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drawings/drawing19.xml" ContentType="application/vnd.openxmlformats-officedocument.drawing+xml"/>
  <Override PartName="/xl/comments18.xml" ContentType="application/vnd.openxmlformats-officedocument.spreadsheetml.comments+xml"/>
  <Override PartName="/xl/drawings/drawing20.xml" ContentType="application/vnd.openxmlformats-officedocument.drawing+xml"/>
  <Override PartName="/xl/comments19.xml" ContentType="application/vnd.openxmlformats-officedocument.spreadsheetml.comments+xml"/>
  <Override PartName="/xl/drawings/drawing21.xml" ContentType="application/vnd.openxmlformats-officedocument.drawing+xml"/>
  <Override PartName="/xl/comments20.xml" ContentType="application/vnd.openxmlformats-officedocument.spreadsheetml.comments+xml"/>
  <Override PartName="/xl/drawings/drawing22.xml" ContentType="application/vnd.openxmlformats-officedocument.drawing+xml"/>
  <Override PartName="/xl/comments21.xml" ContentType="application/vnd.openxmlformats-officedocument.spreadsheetml.comments+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hidePivotFieldList="1"/>
  <mc:AlternateContent xmlns:mc="http://schemas.openxmlformats.org/markup-compatibility/2006">
    <mc:Choice Requires="x15">
      <x15ac:absPath xmlns:x15ac="http://schemas.microsoft.com/office/spreadsheetml/2010/11/ac" url="C:\Users\DAVID\Documents\2. Laborales\IGAC\3. SIG IGAC\Riesgos\Actualización 2021\"/>
    </mc:Choice>
  </mc:AlternateContent>
  <xr:revisionPtr revIDLastSave="0" documentId="13_ncr:1_{3135EAB5-9707-4916-B9F0-1B35BB6D3CC7}" xr6:coauthVersionLast="46" xr6:coauthVersionMax="46" xr10:uidLastSave="{00000000-0000-0000-0000-000000000000}"/>
  <bookViews>
    <workbookView xWindow="-120" yWindow="-120" windowWidth="20730" windowHeight="11160" tabRatio="914" xr2:uid="{00000000-000D-0000-FFFF-FFFF00000000}"/>
  </bookViews>
  <sheets>
    <sheet name="Inicio" sheetId="16" r:id="rId1"/>
    <sheet name="Matriz consolidada" sheetId="39" r:id="rId2"/>
    <sheet name="CDI" sheetId="18" r:id="rId3"/>
    <sheet name="DEP" sheetId="19" r:id="rId4"/>
    <sheet name="GAG" sheetId="20" r:id="rId5"/>
    <sheet name="GCA" sheetId="21" r:id="rId6"/>
    <sheet name="GCT" sheetId="22" r:id="rId7"/>
    <sheet name="GCO" sheetId="23" r:id="rId8"/>
    <sheet name="GCM" sheetId="24" r:id="rId9"/>
    <sheet name="GSA" sheetId="25" r:id="rId10"/>
    <sheet name="GTI" sheetId="26" r:id="rId11"/>
    <sheet name="GCI" sheetId="27" r:id="rId12"/>
    <sheet name="GTH" sheetId="28" r:id="rId13"/>
    <sheet name="GDO" sheetId="29" r:id="rId14"/>
    <sheet name="GFI" sheetId="31" r:id="rId15"/>
    <sheet name="GGD" sheetId="32" r:id="rId16"/>
    <sheet name="GGG" sheetId="38" r:id="rId17"/>
    <sheet name="GIS" sheetId="33" r:id="rId18"/>
    <sheet name="GJU" sheetId="34" r:id="rId19"/>
    <sheet name="REG" sheetId="35" r:id="rId20"/>
    <sheet name="SEI" sheetId="36" r:id="rId21"/>
    <sheet name="SCP" sheetId="37" r:id="rId22"/>
    <sheet name="Mapa de calor" sheetId="17" state="hidden" r:id="rId23"/>
    <sheet name="OBJ_PRO" sheetId="14" state="hidden" r:id="rId24"/>
  </sheets>
  <externalReferences>
    <externalReference r:id="rId25"/>
  </externalReferences>
  <definedNames>
    <definedName name="_xlnm._FilterDatabase" localSheetId="2" hidden="1">CDI!$A$36:$BR$38</definedName>
    <definedName name="_xlnm._FilterDatabase" localSheetId="3" hidden="1">DEP!$A$36:$BR$49</definedName>
    <definedName name="_xlnm._FilterDatabase" localSheetId="4" hidden="1">GAG!$A$36:$BR$44</definedName>
    <definedName name="_xlnm._FilterDatabase" localSheetId="5" hidden="1">GCA!$A$36:$BR$43</definedName>
    <definedName name="_xlnm._FilterDatabase" localSheetId="11" hidden="1">GCI!$A$36:$BR$44</definedName>
    <definedName name="_xlnm._FilterDatabase" localSheetId="8" hidden="1">GCM!$A$36:$BR$39</definedName>
    <definedName name="_xlnm._FilterDatabase" localSheetId="7" hidden="1">GCO!$A$36:$BR$43</definedName>
    <definedName name="_xlnm._FilterDatabase" localSheetId="6" hidden="1">GCT!$A$36:$BR$40</definedName>
    <definedName name="_xlnm._FilterDatabase" localSheetId="13" hidden="1">GDO!$A$36:$BR$42</definedName>
    <definedName name="_xlnm._FilterDatabase" localSheetId="14" hidden="1">GFI!$A$36:$BR$42</definedName>
    <definedName name="_xlnm._FilterDatabase" localSheetId="15" hidden="1">GGD!$A$36:$BR$43</definedName>
    <definedName name="_xlnm._FilterDatabase" localSheetId="16" hidden="1">GGG!$A$36:$BR$43</definedName>
    <definedName name="_xlnm._FilterDatabase" localSheetId="17" hidden="1">GIS!$A$36:$BR$41</definedName>
    <definedName name="_xlnm._FilterDatabase" localSheetId="18" hidden="1">GJU!$A$36:$BR$43</definedName>
    <definedName name="_xlnm._FilterDatabase" localSheetId="9" hidden="1">GSA!$A$36:$BR$41</definedName>
    <definedName name="_xlnm._FilterDatabase" localSheetId="12" hidden="1">GTH!$A$36:$BR$39</definedName>
    <definedName name="_xlnm._FilterDatabase" localSheetId="10" hidden="1">GTI!$A$36:$BR$39</definedName>
    <definedName name="_xlnm._FilterDatabase" localSheetId="1" hidden="1">'Matriz consolidada'!$A$36:$BR$36</definedName>
    <definedName name="_xlnm._FilterDatabase" localSheetId="19" hidden="1">REG!$A$36:$BR$40</definedName>
    <definedName name="_xlnm._FilterDatabase" localSheetId="21" hidden="1">SCP!$A$36:$BR$38</definedName>
    <definedName name="_xlnm._FilterDatabase" localSheetId="20" hidden="1">SEI!$A$36:$BR$43</definedName>
    <definedName name="_xlnm.Print_Area" localSheetId="2">CDI!$A$1:$BQ$38</definedName>
    <definedName name="_xlnm.Print_Area" localSheetId="3">DEP!$A$1:$BQ$49</definedName>
    <definedName name="_xlnm.Print_Area" localSheetId="4">GAG!$A$1:$BQ$44</definedName>
    <definedName name="_xlnm.Print_Area" localSheetId="5">GCA!$A$1:$BQ$43</definedName>
    <definedName name="_xlnm.Print_Area" localSheetId="11">GCI!$A$1:$BQ$44</definedName>
    <definedName name="_xlnm.Print_Area" localSheetId="8">GCM!$A$1:$BQ$39</definedName>
    <definedName name="_xlnm.Print_Area" localSheetId="7">GCO!$A$1:$BQ$43</definedName>
    <definedName name="_xlnm.Print_Area" localSheetId="6">GCT!$A$1:$BQ$40</definedName>
    <definedName name="_xlnm.Print_Area" localSheetId="13">GDO!$A$1:$BQ$42</definedName>
    <definedName name="_xlnm.Print_Area" localSheetId="14">GFI!$A$1:$BQ$42</definedName>
    <definedName name="_xlnm.Print_Area" localSheetId="15">GGD!$A$1:$BQ$43</definedName>
    <definedName name="_xlnm.Print_Area" localSheetId="16">GGG!$A$1:$BQ$43</definedName>
    <definedName name="_xlnm.Print_Area" localSheetId="17">GIS!$A$1:$BQ$41</definedName>
    <definedName name="_xlnm.Print_Area" localSheetId="18">GJU!$A$1:$BQ$43</definedName>
    <definedName name="_xlnm.Print_Area" localSheetId="9">GSA!$A$1:$BQ$41</definedName>
    <definedName name="_xlnm.Print_Area" localSheetId="12">GTH!$A$1:$BQ$39</definedName>
    <definedName name="_xlnm.Print_Area" localSheetId="10">GTI!$A$1:$BQ$39</definedName>
    <definedName name="_xlnm.Print_Area" localSheetId="0">Inicio!$A$1:$N$98</definedName>
    <definedName name="_xlnm.Print_Area" localSheetId="1">'Matriz consolidada'!$A$1:$BQ$36</definedName>
    <definedName name="_xlnm.Print_Area" localSheetId="19">REG!$A$1:$BQ$40</definedName>
    <definedName name="_xlnm.Print_Area" localSheetId="21">SCP!$A$1:$BQ$38</definedName>
    <definedName name="_xlnm.Print_Area" localSheetId="20">SEI!$A$1:$BQ$43</definedName>
    <definedName name="CALIFICACION">#REF!</definedName>
    <definedName name="_xlnm.Criteria" localSheetId="2">CDI!$J$15:$J$16</definedName>
    <definedName name="_xlnm.Criteria" localSheetId="3">DEP!$J$15:$J$16</definedName>
    <definedName name="_xlnm.Criteria" localSheetId="4">GAG!$J$15:$J$16</definedName>
    <definedName name="_xlnm.Criteria" localSheetId="5">GCA!$J$15:$J$16</definedName>
    <definedName name="_xlnm.Criteria" localSheetId="11">GCI!$J$15:$J$16</definedName>
    <definedName name="_xlnm.Criteria" localSheetId="8">GCM!$J$15:$J$16</definedName>
    <definedName name="_xlnm.Criteria" localSheetId="7">GCO!$J$15:$J$16</definedName>
    <definedName name="_xlnm.Criteria" localSheetId="6">GCT!$J$15:$J$16</definedName>
    <definedName name="_xlnm.Criteria" localSheetId="13">GDO!$J$15:$J$16</definedName>
    <definedName name="_xlnm.Criteria" localSheetId="14">GFI!$J$15:$J$16</definedName>
    <definedName name="_xlnm.Criteria" localSheetId="15">GGD!$J$15:$J$16</definedName>
    <definedName name="_xlnm.Criteria" localSheetId="16">GGG!$J$15:$J$16</definedName>
    <definedName name="_xlnm.Criteria" localSheetId="17">GIS!$J$15:$J$16</definedName>
    <definedName name="_xlnm.Criteria" localSheetId="18">GJU!$J$15:$J$16</definedName>
    <definedName name="_xlnm.Criteria" localSheetId="9">GSA!$J$15:$J$16</definedName>
    <definedName name="_xlnm.Criteria" localSheetId="12">GTH!$J$15:$J$16</definedName>
    <definedName name="_xlnm.Criteria" localSheetId="10">GTI!$J$15:$J$16</definedName>
    <definedName name="_xlnm.Criteria" localSheetId="1">'Matriz consolidada'!$J$15:$J$16</definedName>
    <definedName name="_xlnm.Criteria" localSheetId="19">REG!$J$15:$J$16</definedName>
    <definedName name="_xlnm.Criteria" localSheetId="21">SCP!$J$15:$J$16</definedName>
    <definedName name="_xlnm.Criteria" localSheetId="20">SEI!$J$15:$J$16</definedName>
    <definedName name="Dimensiones">#REF!</definedName>
    <definedName name="Estrategias">#REF!</definedName>
    <definedName name="Lista_proceso">[1]PA_SERVCIUDA!$F$2</definedName>
    <definedName name="Lista_reporte">[1]REPORTE!$C$5</definedName>
    <definedName name="Objetivo_1">#REF!</definedName>
    <definedName name="Objetivo_2">#REF!</definedName>
    <definedName name="Objetivo_3">#REF!</definedName>
    <definedName name="Objetivo_4">#REF!</definedName>
    <definedName name="Objetivo_5">#REF!</definedName>
    <definedName name="objetivos_institucionales">#REF!</definedName>
    <definedName name="Planes_institucionales">#REF!</definedName>
    <definedName name="Politica">#REF!</definedName>
    <definedName name="PROBABILIDAD">#REF!</definedName>
    <definedName name="Proceso">#REF!</definedName>
    <definedName name="Recursos">#REF!</definedName>
    <definedName name="SERVCIUDA">#REF!</definedName>
    <definedName name="SERVICIO_AL_CIUDADANO_Y_PARTICIPACION">#REF!</definedName>
    <definedName name="Tipo_indicador">#REF!</definedName>
    <definedName name="TipoControl">#REF!</definedName>
    <definedName name="Unidad_medida">#REF!</definedName>
    <definedName name="Valores">#REF!</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6" i="39" l="1"/>
  <c r="BP39" i="24"/>
  <c r="R37" i="23"/>
  <c r="S37" i="23"/>
  <c r="T37" i="23"/>
  <c r="U37" i="23"/>
  <c r="R39" i="23"/>
  <c r="S39" i="23"/>
  <c r="T39" i="23"/>
  <c r="U39" i="23"/>
  <c r="R41" i="23"/>
  <c r="T41" i="23" s="1"/>
  <c r="S41" i="23"/>
  <c r="BJ40" i="22"/>
  <c r="BJ39" i="22"/>
  <c r="BJ45" i="20"/>
  <c r="BJ38" i="20"/>
  <c r="P40" i="22"/>
  <c r="P39" i="22"/>
  <c r="P38" i="22"/>
  <c r="BN38" i="18"/>
  <c r="U37" i="18"/>
  <c r="N38" i="18"/>
  <c r="N37" i="18"/>
  <c r="O37" i="18"/>
  <c r="BN41" i="36"/>
  <c r="BN39" i="36"/>
  <c r="BN40" i="36"/>
  <c r="BP39" i="36"/>
  <c r="BP42" i="36"/>
  <c r="BJ43" i="36"/>
  <c r="BJ42" i="36"/>
  <c r="BJ37" i="36"/>
  <c r="BJ42" i="38"/>
  <c r="BJ40" i="38"/>
  <c r="AE39" i="32"/>
  <c r="AD39" i="32" s="1"/>
  <c r="BQ40" i="31"/>
  <c r="BO40" i="31"/>
  <c r="BO39" i="31"/>
  <c r="BO37" i="31"/>
  <c r="BJ40" i="31"/>
  <c r="BJ39" i="31"/>
  <c r="BQ41" i="29"/>
  <c r="BN41" i="29"/>
  <c r="AS38" i="26"/>
  <c r="AZ38" i="26" s="1"/>
  <c r="BC38" i="26"/>
  <c r="BP39" i="26"/>
  <c r="BP37" i="26"/>
  <c r="BO39" i="26"/>
  <c r="BO37" i="26"/>
  <c r="BJ37" i="26"/>
  <c r="BJ39" i="26"/>
  <c r="BG40" i="26"/>
  <c r="BC40" i="26"/>
  <c r="BB40" i="26"/>
  <c r="BA40" i="26"/>
  <c r="AZ40" i="26"/>
  <c r="AY40" i="26"/>
  <c r="AX40" i="26"/>
  <c r="AW40" i="26"/>
  <c r="BD40" i="26" s="1"/>
  <c r="BE40" i="26" s="1"/>
  <c r="BH40" i="26" s="1"/>
  <c r="BI40" i="26" s="1"/>
  <c r="AS40" i="26"/>
  <c r="AD41" i="25"/>
  <c r="AD40" i="25"/>
  <c r="AZ42" i="23"/>
  <c r="AS42" i="23"/>
  <c r="BJ39" i="23"/>
  <c r="BJ37" i="23"/>
  <c r="AD45" i="19"/>
  <c r="AD41" i="19"/>
  <c r="AD40" i="19"/>
  <c r="P37" i="18"/>
  <c r="AD37" i="18"/>
  <c r="AS37" i="18"/>
  <c r="AZ37" i="18" s="1"/>
  <c r="AW37" i="18"/>
  <c r="AX37" i="18"/>
  <c r="AY37" i="18"/>
  <c r="BA37" i="18"/>
  <c r="BB37" i="18"/>
  <c r="BC37" i="18"/>
  <c r="BG37" i="18"/>
  <c r="O38" i="18"/>
  <c r="P38" i="18" s="1"/>
  <c r="AD38" i="18"/>
  <c r="AS38" i="18"/>
  <c r="AZ38" i="18" s="1"/>
  <c r="AW38" i="18"/>
  <c r="AX38" i="18"/>
  <c r="AY38" i="18"/>
  <c r="BA38" i="18"/>
  <c r="BB38" i="18"/>
  <c r="BC38" i="18"/>
  <c r="BG38" i="18"/>
  <c r="BO38" i="18"/>
  <c r="R38" i="18" s="1"/>
  <c r="BQ38" i="18"/>
  <c r="S38" i="18" s="1"/>
  <c r="U41" i="23" l="1"/>
  <c r="U38" i="18"/>
  <c r="T38" i="18"/>
  <c r="BD38" i="18"/>
  <c r="BE38" i="18" s="1"/>
  <c r="BH38" i="18" s="1"/>
  <c r="BI38" i="18" s="1"/>
  <c r="BJ38" i="18" s="1"/>
  <c r="BK38" i="18" s="1"/>
  <c r="BP38" i="18" s="1"/>
  <c r="BD37" i="18"/>
  <c r="BE37" i="18" s="1"/>
  <c r="BH37" i="18" s="1"/>
  <c r="BI37" i="18" s="1"/>
  <c r="BJ37" i="18" s="1"/>
  <c r="BK37" i="18" s="1"/>
  <c r="BN37" i="18" s="1"/>
  <c r="BO37" i="18" s="1"/>
  <c r="R37" i="18" s="1"/>
  <c r="V38" i="18"/>
  <c r="BP37" i="18" l="1"/>
  <c r="BQ37" i="18" s="1"/>
  <c r="S37" i="18" s="1"/>
  <c r="T37" i="18" s="1"/>
  <c r="V37" i="18" l="1"/>
  <c r="N50" i="19" l="1"/>
  <c r="O50" i="19"/>
  <c r="P50" i="19"/>
  <c r="AD50" i="19"/>
  <c r="AS50" i="19"/>
  <c r="AZ50" i="19" s="1"/>
  <c r="AW50" i="19"/>
  <c r="AX50" i="19"/>
  <c r="AY50" i="19"/>
  <c r="BA50" i="19"/>
  <c r="BB50" i="19"/>
  <c r="BC50" i="19"/>
  <c r="BG50" i="19"/>
  <c r="N51" i="19"/>
  <c r="O51" i="19"/>
  <c r="P51" i="19"/>
  <c r="S51" i="19"/>
  <c r="AD51" i="19"/>
  <c r="AS51" i="19"/>
  <c r="AW51" i="19"/>
  <c r="AX51" i="19"/>
  <c r="AY51" i="19"/>
  <c r="AZ51" i="19"/>
  <c r="BA51" i="19"/>
  <c r="BB51" i="19"/>
  <c r="BC51" i="19"/>
  <c r="BG51" i="19"/>
  <c r="N52" i="19"/>
  <c r="O52" i="19"/>
  <c r="P52" i="19"/>
  <c r="S52" i="19"/>
  <c r="AD52" i="19"/>
  <c r="AS52" i="19"/>
  <c r="AW52" i="19"/>
  <c r="AX52" i="19"/>
  <c r="AY52" i="19"/>
  <c r="AZ52" i="19"/>
  <c r="BA52" i="19"/>
  <c r="BB52" i="19"/>
  <c r="BC52" i="19"/>
  <c r="BG52" i="19"/>
  <c r="BD51" i="19" l="1"/>
  <c r="BE51" i="19" s="1"/>
  <c r="BH51" i="19" s="1"/>
  <c r="BI51" i="19" s="1"/>
  <c r="BD50" i="19"/>
  <c r="BE50" i="19" s="1"/>
  <c r="BH50" i="19" s="1"/>
  <c r="BI50" i="19" s="1"/>
  <c r="BD52" i="19"/>
  <c r="BE52" i="19" s="1"/>
  <c r="BH52" i="19" s="1"/>
  <c r="BI52" i="19" s="1"/>
  <c r="BJ50" i="19" l="1"/>
  <c r="BK50" i="19" s="1"/>
  <c r="BP50" i="19" l="1"/>
  <c r="BN52" i="19"/>
  <c r="R52" i="19" s="1"/>
  <c r="BN51" i="19"/>
  <c r="R51" i="19" s="1"/>
  <c r="BP51" i="19"/>
  <c r="BN50" i="19"/>
  <c r="BP52" i="19"/>
  <c r="T52" i="19" l="1"/>
  <c r="U52" i="19"/>
  <c r="V52" i="19" s="1"/>
  <c r="T51" i="19"/>
  <c r="U51" i="19"/>
  <c r="V51" i="19" s="1"/>
  <c r="BO50" i="19"/>
  <c r="R50" i="19" s="1"/>
  <c r="BQ50" i="19"/>
  <c r="S50" i="19" s="1"/>
  <c r="T50" i="19" l="1"/>
  <c r="U50" i="19"/>
  <c r="V50" i="19" s="1"/>
  <c r="BP40" i="33" l="1"/>
  <c r="BN40" i="33"/>
  <c r="BG40" i="33"/>
  <c r="BC40" i="33"/>
  <c r="BB40" i="33"/>
  <c r="BA40" i="33"/>
  <c r="AY40" i="33"/>
  <c r="AX40" i="33"/>
  <c r="AW40" i="33"/>
  <c r="AS40" i="33"/>
  <c r="AZ40" i="33" s="1"/>
  <c r="AD40" i="33"/>
  <c r="BG38" i="38"/>
  <c r="BC38" i="38"/>
  <c r="BB38" i="38"/>
  <c r="BA38" i="38"/>
  <c r="AY38" i="38"/>
  <c r="AX38" i="38"/>
  <c r="AW38" i="38"/>
  <c r="AS38" i="38"/>
  <c r="AZ38" i="38" s="1"/>
  <c r="AD38" i="38"/>
  <c r="N38" i="38"/>
  <c r="O38" i="38"/>
  <c r="P38" i="38" s="1"/>
  <c r="BN38" i="38"/>
  <c r="BQ38" i="38"/>
  <c r="S38" i="38" s="1"/>
  <c r="BP41" i="31"/>
  <c r="BN41" i="31"/>
  <c r="BD40" i="33" l="1"/>
  <c r="BE40" i="33" s="1"/>
  <c r="BH40" i="33" s="1"/>
  <c r="BI40" i="33" s="1"/>
  <c r="BD38" i="38"/>
  <c r="BE38" i="38" s="1"/>
  <c r="BH38" i="38" s="1"/>
  <c r="BI38" i="38" s="1"/>
  <c r="N37" i="20" l="1"/>
  <c r="O41" i="20"/>
  <c r="N41" i="20"/>
  <c r="O39" i="20"/>
  <c r="P38" i="20"/>
  <c r="O46" i="20"/>
  <c r="N46" i="20"/>
  <c r="O45" i="20"/>
  <c r="P45" i="20" s="1"/>
  <c r="N45" i="20"/>
  <c r="N43" i="20"/>
  <c r="O43" i="20"/>
  <c r="P43" i="20" s="1"/>
  <c r="AD43" i="20"/>
  <c r="AS43" i="20"/>
  <c r="AW43" i="20"/>
  <c r="AX43" i="20"/>
  <c r="AY43" i="20"/>
  <c r="AZ43" i="20"/>
  <c r="BA43" i="20"/>
  <c r="BB43" i="20"/>
  <c r="BC43" i="20"/>
  <c r="BG43" i="20"/>
  <c r="N44" i="20"/>
  <c r="O44" i="20"/>
  <c r="P44" i="20"/>
  <c r="S44" i="20"/>
  <c r="AD44" i="20"/>
  <c r="AS44" i="20"/>
  <c r="AW44" i="20"/>
  <c r="AX44" i="20"/>
  <c r="AY44" i="20"/>
  <c r="AZ44" i="20"/>
  <c r="BA44" i="20"/>
  <c r="BB44" i="20"/>
  <c r="BC44" i="20"/>
  <c r="BG44" i="20"/>
  <c r="AS37" i="20"/>
  <c r="AZ37" i="20" s="1"/>
  <c r="AW37" i="20"/>
  <c r="AX37" i="20"/>
  <c r="AY37" i="20"/>
  <c r="BA37" i="20"/>
  <c r="BB37" i="20"/>
  <c r="BC37" i="20"/>
  <c r="BG37" i="20"/>
  <c r="BN37" i="20"/>
  <c r="BO37" i="20" s="1"/>
  <c r="BQ37" i="20"/>
  <c r="AS38" i="20"/>
  <c r="AZ38" i="20" s="1"/>
  <c r="AW38" i="20"/>
  <c r="AX38" i="20"/>
  <c r="AY38" i="20"/>
  <c r="BA38" i="20"/>
  <c r="BB38" i="20"/>
  <c r="BC38" i="20"/>
  <c r="BG38" i="20"/>
  <c r="AS39" i="20"/>
  <c r="AZ39" i="20" s="1"/>
  <c r="AW39" i="20"/>
  <c r="AX39" i="20"/>
  <c r="AY39" i="20"/>
  <c r="BA39" i="20"/>
  <c r="BB39" i="20"/>
  <c r="BC39" i="20"/>
  <c r="BG39" i="20"/>
  <c r="AS40" i="20"/>
  <c r="AZ40" i="20" s="1"/>
  <c r="AW40" i="20"/>
  <c r="AX40" i="20"/>
  <c r="AY40" i="20"/>
  <c r="BA40" i="20"/>
  <c r="BB40" i="20"/>
  <c r="BC40" i="20"/>
  <c r="BG40" i="20"/>
  <c r="AS41" i="20"/>
  <c r="AZ41" i="20" s="1"/>
  <c r="AW41" i="20"/>
  <c r="AX41" i="20"/>
  <c r="AY41" i="20"/>
  <c r="BA41" i="20"/>
  <c r="BB41" i="20"/>
  <c r="BC41" i="20"/>
  <c r="BG41" i="20"/>
  <c r="AS42" i="20"/>
  <c r="AZ42" i="20" s="1"/>
  <c r="AW42" i="20"/>
  <c r="AX42" i="20"/>
  <c r="AY42" i="20"/>
  <c r="BA42" i="20"/>
  <c r="BB42" i="20"/>
  <c r="BC42" i="20"/>
  <c r="BG42" i="20"/>
  <c r="AS45" i="20"/>
  <c r="AZ45" i="20" s="1"/>
  <c r="AW45" i="20"/>
  <c r="AX45" i="20"/>
  <c r="AY45" i="20"/>
  <c r="BA45" i="20"/>
  <c r="BB45" i="20"/>
  <c r="BC45" i="20"/>
  <c r="BG45" i="20"/>
  <c r="BK45" i="20"/>
  <c r="BN46" i="20" s="1"/>
  <c r="BN45" i="20"/>
  <c r="AS46" i="20"/>
  <c r="AZ46" i="20" s="1"/>
  <c r="AW46" i="20"/>
  <c r="AX46" i="20"/>
  <c r="AY46" i="20"/>
  <c r="BA46" i="20"/>
  <c r="BB46" i="20"/>
  <c r="BC46" i="20"/>
  <c r="BG46" i="20"/>
  <c r="AD46" i="20"/>
  <c r="AD45" i="20"/>
  <c r="S46" i="20"/>
  <c r="BD44" i="20" l="1"/>
  <c r="BE44" i="20" s="1"/>
  <c r="BH44" i="20" s="1"/>
  <c r="BI44" i="20" s="1"/>
  <c r="BD43" i="20"/>
  <c r="BE43" i="20" s="1"/>
  <c r="BH43" i="20" s="1"/>
  <c r="BI43" i="20" s="1"/>
  <c r="BJ43" i="20" s="1"/>
  <c r="BK43" i="20" s="1"/>
  <c r="BD38" i="20"/>
  <c r="BE38" i="20" s="1"/>
  <c r="BH38" i="20" s="1"/>
  <c r="BI38" i="20" s="1"/>
  <c r="BK38" i="20" s="1"/>
  <c r="BP38" i="20" s="1"/>
  <c r="BQ38" i="20" s="1"/>
  <c r="BO45" i="20"/>
  <c r="BD46" i="20"/>
  <c r="BE46" i="20" s="1"/>
  <c r="BH46" i="20" s="1"/>
  <c r="BI46" i="20" s="1"/>
  <c r="BD42" i="20"/>
  <c r="BE42" i="20" s="1"/>
  <c r="BH42" i="20" s="1"/>
  <c r="BI42" i="20" s="1"/>
  <c r="BD41" i="20"/>
  <c r="BE41" i="20" s="1"/>
  <c r="BH41" i="20" s="1"/>
  <c r="BI41" i="20" s="1"/>
  <c r="BD37" i="20"/>
  <c r="BE37" i="20" s="1"/>
  <c r="BH37" i="20" s="1"/>
  <c r="BI37" i="20" s="1"/>
  <c r="BJ37" i="20" s="1"/>
  <c r="BK37" i="20" s="1"/>
  <c r="BP37" i="20" s="1"/>
  <c r="BD45" i="20"/>
  <c r="BE45" i="20" s="1"/>
  <c r="BH45" i="20" s="1"/>
  <c r="BI45" i="20" s="1"/>
  <c r="BD40" i="20"/>
  <c r="BE40" i="20" s="1"/>
  <c r="BH40" i="20" s="1"/>
  <c r="BI40" i="20" s="1"/>
  <c r="BD39" i="20"/>
  <c r="BE39" i="20" s="1"/>
  <c r="BH39" i="20" s="1"/>
  <c r="BI39" i="20" s="1"/>
  <c r="BP46" i="20"/>
  <c r="BP45" i="20"/>
  <c r="R46" i="20"/>
  <c r="AD42" i="29"/>
  <c r="AD41" i="29"/>
  <c r="U46" i="20" l="1"/>
  <c r="T46" i="20"/>
  <c r="BN38" i="20"/>
  <c r="BO38" i="20" s="1"/>
  <c r="BN43" i="20"/>
  <c r="BP43" i="20"/>
  <c r="BN44" i="20"/>
  <c r="R44" i="20" s="1"/>
  <c r="BP44" i="20"/>
  <c r="BJ41" i="20"/>
  <c r="BK41" i="20" s="1"/>
  <c r="BP41" i="20" s="1"/>
  <c r="BQ45" i="20"/>
  <c r="S45" i="20" s="1"/>
  <c r="BJ39" i="20"/>
  <c r="BK39" i="20" s="1"/>
  <c r="BN40" i="20" s="1"/>
  <c r="BN41" i="20"/>
  <c r="R45" i="20"/>
  <c r="BN42" i="20" l="1"/>
  <c r="T45" i="20"/>
  <c r="U45" i="20"/>
  <c r="V45" i="20" s="1"/>
  <c r="BP42" i="20"/>
  <c r="BQ41" i="20" s="1"/>
  <c r="T44" i="20"/>
  <c r="U44" i="20"/>
  <c r="V44" i="20" s="1"/>
  <c r="BQ43" i="20"/>
  <c r="S43" i="20" s="1"/>
  <c r="BO43" i="20"/>
  <c r="R43" i="20" s="1"/>
  <c r="BN39" i="20"/>
  <c r="BP40" i="20"/>
  <c r="BP39" i="20"/>
  <c r="BO39" i="20"/>
  <c r="BO41" i="20"/>
  <c r="AD42" i="36"/>
  <c r="AD41" i="36"/>
  <c r="BQ39" i="20" l="1"/>
  <c r="T43" i="20"/>
  <c r="U43" i="20"/>
  <c r="V43" i="20" s="1"/>
  <c r="AD38" i="22"/>
  <c r="AD37" i="22"/>
  <c r="AD39" i="20" l="1"/>
  <c r="AD42" i="31" l="1"/>
  <c r="AD41" i="31"/>
  <c r="AD39" i="31"/>
  <c r="AD38" i="31"/>
  <c r="BG37" i="31"/>
  <c r="BC37" i="31"/>
  <c r="BB37" i="31"/>
  <c r="BA37" i="31"/>
  <c r="AY37" i="31"/>
  <c r="AX37" i="31"/>
  <c r="AW37" i="31"/>
  <c r="AS37" i="31"/>
  <c r="AZ37" i="31" s="1"/>
  <c r="AD37" i="31"/>
  <c r="N37" i="31"/>
  <c r="O37" i="31"/>
  <c r="P37" i="31" s="1"/>
  <c r="BD37" i="31" l="1"/>
  <c r="BE37" i="31" s="1"/>
  <c r="BH37" i="31" s="1"/>
  <c r="BI37" i="31" s="1"/>
  <c r="AD40" i="35"/>
  <c r="AD39" i="35"/>
  <c r="AD38" i="35"/>
  <c r="AD43" i="34"/>
  <c r="AD42" i="34"/>
  <c r="AH40" i="34"/>
  <c r="AG40" i="34"/>
  <c r="AF40" i="34"/>
  <c r="AE40" i="34"/>
  <c r="AD40" i="34" s="1"/>
  <c r="AH37" i="34"/>
  <c r="AG37" i="34"/>
  <c r="AF37" i="34"/>
  <c r="AE37" i="34"/>
  <c r="AD43" i="19" l="1"/>
  <c r="AD39" i="19"/>
  <c r="AD38" i="19"/>
  <c r="AD37" i="19"/>
  <c r="AD43" i="27"/>
  <c r="AD42" i="27"/>
  <c r="AD43" i="38"/>
  <c r="AD41" i="38"/>
  <c r="AD40" i="38"/>
  <c r="AD43" i="21"/>
  <c r="AD42" i="21"/>
  <c r="AD41" i="21"/>
  <c r="AD39" i="21"/>
  <c r="AD38" i="21"/>
  <c r="AH38" i="32"/>
  <c r="AG38" i="32"/>
  <c r="AF38" i="32"/>
  <c r="AE38" i="32"/>
  <c r="AE37" i="32"/>
  <c r="AD37" i="32"/>
  <c r="AD37" i="33" l="1"/>
  <c r="BG43" i="38" l="1"/>
  <c r="BC43" i="38"/>
  <c r="BB43" i="38"/>
  <c r="BA43" i="38"/>
  <c r="AY43" i="38"/>
  <c r="AX43" i="38"/>
  <c r="AW43" i="38"/>
  <c r="AS43" i="38"/>
  <c r="AZ43" i="38" s="1"/>
  <c r="S43" i="38"/>
  <c r="N43" i="38"/>
  <c r="BG42" i="38"/>
  <c r="BC42" i="38"/>
  <c r="BB42" i="38"/>
  <c r="BA42" i="38"/>
  <c r="AY42" i="38"/>
  <c r="AX42" i="38"/>
  <c r="AW42" i="38"/>
  <c r="AS42" i="38"/>
  <c r="AZ42" i="38" s="1"/>
  <c r="AD42" i="38"/>
  <c r="O42" i="38"/>
  <c r="P42" i="38" s="1"/>
  <c r="N42" i="38"/>
  <c r="BG41" i="38"/>
  <c r="BC41" i="38"/>
  <c r="BB41" i="38"/>
  <c r="BA41" i="38"/>
  <c r="AY41" i="38"/>
  <c r="AX41" i="38"/>
  <c r="AW41" i="38"/>
  <c r="AS41" i="38"/>
  <c r="AZ41" i="38" s="1"/>
  <c r="S41" i="38"/>
  <c r="O41" i="38"/>
  <c r="P41" i="38" s="1"/>
  <c r="N41" i="38"/>
  <c r="BG40" i="38"/>
  <c r="BC40" i="38"/>
  <c r="BB40" i="38"/>
  <c r="BA40" i="38"/>
  <c r="AY40" i="38"/>
  <c r="AX40" i="38"/>
  <c r="AW40" i="38"/>
  <c r="AS40" i="38"/>
  <c r="AZ40" i="38" s="1"/>
  <c r="O40" i="38"/>
  <c r="P40" i="38" s="1"/>
  <c r="N40" i="38"/>
  <c r="BG39" i="38"/>
  <c r="BC39" i="38"/>
  <c r="BB39" i="38"/>
  <c r="BA39" i="38"/>
  <c r="AY39" i="38"/>
  <c r="AX39" i="38"/>
  <c r="AW39" i="38"/>
  <c r="AS39" i="38"/>
  <c r="AZ39" i="38" s="1"/>
  <c r="AD39" i="38"/>
  <c r="S39" i="38"/>
  <c r="O39" i="38"/>
  <c r="P39" i="38" s="1"/>
  <c r="N39" i="38"/>
  <c r="BQ37" i="38" a="1"/>
  <c r="BQ37" i="38" s="1"/>
  <c r="S37" i="38" s="1"/>
  <c r="BN37" i="38"/>
  <c r="BO37" i="38" s="1"/>
  <c r="R37" i="38" s="1"/>
  <c r="BG37" i="38"/>
  <c r="BC37" i="38"/>
  <c r="BB37" i="38"/>
  <c r="BA37" i="38"/>
  <c r="AY37" i="38"/>
  <c r="AX37" i="38"/>
  <c r="AW37" i="38"/>
  <c r="AS37" i="38"/>
  <c r="AZ37" i="38" s="1"/>
  <c r="AD37" i="38"/>
  <c r="O37" i="38"/>
  <c r="P37" i="38" s="1"/>
  <c r="N37" i="38"/>
  <c r="J16" i="38"/>
  <c r="BQ38" i="37"/>
  <c r="BN38" i="37"/>
  <c r="BO38" i="37" s="1"/>
  <c r="R38" i="37" s="1"/>
  <c r="BG38" i="37"/>
  <c r="BC38" i="37"/>
  <c r="BB38" i="37"/>
  <c r="BA38" i="37"/>
  <c r="AY38" i="37"/>
  <c r="AX38" i="37"/>
  <c r="AW38" i="37"/>
  <c r="AS38" i="37"/>
  <c r="AZ38" i="37" s="1"/>
  <c r="AD38" i="37"/>
  <c r="S38" i="37"/>
  <c r="O38" i="37"/>
  <c r="P38" i="37" s="1"/>
  <c r="N38" i="37"/>
  <c r="BG37" i="37"/>
  <c r="BC37" i="37"/>
  <c r="BB37" i="37"/>
  <c r="BA37" i="37"/>
  <c r="AY37" i="37"/>
  <c r="AX37" i="37"/>
  <c r="AW37" i="37"/>
  <c r="AS37" i="37"/>
  <c r="AZ37" i="37" s="1"/>
  <c r="AD37" i="37"/>
  <c r="O37" i="37"/>
  <c r="P37" i="37" s="1"/>
  <c r="N37" i="37"/>
  <c r="J16" i="37"/>
  <c r="BQ43" i="36"/>
  <c r="S43" i="36" s="1"/>
  <c r="BN43" i="36"/>
  <c r="BO43" i="36" s="1"/>
  <c r="R43" i="36" s="1"/>
  <c r="BG43" i="36"/>
  <c r="BC43" i="36"/>
  <c r="BB43" i="36"/>
  <c r="BA43" i="36"/>
  <c r="AY43" i="36"/>
  <c r="AX43" i="36"/>
  <c r="AW43" i="36"/>
  <c r="AS43" i="36"/>
  <c r="AZ43" i="36" s="1"/>
  <c r="AD43" i="36"/>
  <c r="O43" i="36"/>
  <c r="P43" i="36" s="1"/>
  <c r="N43" i="36"/>
  <c r="BG42" i="36"/>
  <c r="BC42" i="36"/>
  <c r="BB42" i="36"/>
  <c r="BA42" i="36"/>
  <c r="AY42" i="36"/>
  <c r="AX42" i="36"/>
  <c r="AW42" i="36"/>
  <c r="AS42" i="36"/>
  <c r="AZ42" i="36" s="1"/>
  <c r="O42" i="36"/>
  <c r="P42" i="36" s="1"/>
  <c r="N42" i="36"/>
  <c r="BG41" i="36"/>
  <c r="BC41" i="36"/>
  <c r="BB41" i="36"/>
  <c r="BA41" i="36"/>
  <c r="AY41" i="36"/>
  <c r="AX41" i="36"/>
  <c r="AW41" i="36"/>
  <c r="AS41" i="36"/>
  <c r="AZ41" i="36" s="1"/>
  <c r="S41" i="36"/>
  <c r="BG40" i="36"/>
  <c r="BC40" i="36"/>
  <c r="BB40" i="36"/>
  <c r="BA40" i="36"/>
  <c r="AY40" i="36"/>
  <c r="AX40" i="36"/>
  <c r="AW40" i="36"/>
  <c r="AS40" i="36"/>
  <c r="AZ40" i="36" s="1"/>
  <c r="AD40" i="36"/>
  <c r="S40" i="36"/>
  <c r="BG39" i="36"/>
  <c r="BC39" i="36"/>
  <c r="BB39" i="36"/>
  <c r="BA39" i="36"/>
  <c r="AY39" i="36"/>
  <c r="AX39" i="36"/>
  <c r="AW39" i="36"/>
  <c r="AS39" i="36"/>
  <c r="AZ39" i="36" s="1"/>
  <c r="AD39" i="36"/>
  <c r="O39" i="36"/>
  <c r="P39" i="36" s="1"/>
  <c r="N39" i="36"/>
  <c r="BG38" i="36"/>
  <c r="BC38" i="36"/>
  <c r="BB38" i="36"/>
  <c r="BA38" i="36"/>
  <c r="AY38" i="36"/>
  <c r="AX38" i="36"/>
  <c r="AW38" i="36"/>
  <c r="AS38" i="36"/>
  <c r="AZ38" i="36" s="1"/>
  <c r="AD38" i="36"/>
  <c r="V38" i="36"/>
  <c r="S38" i="36"/>
  <c r="P38" i="36"/>
  <c r="BG37" i="36"/>
  <c r="BC37" i="36"/>
  <c r="BB37" i="36"/>
  <c r="BA37" i="36"/>
  <c r="AY37" i="36"/>
  <c r="AX37" i="36"/>
  <c r="AW37" i="36"/>
  <c r="AS37" i="36"/>
  <c r="AZ37" i="36" s="1"/>
  <c r="AD37" i="36"/>
  <c r="V37" i="36"/>
  <c r="P37" i="36"/>
  <c r="N37" i="36"/>
  <c r="J16" i="36"/>
  <c r="BG40" i="35"/>
  <c r="BC40" i="35"/>
  <c r="BB40" i="35"/>
  <c r="BA40" i="35"/>
  <c r="AY40" i="35"/>
  <c r="AX40" i="35"/>
  <c r="AW40" i="35"/>
  <c r="AS40" i="35"/>
  <c r="AZ40" i="35" s="1"/>
  <c r="S40" i="35"/>
  <c r="O40" i="35"/>
  <c r="P40" i="35" s="1"/>
  <c r="N40" i="35"/>
  <c r="BG39" i="35"/>
  <c r="BC39" i="35"/>
  <c r="BB39" i="35"/>
  <c r="BA39" i="35"/>
  <c r="AY39" i="35"/>
  <c r="AX39" i="35"/>
  <c r="AW39" i="35"/>
  <c r="AS39" i="35"/>
  <c r="AZ39" i="35" s="1"/>
  <c r="O39" i="35"/>
  <c r="P39" i="35" s="1"/>
  <c r="N39" i="35"/>
  <c r="BG38" i="35"/>
  <c r="BC38" i="35"/>
  <c r="BB38" i="35"/>
  <c r="BA38" i="35"/>
  <c r="AY38" i="35"/>
  <c r="AX38" i="35"/>
  <c r="AW38" i="35"/>
  <c r="AS38" i="35"/>
  <c r="AZ38" i="35" s="1"/>
  <c r="S38" i="35"/>
  <c r="O38" i="35"/>
  <c r="P38" i="35" s="1"/>
  <c r="N38" i="35"/>
  <c r="BG37" i="35"/>
  <c r="BC37" i="35"/>
  <c r="BB37" i="35"/>
  <c r="BA37" i="35"/>
  <c r="AY37" i="35"/>
  <c r="AX37" i="35"/>
  <c r="AW37" i="35"/>
  <c r="AS37" i="35"/>
  <c r="AZ37" i="35" s="1"/>
  <c r="AD37" i="35"/>
  <c r="O37" i="35"/>
  <c r="P37" i="35" s="1"/>
  <c r="N37" i="35"/>
  <c r="J16" i="35"/>
  <c r="BG43" i="34"/>
  <c r="BC43" i="34"/>
  <c r="BB43" i="34"/>
  <c r="BA43" i="34"/>
  <c r="AY43" i="34"/>
  <c r="AX43" i="34"/>
  <c r="AW43" i="34"/>
  <c r="AS43" i="34"/>
  <c r="AZ43" i="34" s="1"/>
  <c r="U43" i="34"/>
  <c r="V43" i="34" s="1"/>
  <c r="T43" i="34"/>
  <c r="O43" i="34"/>
  <c r="P43" i="34" s="1"/>
  <c r="BG42" i="34"/>
  <c r="BC42" i="34"/>
  <c r="BB42" i="34"/>
  <c r="BA42" i="34"/>
  <c r="AY42" i="34"/>
  <c r="AX42" i="34"/>
  <c r="AW42" i="34"/>
  <c r="AS42" i="34"/>
  <c r="AZ42" i="34" s="1"/>
  <c r="T42" i="34"/>
  <c r="BG41" i="34"/>
  <c r="BC41" i="34"/>
  <c r="BB41" i="34"/>
  <c r="BA41" i="34"/>
  <c r="AY41" i="34"/>
  <c r="AX41" i="34"/>
  <c r="AW41" i="34"/>
  <c r="AS41" i="34"/>
  <c r="AZ41" i="34" s="1"/>
  <c r="AD41" i="34"/>
  <c r="T41" i="34"/>
  <c r="BQ40" i="34"/>
  <c r="S40" i="34" s="1"/>
  <c r="BN40" i="34"/>
  <c r="BG40" i="34"/>
  <c r="BC40" i="34"/>
  <c r="BB40" i="34"/>
  <c r="BA40" i="34"/>
  <c r="AY40" i="34"/>
  <c r="AX40" i="34"/>
  <c r="AW40" i="34"/>
  <c r="AS40" i="34"/>
  <c r="AZ40" i="34" s="1"/>
  <c r="O40" i="34"/>
  <c r="P40" i="34" s="1"/>
  <c r="N40" i="34"/>
  <c r="BG39" i="34"/>
  <c r="BC39" i="34"/>
  <c r="BB39" i="34"/>
  <c r="BA39" i="34"/>
  <c r="AY39" i="34"/>
  <c r="AX39" i="34"/>
  <c r="AW39" i="34"/>
  <c r="AS39" i="34"/>
  <c r="AZ39" i="34" s="1"/>
  <c r="AD39" i="34"/>
  <c r="S39" i="34"/>
  <c r="N39" i="34"/>
  <c r="BG38" i="34"/>
  <c r="BC38" i="34"/>
  <c r="BB38" i="34"/>
  <c r="BA38" i="34"/>
  <c r="AY38" i="34"/>
  <c r="AX38" i="34"/>
  <c r="AW38" i="34"/>
  <c r="AS38" i="34"/>
  <c r="AZ38" i="34" s="1"/>
  <c r="AD38" i="34"/>
  <c r="S38" i="34"/>
  <c r="N38" i="34"/>
  <c r="BG37" i="34"/>
  <c r="BC37" i="34"/>
  <c r="BB37" i="34"/>
  <c r="BA37" i="34"/>
  <c r="AY37" i="34"/>
  <c r="AX37" i="34"/>
  <c r="AW37" i="34"/>
  <c r="AS37" i="34"/>
  <c r="AZ37" i="34" s="1"/>
  <c r="AD37" i="34"/>
  <c r="O37" i="34"/>
  <c r="P37" i="34" s="1"/>
  <c r="N37" i="34"/>
  <c r="J16" i="34"/>
  <c r="BG41" i="33"/>
  <c r="BC41" i="33"/>
  <c r="BB41" i="33"/>
  <c r="BA41" i="33"/>
  <c r="AY41" i="33"/>
  <c r="AX41" i="33"/>
  <c r="AW41" i="33"/>
  <c r="AS41" i="33"/>
  <c r="AZ41" i="33" s="1"/>
  <c r="AD41" i="33"/>
  <c r="S41" i="33"/>
  <c r="N41" i="33"/>
  <c r="BQ40" i="33"/>
  <c r="S40" i="33" s="1"/>
  <c r="O40" i="33"/>
  <c r="P40" i="33" s="1"/>
  <c r="N40" i="33"/>
  <c r="BG39" i="33"/>
  <c r="BC39" i="33"/>
  <c r="BB39" i="33"/>
  <c r="BA39" i="33"/>
  <c r="AY39" i="33"/>
  <c r="AX39" i="33"/>
  <c r="AW39" i="33"/>
  <c r="AS39" i="33"/>
  <c r="AZ39" i="33" s="1"/>
  <c r="AD39" i="33"/>
  <c r="S39" i="33"/>
  <c r="P39" i="33"/>
  <c r="BG38" i="33"/>
  <c r="BC38" i="33"/>
  <c r="BB38" i="33"/>
  <c r="BA38" i="33"/>
  <c r="AY38" i="33"/>
  <c r="AX38" i="33"/>
  <c r="AW38" i="33"/>
  <c r="AS38" i="33"/>
  <c r="AZ38" i="33" s="1"/>
  <c r="AD38" i="33"/>
  <c r="O38" i="33"/>
  <c r="P38" i="33" s="1"/>
  <c r="N38" i="33"/>
  <c r="BG37" i="33"/>
  <c r="BC37" i="33"/>
  <c r="BB37" i="33"/>
  <c r="BA37" i="33"/>
  <c r="AY37" i="33"/>
  <c r="AX37" i="33"/>
  <c r="AW37" i="33"/>
  <c r="AS37" i="33"/>
  <c r="AZ37" i="33" s="1"/>
  <c r="O37" i="33"/>
  <c r="P37" i="33" s="1"/>
  <c r="N37" i="33"/>
  <c r="J16" i="33"/>
  <c r="BQ43" i="32"/>
  <c r="S43" i="32" s="1"/>
  <c r="BN43" i="32"/>
  <c r="BO43" i="32" s="1"/>
  <c r="R43" i="32" s="1"/>
  <c r="T43" i="32" s="1"/>
  <c r="BG43" i="32"/>
  <c r="BC43" i="32"/>
  <c r="BB43" i="32"/>
  <c r="BA43" i="32"/>
  <c r="AY43" i="32"/>
  <c r="AX43" i="32"/>
  <c r="AW43" i="32"/>
  <c r="AS43" i="32"/>
  <c r="AZ43" i="32" s="1"/>
  <c r="AD43" i="32"/>
  <c r="O43" i="32"/>
  <c r="P43" i="32" s="1"/>
  <c r="N43" i="32"/>
  <c r="BG42" i="32"/>
  <c r="BC42" i="32"/>
  <c r="BB42" i="32"/>
  <c r="BA42" i="32"/>
  <c r="AY42" i="32"/>
  <c r="AX42" i="32"/>
  <c r="AW42" i="32"/>
  <c r="AS42" i="32"/>
  <c r="AZ42" i="32" s="1"/>
  <c r="AD42" i="32"/>
  <c r="S42" i="32"/>
  <c r="P42" i="32"/>
  <c r="O42" i="32"/>
  <c r="N42" i="32"/>
  <c r="BG41" i="32"/>
  <c r="BC41" i="32"/>
  <c r="BB41" i="32"/>
  <c r="BA41" i="32"/>
  <c r="AY41" i="32"/>
  <c r="AX41" i="32"/>
  <c r="AW41" i="32"/>
  <c r="AS41" i="32"/>
  <c r="AZ41" i="32" s="1"/>
  <c r="AD41" i="32"/>
  <c r="S41" i="32"/>
  <c r="O41" i="32"/>
  <c r="P41" i="32" s="1"/>
  <c r="N41" i="32"/>
  <c r="BG40" i="32"/>
  <c r="BC40" i="32"/>
  <c r="BB40" i="32"/>
  <c r="BA40" i="32"/>
  <c r="AY40" i="32"/>
  <c r="AX40" i="32"/>
  <c r="AW40" i="32"/>
  <c r="AS40" i="32"/>
  <c r="AZ40" i="32" s="1"/>
  <c r="AD40" i="32"/>
  <c r="P40" i="32"/>
  <c r="O40" i="32"/>
  <c r="N40" i="32"/>
  <c r="BG39" i="32"/>
  <c r="BC39" i="32"/>
  <c r="BB39" i="32"/>
  <c r="BA39" i="32"/>
  <c r="AY39" i="32"/>
  <c r="AX39" i="32"/>
  <c r="AW39" i="32"/>
  <c r="AS39" i="32"/>
  <c r="AZ39" i="32" s="1"/>
  <c r="S39" i="32"/>
  <c r="O39" i="32"/>
  <c r="P39" i="32" s="1"/>
  <c r="N39" i="32"/>
  <c r="BG38" i="32"/>
  <c r="BC38" i="32"/>
  <c r="BB38" i="32"/>
  <c r="BA38" i="32"/>
  <c r="AY38" i="32"/>
  <c r="AX38" i="32"/>
  <c r="AW38" i="32"/>
  <c r="AS38" i="32"/>
  <c r="AZ38" i="32" s="1"/>
  <c r="AD38" i="32"/>
  <c r="S38" i="32"/>
  <c r="O38" i="32"/>
  <c r="P38" i="32" s="1"/>
  <c r="N38" i="32"/>
  <c r="BG37" i="32"/>
  <c r="BC37" i="32"/>
  <c r="BB37" i="32"/>
  <c r="BA37" i="32"/>
  <c r="AY37" i="32"/>
  <c r="AX37" i="32"/>
  <c r="AW37" i="32"/>
  <c r="AS37" i="32"/>
  <c r="AZ37" i="32" s="1"/>
  <c r="O37" i="32"/>
  <c r="P37" i="32" s="1"/>
  <c r="N37" i="32"/>
  <c r="J16" i="32"/>
  <c r="BG42" i="31"/>
  <c r="BC42" i="31"/>
  <c r="BB42" i="31"/>
  <c r="BA42" i="31"/>
  <c r="AY42" i="31"/>
  <c r="AX42" i="31"/>
  <c r="AW42" i="31"/>
  <c r="AS42" i="31"/>
  <c r="AZ42" i="31" s="1"/>
  <c r="S42" i="31"/>
  <c r="BG41" i="31"/>
  <c r="BC41" i="31"/>
  <c r="BB41" i="31"/>
  <c r="BA41" i="31"/>
  <c r="AY41" i="31"/>
  <c r="AX41" i="31"/>
  <c r="AW41" i="31"/>
  <c r="AS41" i="31"/>
  <c r="AZ41" i="31" s="1"/>
  <c r="BN40" i="31"/>
  <c r="BG40" i="31"/>
  <c r="BC40" i="31"/>
  <c r="BB40" i="31"/>
  <c r="BA40" i="31"/>
  <c r="AY40" i="31"/>
  <c r="AX40" i="31"/>
  <c r="AW40" i="31"/>
  <c r="AS40" i="31"/>
  <c r="AZ40" i="31" s="1"/>
  <c r="AD40" i="31"/>
  <c r="O40" i="31"/>
  <c r="P40" i="31" s="1"/>
  <c r="N40" i="31"/>
  <c r="BG39" i="31"/>
  <c r="BC39" i="31"/>
  <c r="BB39" i="31"/>
  <c r="BA39" i="31"/>
  <c r="AY39" i="31"/>
  <c r="AX39" i="31"/>
  <c r="AW39" i="31"/>
  <c r="AS39" i="31"/>
  <c r="AZ39" i="31" s="1"/>
  <c r="O39" i="31"/>
  <c r="P39" i="31" s="1"/>
  <c r="N39" i="31"/>
  <c r="BG38" i="31"/>
  <c r="BC38" i="31"/>
  <c r="BB38" i="31"/>
  <c r="BA38" i="31"/>
  <c r="AY38" i="31"/>
  <c r="AX38" i="31"/>
  <c r="AW38" i="31"/>
  <c r="AS38" i="31"/>
  <c r="AZ38" i="31" s="1"/>
  <c r="S38" i="31"/>
  <c r="N38" i="31"/>
  <c r="J16" i="31"/>
  <c r="BG42" i="29"/>
  <c r="BC42" i="29"/>
  <c r="BB42" i="29"/>
  <c r="BA42" i="29"/>
  <c r="AY42" i="29"/>
  <c r="AX42" i="29"/>
  <c r="AW42" i="29"/>
  <c r="AS42" i="29"/>
  <c r="AZ42" i="29" s="1"/>
  <c r="S42" i="29"/>
  <c r="P42" i="29"/>
  <c r="S41" i="29"/>
  <c r="BG41" i="29"/>
  <c r="BC41" i="29"/>
  <c r="BB41" i="29"/>
  <c r="BA41" i="29"/>
  <c r="AY41" i="29"/>
  <c r="AX41" i="29"/>
  <c r="AW41" i="29"/>
  <c r="AS41" i="29"/>
  <c r="AZ41" i="29" s="1"/>
  <c r="O41" i="29"/>
  <c r="P41" i="29" s="1"/>
  <c r="N41" i="29"/>
  <c r="BG40" i="29"/>
  <c r="BC40" i="29"/>
  <c r="BB40" i="29"/>
  <c r="BA40" i="29"/>
  <c r="AY40" i="29"/>
  <c r="AX40" i="29"/>
  <c r="AW40" i="29"/>
  <c r="AS40" i="29"/>
  <c r="AZ40" i="29" s="1"/>
  <c r="AD40" i="29"/>
  <c r="S40" i="29"/>
  <c r="P40" i="29"/>
  <c r="BG39" i="29"/>
  <c r="BC39" i="29"/>
  <c r="BB39" i="29"/>
  <c r="BA39" i="29"/>
  <c r="AY39" i="29"/>
  <c r="AX39" i="29"/>
  <c r="AW39" i="29"/>
  <c r="AS39" i="29"/>
  <c r="AZ39" i="29" s="1"/>
  <c r="AD39" i="29"/>
  <c r="O39" i="29"/>
  <c r="P39" i="29" s="1"/>
  <c r="N39" i="29"/>
  <c r="BG38" i="29"/>
  <c r="BC38" i="29"/>
  <c r="BB38" i="29"/>
  <c r="BA38" i="29"/>
  <c r="AY38" i="29"/>
  <c r="AX38" i="29"/>
  <c r="AW38" i="29"/>
  <c r="AS38" i="29"/>
  <c r="AZ38" i="29" s="1"/>
  <c r="AD38" i="29"/>
  <c r="S38" i="29"/>
  <c r="BG37" i="29"/>
  <c r="BC37" i="29"/>
  <c r="BB37" i="29"/>
  <c r="BA37" i="29"/>
  <c r="AY37" i="29"/>
  <c r="AX37" i="29"/>
  <c r="AW37" i="29"/>
  <c r="AS37" i="29"/>
  <c r="AZ37" i="29" s="1"/>
  <c r="AD37" i="29"/>
  <c r="O37" i="29"/>
  <c r="P37" i="29" s="1"/>
  <c r="N37" i="29"/>
  <c r="J16" i="29"/>
  <c r="BG39" i="28"/>
  <c r="BC39" i="28"/>
  <c r="BB39" i="28"/>
  <c r="BA39" i="28"/>
  <c r="AY39" i="28"/>
  <c r="AX39" i="28"/>
  <c r="AW39" i="28"/>
  <c r="AS39" i="28"/>
  <c r="AZ39" i="28" s="1"/>
  <c r="AD39" i="28"/>
  <c r="O39" i="28"/>
  <c r="P39" i="28" s="1"/>
  <c r="N39" i="28"/>
  <c r="BG38" i="28"/>
  <c r="BC38" i="28"/>
  <c r="BB38" i="28"/>
  <c r="BA38" i="28"/>
  <c r="AY38" i="28"/>
  <c r="AX38" i="28"/>
  <c r="AW38" i="28"/>
  <c r="AS38" i="28"/>
  <c r="AZ38" i="28" s="1"/>
  <c r="AD38" i="28"/>
  <c r="O38" i="28"/>
  <c r="P38" i="28" s="1"/>
  <c r="N38" i="28"/>
  <c r="BG37" i="28"/>
  <c r="BC37" i="28"/>
  <c r="BB37" i="28"/>
  <c r="BA37" i="28"/>
  <c r="AY37" i="28"/>
  <c r="AX37" i="28"/>
  <c r="AW37" i="28"/>
  <c r="AS37" i="28"/>
  <c r="AZ37" i="28" s="1"/>
  <c r="AD37" i="28"/>
  <c r="O37" i="28"/>
  <c r="P37" i="28" s="1"/>
  <c r="N37" i="28"/>
  <c r="J16" i="28"/>
  <c r="BG44" i="27"/>
  <c r="BC44" i="27"/>
  <c r="BB44" i="27"/>
  <c r="BA44" i="27"/>
  <c r="AY44" i="27"/>
  <c r="AX44" i="27"/>
  <c r="AW44" i="27"/>
  <c r="AS44" i="27"/>
  <c r="AZ44" i="27" s="1"/>
  <c r="AD44" i="27"/>
  <c r="U44" i="27"/>
  <c r="V44" i="27" s="1"/>
  <c r="T44" i="27"/>
  <c r="O44" i="27"/>
  <c r="P44" i="27" s="1"/>
  <c r="BG43" i="27"/>
  <c r="BC43" i="27"/>
  <c r="BB43" i="27"/>
  <c r="BA43" i="27"/>
  <c r="AY43" i="27"/>
  <c r="AX43" i="27"/>
  <c r="AW43" i="27"/>
  <c r="AS43" i="27"/>
  <c r="AZ43" i="27" s="1"/>
  <c r="U43" i="27"/>
  <c r="V43" i="27" s="1"/>
  <c r="T43" i="27"/>
  <c r="O43" i="27"/>
  <c r="P43" i="27" s="1"/>
  <c r="BG42" i="27"/>
  <c r="BC42" i="27"/>
  <c r="BB42" i="27"/>
  <c r="BA42" i="27"/>
  <c r="AY42" i="27"/>
  <c r="AX42" i="27"/>
  <c r="AW42" i="27"/>
  <c r="AS42" i="27"/>
  <c r="AZ42" i="27" s="1"/>
  <c r="U42" i="27"/>
  <c r="V42" i="27" s="1"/>
  <c r="T42" i="27"/>
  <c r="O42" i="27"/>
  <c r="P42" i="27" s="1"/>
  <c r="BG41" i="27"/>
  <c r="BC41" i="27"/>
  <c r="BB41" i="27"/>
  <c r="BA41" i="27"/>
  <c r="AY41" i="27"/>
  <c r="AX41" i="27"/>
  <c r="AW41" i="27"/>
  <c r="AS41" i="27"/>
  <c r="AZ41" i="27" s="1"/>
  <c r="AD41" i="27"/>
  <c r="O41" i="27"/>
  <c r="P41" i="27" s="1"/>
  <c r="N41" i="27"/>
  <c r="BG40" i="27"/>
  <c r="BC40" i="27"/>
  <c r="BB40" i="27"/>
  <c r="BA40" i="27"/>
  <c r="AY40" i="27"/>
  <c r="AX40" i="27"/>
  <c r="AW40" i="27"/>
  <c r="AS40" i="27"/>
  <c r="AZ40" i="27" s="1"/>
  <c r="AD40" i="27"/>
  <c r="S40" i="27"/>
  <c r="P40" i="27"/>
  <c r="O40" i="27"/>
  <c r="N40" i="27"/>
  <c r="BQ39" i="27"/>
  <c r="S39" i="27" s="1"/>
  <c r="BN39" i="27"/>
  <c r="BG39" i="27"/>
  <c r="BC39" i="27"/>
  <c r="BB39" i="27"/>
  <c r="BA39" i="27"/>
  <c r="AY39" i="27"/>
  <c r="AX39" i="27"/>
  <c r="AW39" i="27"/>
  <c r="AS39" i="27"/>
  <c r="AZ39" i="27" s="1"/>
  <c r="AD39" i="27"/>
  <c r="O39" i="27"/>
  <c r="P39" i="27" s="1"/>
  <c r="N39" i="27"/>
  <c r="BG38" i="27"/>
  <c r="BC38" i="27"/>
  <c r="BB38" i="27"/>
  <c r="BA38" i="27"/>
  <c r="AY38" i="27"/>
  <c r="AX38" i="27"/>
  <c r="AW38" i="27"/>
  <c r="AS38" i="27"/>
  <c r="AZ38" i="27" s="1"/>
  <c r="AD38" i="27"/>
  <c r="S38" i="27"/>
  <c r="N38" i="27"/>
  <c r="BG37" i="27"/>
  <c r="BC37" i="27"/>
  <c r="BB37" i="27"/>
  <c r="BA37" i="27"/>
  <c r="AY37" i="27"/>
  <c r="AX37" i="27"/>
  <c r="AW37" i="27"/>
  <c r="AS37" i="27"/>
  <c r="AZ37" i="27" s="1"/>
  <c r="AD37" i="27"/>
  <c r="O37" i="27"/>
  <c r="P37" i="27" s="1"/>
  <c r="N37" i="27"/>
  <c r="J16" i="27"/>
  <c r="BQ39" i="26"/>
  <c r="S39" i="26" s="1"/>
  <c r="BN39" i="26"/>
  <c r="R39" i="26" s="1"/>
  <c r="BG39" i="26"/>
  <c r="BC39" i="26"/>
  <c r="BB39" i="26"/>
  <c r="BA39" i="26"/>
  <c r="AY39" i="26"/>
  <c r="AX39" i="26"/>
  <c r="AW39" i="26"/>
  <c r="AS39" i="26"/>
  <c r="AZ39" i="26" s="1"/>
  <c r="AD39" i="26"/>
  <c r="O39" i="26"/>
  <c r="P39" i="26" s="1"/>
  <c r="N39" i="26"/>
  <c r="BG38" i="26"/>
  <c r="BB38" i="26"/>
  <c r="BA38" i="26"/>
  <c r="AY38" i="26"/>
  <c r="AX38" i="26"/>
  <c r="AW38" i="26"/>
  <c r="AD38" i="26"/>
  <c r="O38" i="26"/>
  <c r="P38" i="26" s="1"/>
  <c r="N38" i="26"/>
  <c r="BG37" i="26"/>
  <c r="BC37" i="26"/>
  <c r="BB37" i="26"/>
  <c r="BA37" i="26"/>
  <c r="AY37" i="26"/>
  <c r="AX37" i="26"/>
  <c r="AW37" i="26"/>
  <c r="AS37" i="26"/>
  <c r="AZ37" i="26" s="1"/>
  <c r="AD37" i="26"/>
  <c r="O37" i="26"/>
  <c r="P37" i="26" s="1"/>
  <c r="N37" i="26"/>
  <c r="J16" i="26"/>
  <c r="BG41" i="25"/>
  <c r="BC41" i="25"/>
  <c r="BB41" i="25"/>
  <c r="BA41" i="25"/>
  <c r="AY41" i="25"/>
  <c r="AX41" i="25"/>
  <c r="AW41" i="25"/>
  <c r="AS41" i="25"/>
  <c r="AZ41" i="25" s="1"/>
  <c r="S41" i="25"/>
  <c r="O41" i="25"/>
  <c r="P41" i="25" s="1"/>
  <c r="N41" i="25"/>
  <c r="BQ40" i="25"/>
  <c r="S40" i="25" s="1"/>
  <c r="BN40" i="25"/>
  <c r="BG40" i="25"/>
  <c r="BC40" i="25"/>
  <c r="BB40" i="25"/>
  <c r="BA40" i="25"/>
  <c r="AY40" i="25"/>
  <c r="AX40" i="25"/>
  <c r="AW40" i="25"/>
  <c r="AS40" i="25"/>
  <c r="AZ40" i="25" s="1"/>
  <c r="O40" i="25"/>
  <c r="P40" i="25" s="1"/>
  <c r="N40" i="25"/>
  <c r="BG39" i="25"/>
  <c r="BC39" i="25"/>
  <c r="BB39" i="25"/>
  <c r="BA39" i="25"/>
  <c r="AY39" i="25"/>
  <c r="AX39" i="25"/>
  <c r="AW39" i="25"/>
  <c r="AS39" i="25"/>
  <c r="AZ39" i="25" s="1"/>
  <c r="AD39" i="25"/>
  <c r="S39" i="25"/>
  <c r="O39" i="25"/>
  <c r="P39" i="25" s="1"/>
  <c r="N39" i="25"/>
  <c r="BG38" i="25"/>
  <c r="BC38" i="25"/>
  <c r="BB38" i="25"/>
  <c r="BA38" i="25"/>
  <c r="AY38" i="25"/>
  <c r="AX38" i="25"/>
  <c r="AW38" i="25"/>
  <c r="AS38" i="25"/>
  <c r="AZ38" i="25" s="1"/>
  <c r="AD38" i="25"/>
  <c r="S38" i="25"/>
  <c r="O38" i="25"/>
  <c r="P38" i="25" s="1"/>
  <c r="N38" i="25"/>
  <c r="BG37" i="25"/>
  <c r="BC37" i="25"/>
  <c r="BB37" i="25"/>
  <c r="BA37" i="25"/>
  <c r="AY37" i="25"/>
  <c r="AX37" i="25"/>
  <c r="AW37" i="25"/>
  <c r="AS37" i="25"/>
  <c r="AZ37" i="25" s="1"/>
  <c r="AD37" i="25"/>
  <c r="O37" i="25"/>
  <c r="P37" i="25" s="1"/>
  <c r="N37" i="25"/>
  <c r="J16" i="25"/>
  <c r="BQ39" i="24"/>
  <c r="S39" i="24" s="1"/>
  <c r="BN39" i="24"/>
  <c r="BO39" i="24" s="1"/>
  <c r="R39" i="24" s="1"/>
  <c r="BG39" i="24"/>
  <c r="BC39" i="24"/>
  <c r="BB39" i="24"/>
  <c r="BA39" i="24"/>
  <c r="AY39" i="24"/>
  <c r="AX39" i="24"/>
  <c r="AW39" i="24"/>
  <c r="AS39" i="24"/>
  <c r="AZ39" i="24" s="1"/>
  <c r="AD39" i="24"/>
  <c r="O39" i="24"/>
  <c r="P39" i="24" s="1"/>
  <c r="N39" i="24"/>
  <c r="BG38" i="24"/>
  <c r="BC38" i="24"/>
  <c r="BB38" i="24"/>
  <c r="BA38" i="24"/>
  <c r="AY38" i="24"/>
  <c r="AX38" i="24"/>
  <c r="AW38" i="24"/>
  <c r="AS38" i="24"/>
  <c r="AZ38" i="24" s="1"/>
  <c r="AD38" i="24"/>
  <c r="O38" i="24"/>
  <c r="P38" i="24" s="1"/>
  <c r="N38" i="24"/>
  <c r="BG37" i="24"/>
  <c r="BC37" i="24"/>
  <c r="BB37" i="24"/>
  <c r="BA37" i="24"/>
  <c r="AY37" i="24"/>
  <c r="AX37" i="24"/>
  <c r="AW37" i="24"/>
  <c r="AS37" i="24"/>
  <c r="AZ37" i="24" s="1"/>
  <c r="AD37" i="24"/>
  <c r="O37" i="24"/>
  <c r="P37" i="24" s="1"/>
  <c r="N37" i="24"/>
  <c r="J16" i="24"/>
  <c r="BG43" i="23"/>
  <c r="BC43" i="23"/>
  <c r="BB43" i="23"/>
  <c r="BA43" i="23"/>
  <c r="AY43" i="23"/>
  <c r="AX43" i="23"/>
  <c r="AW43" i="23"/>
  <c r="AS43" i="23"/>
  <c r="AZ43" i="23" s="1"/>
  <c r="AD43" i="23"/>
  <c r="P43" i="23"/>
  <c r="BG42" i="23"/>
  <c r="BC42" i="23"/>
  <c r="BB42" i="23"/>
  <c r="BA42" i="23"/>
  <c r="AY42" i="23"/>
  <c r="AX42" i="23"/>
  <c r="AW42" i="23"/>
  <c r="AD42" i="23"/>
  <c r="P42" i="23"/>
  <c r="BG41" i="23"/>
  <c r="BC41" i="23"/>
  <c r="BB41" i="23"/>
  <c r="BA41" i="23"/>
  <c r="AY41" i="23"/>
  <c r="AX41" i="23"/>
  <c r="AW41" i="23"/>
  <c r="AS41" i="23"/>
  <c r="AZ41" i="23" s="1"/>
  <c r="AD41" i="23"/>
  <c r="O41" i="23"/>
  <c r="P41" i="23" s="1"/>
  <c r="N41" i="23"/>
  <c r="BG40" i="23"/>
  <c r="BC40" i="23"/>
  <c r="BB40" i="23"/>
  <c r="BA40" i="23"/>
  <c r="AY40" i="23"/>
  <c r="AX40" i="23"/>
  <c r="AW40" i="23"/>
  <c r="AS40" i="23"/>
  <c r="AZ40" i="23" s="1"/>
  <c r="AD40" i="23"/>
  <c r="BQ39" i="23"/>
  <c r="BN39" i="23"/>
  <c r="BG39" i="23"/>
  <c r="BC39" i="23"/>
  <c r="BB39" i="23"/>
  <c r="BA39" i="23"/>
  <c r="AY39" i="23"/>
  <c r="AX39" i="23"/>
  <c r="AW39" i="23"/>
  <c r="AS39" i="23"/>
  <c r="AZ39" i="23" s="1"/>
  <c r="AD39" i="23"/>
  <c r="P39" i="23"/>
  <c r="O39" i="23"/>
  <c r="N39" i="23"/>
  <c r="BG38" i="23"/>
  <c r="BC38" i="23"/>
  <c r="BB38" i="23"/>
  <c r="BA38" i="23"/>
  <c r="AY38" i="23"/>
  <c r="AX38" i="23"/>
  <c r="AW38" i="23"/>
  <c r="AS38" i="23"/>
  <c r="AZ38" i="23" s="1"/>
  <c r="AD38" i="23"/>
  <c r="P38" i="23"/>
  <c r="BG37" i="23"/>
  <c r="BC37" i="23"/>
  <c r="BB37" i="23"/>
  <c r="BA37" i="23"/>
  <c r="AY37" i="23"/>
  <c r="AX37" i="23"/>
  <c r="AW37" i="23"/>
  <c r="AS37" i="23"/>
  <c r="AZ37" i="23" s="1"/>
  <c r="AD37" i="23"/>
  <c r="O37" i="23"/>
  <c r="P37" i="23" s="1"/>
  <c r="N37" i="23"/>
  <c r="J16" i="23"/>
  <c r="BQ40" i="22"/>
  <c r="S40" i="22" s="1"/>
  <c r="BN40" i="22"/>
  <c r="BO40" i="22" s="1"/>
  <c r="R40" i="22" s="1"/>
  <c r="BG40" i="22"/>
  <c r="BC40" i="22"/>
  <c r="BB40" i="22"/>
  <c r="BA40" i="22"/>
  <c r="AY40" i="22"/>
  <c r="AX40" i="22"/>
  <c r="AW40" i="22"/>
  <c r="AS40" i="22"/>
  <c r="AZ40" i="22" s="1"/>
  <c r="AD40" i="22"/>
  <c r="O40" i="22"/>
  <c r="N40" i="22"/>
  <c r="BG39" i="22"/>
  <c r="BC39" i="22"/>
  <c r="BB39" i="22"/>
  <c r="BA39" i="22"/>
  <c r="AY39" i="22"/>
  <c r="AX39" i="22"/>
  <c r="AW39" i="22"/>
  <c r="AS39" i="22"/>
  <c r="AZ39" i="22" s="1"/>
  <c r="AD39" i="22"/>
  <c r="O39" i="22"/>
  <c r="N39" i="22"/>
  <c r="BG38" i="22"/>
  <c r="BC38" i="22"/>
  <c r="BB38" i="22"/>
  <c r="BA38" i="22"/>
  <c r="AY38" i="22"/>
  <c r="AX38" i="22"/>
  <c r="AW38" i="22"/>
  <c r="AS38" i="22"/>
  <c r="AZ38" i="22" s="1"/>
  <c r="O38" i="22"/>
  <c r="N38" i="22"/>
  <c r="BG37" i="22"/>
  <c r="BC37" i="22"/>
  <c r="BB37" i="22"/>
  <c r="BA37" i="22"/>
  <c r="AY37" i="22"/>
  <c r="AX37" i="22"/>
  <c r="AW37" i="22"/>
  <c r="AS37" i="22"/>
  <c r="AZ37" i="22" s="1"/>
  <c r="O37" i="22"/>
  <c r="P37" i="22" s="1"/>
  <c r="N37" i="22"/>
  <c r="J16" i="22"/>
  <c r="BG43" i="21"/>
  <c r="BC43" i="21"/>
  <c r="BB43" i="21"/>
  <c r="BA43" i="21"/>
  <c r="AY43" i="21"/>
  <c r="AX43" i="21"/>
  <c r="AW43" i="21"/>
  <c r="AS43" i="21"/>
  <c r="AZ43" i="21" s="1"/>
  <c r="S43" i="21"/>
  <c r="O43" i="21"/>
  <c r="P43" i="21" s="1"/>
  <c r="N43" i="21"/>
  <c r="BQ42" i="21"/>
  <c r="S42" i="21" s="1"/>
  <c r="BN42" i="21"/>
  <c r="BG42" i="21"/>
  <c r="BC42" i="21"/>
  <c r="BB42" i="21"/>
  <c r="BA42" i="21"/>
  <c r="AY42" i="21"/>
  <c r="AX42" i="21"/>
  <c r="AW42" i="21"/>
  <c r="AS42" i="21"/>
  <c r="AZ42" i="21" s="1"/>
  <c r="O42" i="21"/>
  <c r="P42" i="21" s="1"/>
  <c r="N42" i="21"/>
  <c r="BG41" i="21"/>
  <c r="BC41" i="21"/>
  <c r="BB41" i="21"/>
  <c r="BA41" i="21"/>
  <c r="AY41" i="21"/>
  <c r="AX41" i="21"/>
  <c r="AW41" i="21"/>
  <c r="AS41" i="21"/>
  <c r="AZ41" i="21" s="1"/>
  <c r="S41" i="21"/>
  <c r="N41" i="21"/>
  <c r="BG40" i="21"/>
  <c r="BC40" i="21"/>
  <c r="BB40" i="21"/>
  <c r="BA40" i="21"/>
  <c r="AY40" i="21"/>
  <c r="AX40" i="21"/>
  <c r="AW40" i="21"/>
  <c r="AS40" i="21"/>
  <c r="AZ40" i="21" s="1"/>
  <c r="AD40" i="21"/>
  <c r="O40" i="21"/>
  <c r="P40" i="21" s="1"/>
  <c r="N40" i="21"/>
  <c r="BG39" i="21"/>
  <c r="BC39" i="21"/>
  <c r="BB39" i="21"/>
  <c r="BA39" i="21"/>
  <c r="AY39" i="21"/>
  <c r="AX39" i="21"/>
  <c r="AW39" i="21"/>
  <c r="AS39" i="21"/>
  <c r="AZ39" i="21" s="1"/>
  <c r="S39" i="21"/>
  <c r="N39" i="21"/>
  <c r="BG38" i="21"/>
  <c r="BC38" i="21"/>
  <c r="BB38" i="21"/>
  <c r="BA38" i="21"/>
  <c r="AY38" i="21"/>
  <c r="AX38" i="21"/>
  <c r="AW38" i="21"/>
  <c r="AS38" i="21"/>
  <c r="AZ38" i="21" s="1"/>
  <c r="S38" i="21"/>
  <c r="N38" i="21"/>
  <c r="BG37" i="21"/>
  <c r="BC37" i="21"/>
  <c r="BB37" i="21"/>
  <c r="BA37" i="21"/>
  <c r="AY37" i="21"/>
  <c r="AX37" i="21"/>
  <c r="AW37" i="21"/>
  <c r="AS37" i="21"/>
  <c r="AZ37" i="21" s="1"/>
  <c r="AD37" i="21"/>
  <c r="O37" i="21"/>
  <c r="P37" i="21" s="1"/>
  <c r="N37" i="21"/>
  <c r="J16" i="21"/>
  <c r="AD42" i="20"/>
  <c r="S42" i="20"/>
  <c r="P42" i="20"/>
  <c r="AD41" i="20"/>
  <c r="P41" i="20"/>
  <c r="AD40" i="20"/>
  <c r="S40" i="20"/>
  <c r="P39" i="20"/>
  <c r="N39" i="20"/>
  <c r="AD38" i="20"/>
  <c r="O38" i="20"/>
  <c r="N38" i="20"/>
  <c r="S37" i="20"/>
  <c r="R37" i="20"/>
  <c r="AD37" i="20"/>
  <c r="O37" i="20"/>
  <c r="P37" i="20" s="1"/>
  <c r="J16" i="20"/>
  <c r="BG49" i="19"/>
  <c r="BC49" i="19"/>
  <c r="BB49" i="19"/>
  <c r="BA49" i="19"/>
  <c r="AY49" i="19"/>
  <c r="AX49" i="19"/>
  <c r="AW49" i="19"/>
  <c r="AS49" i="19"/>
  <c r="AZ49" i="19" s="1"/>
  <c r="AD49" i="19"/>
  <c r="U49" i="19"/>
  <c r="V49" i="19" s="1"/>
  <c r="T49" i="19"/>
  <c r="O49" i="19"/>
  <c r="P49" i="19" s="1"/>
  <c r="BG48" i="19"/>
  <c r="BC48" i="19"/>
  <c r="BB48" i="19"/>
  <c r="BA48" i="19"/>
  <c r="AY48" i="19"/>
  <c r="AX48" i="19"/>
  <c r="AW48" i="19"/>
  <c r="AS48" i="19"/>
  <c r="AZ48" i="19" s="1"/>
  <c r="AD48" i="19"/>
  <c r="T48" i="19"/>
  <c r="BG47" i="19"/>
  <c r="BC47" i="19"/>
  <c r="BB47" i="19"/>
  <c r="BA47" i="19"/>
  <c r="AY47" i="19"/>
  <c r="AX47" i="19"/>
  <c r="AW47" i="19"/>
  <c r="AS47" i="19"/>
  <c r="AZ47" i="19" s="1"/>
  <c r="AD47" i="19"/>
  <c r="T47" i="19"/>
  <c r="BG46" i="19"/>
  <c r="BC46" i="19"/>
  <c r="BB46" i="19"/>
  <c r="BA46" i="19"/>
  <c r="AY46" i="19"/>
  <c r="AX46" i="19"/>
  <c r="AW46" i="19"/>
  <c r="AS46" i="19"/>
  <c r="AZ46" i="19" s="1"/>
  <c r="AD46" i="19"/>
  <c r="O46" i="19"/>
  <c r="P46" i="19" s="1"/>
  <c r="N46" i="19"/>
  <c r="BG45" i="19"/>
  <c r="BC45" i="19"/>
  <c r="BB45" i="19"/>
  <c r="BA45" i="19"/>
  <c r="AY45" i="19"/>
  <c r="AX45" i="19"/>
  <c r="AW45" i="19"/>
  <c r="AS45" i="19"/>
  <c r="AZ45" i="19" s="1"/>
  <c r="S45" i="19"/>
  <c r="N45" i="19"/>
  <c r="BG44" i="19"/>
  <c r="BC44" i="19"/>
  <c r="BB44" i="19"/>
  <c r="BA44" i="19"/>
  <c r="AY44" i="19"/>
  <c r="AX44" i="19"/>
  <c r="AW44" i="19"/>
  <c r="AS44" i="19"/>
  <c r="AZ44" i="19" s="1"/>
  <c r="AD44" i="19"/>
  <c r="S44" i="19"/>
  <c r="N44" i="19"/>
  <c r="BG43" i="19"/>
  <c r="BC43" i="19"/>
  <c r="BB43" i="19"/>
  <c r="BA43" i="19"/>
  <c r="AY43" i="19"/>
  <c r="AX43" i="19"/>
  <c r="AW43" i="19"/>
  <c r="AS43" i="19"/>
  <c r="AZ43" i="19" s="1"/>
  <c r="O43" i="19"/>
  <c r="P43" i="19" s="1"/>
  <c r="N43" i="19"/>
  <c r="BG42" i="19"/>
  <c r="BC42" i="19"/>
  <c r="BB42" i="19"/>
  <c r="BA42" i="19"/>
  <c r="AY42" i="19"/>
  <c r="AX42" i="19"/>
  <c r="AW42" i="19"/>
  <c r="AS42" i="19"/>
  <c r="AZ42" i="19" s="1"/>
  <c r="AD42" i="19"/>
  <c r="S42" i="19"/>
  <c r="N42" i="19"/>
  <c r="BG41" i="19"/>
  <c r="BC41" i="19"/>
  <c r="BB41" i="19"/>
  <c r="BA41" i="19"/>
  <c r="AY41" i="19"/>
  <c r="AX41" i="19"/>
  <c r="AW41" i="19"/>
  <c r="AS41" i="19"/>
  <c r="AZ41" i="19" s="1"/>
  <c r="S41" i="19"/>
  <c r="N41" i="19"/>
  <c r="BG40" i="19"/>
  <c r="BC40" i="19"/>
  <c r="BB40" i="19"/>
  <c r="BA40" i="19"/>
  <c r="AY40" i="19"/>
  <c r="AX40" i="19"/>
  <c r="AW40" i="19"/>
  <c r="AS40" i="19"/>
  <c r="AZ40" i="19" s="1"/>
  <c r="O40" i="19"/>
  <c r="P40" i="19" s="1"/>
  <c r="N40" i="19"/>
  <c r="BG39" i="19"/>
  <c r="BC39" i="19"/>
  <c r="BB39" i="19"/>
  <c r="BA39" i="19"/>
  <c r="AY39" i="19"/>
  <c r="AX39" i="19"/>
  <c r="AW39" i="19"/>
  <c r="AS39" i="19"/>
  <c r="AZ39" i="19" s="1"/>
  <c r="S39" i="19"/>
  <c r="BG38" i="19"/>
  <c r="BC38" i="19"/>
  <c r="BB38" i="19"/>
  <c r="BA38" i="19"/>
  <c r="AY38" i="19"/>
  <c r="AX38" i="19"/>
  <c r="AW38" i="19"/>
  <c r="AS38" i="19"/>
  <c r="AZ38" i="19" s="1"/>
  <c r="S38" i="19"/>
  <c r="BG37" i="19"/>
  <c r="BC37" i="19"/>
  <c r="BB37" i="19"/>
  <c r="BA37" i="19"/>
  <c r="AY37" i="19"/>
  <c r="AX37" i="19"/>
  <c r="AW37" i="19"/>
  <c r="AS37" i="19"/>
  <c r="AZ37" i="19" s="1"/>
  <c r="O37" i="19"/>
  <c r="P37" i="19" s="1"/>
  <c r="N37" i="19"/>
  <c r="J16" i="19"/>
  <c r="J16" i="18"/>
  <c r="U40" i="22" l="1"/>
  <c r="V40" i="22" s="1"/>
  <c r="T38" i="37"/>
  <c r="T37" i="20"/>
  <c r="U37" i="20"/>
  <c r="V37" i="20" s="1"/>
  <c r="BD37" i="19"/>
  <c r="BE37" i="19" s="1"/>
  <c r="BH37" i="19" s="1"/>
  <c r="BI37" i="19" s="1"/>
  <c r="BD42" i="19"/>
  <c r="BE42" i="19" s="1"/>
  <c r="BH42" i="19" s="1"/>
  <c r="BI42" i="19" s="1"/>
  <c r="BD38" i="37"/>
  <c r="BE38" i="37" s="1"/>
  <c r="BH38" i="37" s="1"/>
  <c r="BI38" i="37" s="1"/>
  <c r="BJ38" i="37" s="1"/>
  <c r="BK38" i="37" s="1"/>
  <c r="BP38" i="37" s="1"/>
  <c r="U38" i="37"/>
  <c r="V38" i="37" s="1"/>
  <c r="BD37" i="37"/>
  <c r="BE37" i="37" s="1"/>
  <c r="BH37" i="37" s="1"/>
  <c r="BI37" i="37" s="1"/>
  <c r="BJ37" i="37" s="1"/>
  <c r="BK37" i="37" s="1"/>
  <c r="BD38" i="23"/>
  <c r="BE38" i="23" s="1"/>
  <c r="BH38" i="23" s="1"/>
  <c r="BI38" i="23" s="1"/>
  <c r="BD37" i="23"/>
  <c r="BE37" i="23" s="1"/>
  <c r="BH37" i="23" s="1"/>
  <c r="BI37" i="23" s="1"/>
  <c r="BK37" i="23" s="1"/>
  <c r="BN38" i="23" s="1"/>
  <c r="BD39" i="23"/>
  <c r="BE39" i="23" s="1"/>
  <c r="BH39" i="23" s="1"/>
  <c r="BI39" i="23" s="1"/>
  <c r="BD41" i="23"/>
  <c r="BE41" i="23" s="1"/>
  <c r="BH41" i="23" s="1"/>
  <c r="BI41" i="23" s="1"/>
  <c r="BD40" i="23"/>
  <c r="BE40" i="23" s="1"/>
  <c r="BH40" i="23" s="1"/>
  <c r="BI40" i="23" s="1"/>
  <c r="BD38" i="29"/>
  <c r="BE38" i="29" s="1"/>
  <c r="BH38" i="29" s="1"/>
  <c r="BI38" i="29" s="1"/>
  <c r="BD39" i="29"/>
  <c r="BE39" i="29" s="1"/>
  <c r="BH39" i="29" s="1"/>
  <c r="BI39" i="29" s="1"/>
  <c r="BJ39" i="29" s="1"/>
  <c r="BD42" i="29"/>
  <c r="BE42" i="29" s="1"/>
  <c r="BH42" i="29" s="1"/>
  <c r="BI42" i="29" s="1"/>
  <c r="S38" i="20"/>
  <c r="BD39" i="31"/>
  <c r="BE39" i="31" s="1"/>
  <c r="BH39" i="31" s="1"/>
  <c r="BI39" i="31" s="1"/>
  <c r="BK39" i="31" s="1"/>
  <c r="BN39" i="31" s="1"/>
  <c r="R39" i="31" s="1"/>
  <c r="BD41" i="31"/>
  <c r="BE41" i="31" s="1"/>
  <c r="BH41" i="31" s="1"/>
  <c r="BI41" i="31" s="1"/>
  <c r="BD38" i="31"/>
  <c r="BE38" i="31" s="1"/>
  <c r="BH38" i="31" s="1"/>
  <c r="BI38" i="31" s="1"/>
  <c r="BD37" i="22"/>
  <c r="BE37" i="22" s="1"/>
  <c r="BH37" i="22" s="1"/>
  <c r="BI37" i="22" s="1"/>
  <c r="BJ37" i="22" s="1"/>
  <c r="BK37" i="22" s="1"/>
  <c r="BP37" i="22" s="1"/>
  <c r="BQ37" i="22" s="1"/>
  <c r="S37" i="22" s="1"/>
  <c r="BD39" i="22"/>
  <c r="BE39" i="22" s="1"/>
  <c r="BH39" i="22" s="1"/>
  <c r="BI39" i="22" s="1"/>
  <c r="BK39" i="22" s="1"/>
  <c r="BN39" i="22" s="1"/>
  <c r="BO39" i="22" s="1"/>
  <c r="R39" i="22" s="1"/>
  <c r="BD38" i="22"/>
  <c r="BE38" i="22" s="1"/>
  <c r="BH38" i="22" s="1"/>
  <c r="BI38" i="22" s="1"/>
  <c r="BJ38" i="22" s="1"/>
  <c r="BK38" i="22" s="1"/>
  <c r="BD37" i="24"/>
  <c r="BE37" i="24" s="1"/>
  <c r="BH37" i="24" s="1"/>
  <c r="BI37" i="24" s="1"/>
  <c r="BJ37" i="24" s="1"/>
  <c r="BK37" i="24" s="1"/>
  <c r="BN37" i="24" s="1"/>
  <c r="BO37" i="24" s="1"/>
  <c r="R37" i="24" s="1"/>
  <c r="BD39" i="35"/>
  <c r="BE39" i="35" s="1"/>
  <c r="BH39" i="35" s="1"/>
  <c r="BI39" i="35" s="1"/>
  <c r="BD40" i="35"/>
  <c r="BE40" i="35" s="1"/>
  <c r="BH40" i="35" s="1"/>
  <c r="BI40" i="35" s="1"/>
  <c r="BD37" i="35"/>
  <c r="BE37" i="35" s="1"/>
  <c r="BH37" i="35" s="1"/>
  <c r="BI37" i="35" s="1"/>
  <c r="BD38" i="35"/>
  <c r="BE38" i="35" s="1"/>
  <c r="BH38" i="35" s="1"/>
  <c r="BI38" i="35" s="1"/>
  <c r="BD39" i="34"/>
  <c r="BE39" i="34" s="1"/>
  <c r="BH39" i="34" s="1"/>
  <c r="BI39" i="34" s="1"/>
  <c r="BD38" i="34"/>
  <c r="BE38" i="34" s="1"/>
  <c r="BH38" i="34" s="1"/>
  <c r="BI38" i="34" s="1"/>
  <c r="BD41" i="34"/>
  <c r="BE41" i="34" s="1"/>
  <c r="BH41" i="34" s="1"/>
  <c r="BI41" i="34" s="1"/>
  <c r="BD43" i="34"/>
  <c r="BE43" i="34" s="1"/>
  <c r="BH43" i="34" s="1"/>
  <c r="BI43" i="34" s="1"/>
  <c r="BD40" i="34"/>
  <c r="BE40" i="34" s="1"/>
  <c r="BH40" i="34" s="1"/>
  <c r="BI40" i="34" s="1"/>
  <c r="BD38" i="28"/>
  <c r="BE38" i="28" s="1"/>
  <c r="BH38" i="28" s="1"/>
  <c r="BI38" i="28" s="1"/>
  <c r="BJ38" i="28" s="1"/>
  <c r="BK38" i="28" s="1"/>
  <c r="BN38" i="28" s="1"/>
  <c r="BO38" i="28" s="1"/>
  <c r="R38" i="28" s="1"/>
  <c r="BD39" i="28"/>
  <c r="BE39" i="28" s="1"/>
  <c r="BH39" i="28" s="1"/>
  <c r="BI39" i="28" s="1"/>
  <c r="BJ39" i="28" s="1"/>
  <c r="BK39" i="28" s="1"/>
  <c r="BD41" i="25"/>
  <c r="BE41" i="25" s="1"/>
  <c r="BH41" i="25" s="1"/>
  <c r="BI41" i="25" s="1"/>
  <c r="BD44" i="19"/>
  <c r="BE44" i="19" s="1"/>
  <c r="BH44" i="19" s="1"/>
  <c r="BI44" i="19" s="1"/>
  <c r="BD47" i="19"/>
  <c r="BE47" i="19" s="1"/>
  <c r="BH47" i="19" s="1"/>
  <c r="BI47" i="19" s="1"/>
  <c r="BD41" i="19"/>
  <c r="BE41" i="19" s="1"/>
  <c r="BH41" i="19" s="1"/>
  <c r="BI41" i="19" s="1"/>
  <c r="BD43" i="19"/>
  <c r="BE43" i="19" s="1"/>
  <c r="BH43" i="19" s="1"/>
  <c r="BI43" i="19" s="1"/>
  <c r="BJ43" i="19" s="1"/>
  <c r="BK43" i="19" s="1"/>
  <c r="BD43" i="27"/>
  <c r="BE43" i="27" s="1"/>
  <c r="BH43" i="27" s="1"/>
  <c r="BI43" i="27" s="1"/>
  <c r="BD44" i="27"/>
  <c r="BE44" i="27" s="1"/>
  <c r="BH44" i="27" s="1"/>
  <c r="BI44" i="27" s="1"/>
  <c r="BD43" i="38"/>
  <c r="BE43" i="38" s="1"/>
  <c r="BH43" i="38" s="1"/>
  <c r="BI43" i="38" s="1"/>
  <c r="U37" i="38"/>
  <c r="V37" i="38" s="1"/>
  <c r="BD40" i="38"/>
  <c r="BE40" i="38" s="1"/>
  <c r="BH40" i="38" s="1"/>
  <c r="BI40" i="38" s="1"/>
  <c r="BD39" i="38"/>
  <c r="BE39" i="38" s="1"/>
  <c r="BH39" i="38" s="1"/>
  <c r="BI39" i="38" s="1"/>
  <c r="BJ38" i="38" s="1"/>
  <c r="BK38" i="38" s="1"/>
  <c r="BP38" i="38" s="1"/>
  <c r="BD41" i="38"/>
  <c r="BE41" i="38" s="1"/>
  <c r="BH41" i="38" s="1"/>
  <c r="BI41" i="38" s="1"/>
  <c r="BD42" i="38"/>
  <c r="BE42" i="38" s="1"/>
  <c r="BH42" i="38" s="1"/>
  <c r="BI42" i="38" s="1"/>
  <c r="BD43" i="21"/>
  <c r="BE43" i="21" s="1"/>
  <c r="BH43" i="21" s="1"/>
  <c r="BI43" i="21" s="1"/>
  <c r="BD37" i="21"/>
  <c r="BE37" i="21" s="1"/>
  <c r="BH37" i="21" s="1"/>
  <c r="BI37" i="21" s="1"/>
  <c r="BD38" i="21"/>
  <c r="BE38" i="21" s="1"/>
  <c r="BH38" i="21" s="1"/>
  <c r="BI38" i="21" s="1"/>
  <c r="BD42" i="32"/>
  <c r="BE42" i="32" s="1"/>
  <c r="BH42" i="32" s="1"/>
  <c r="BI42" i="32" s="1"/>
  <c r="BD39" i="32"/>
  <c r="BE39" i="32" s="1"/>
  <c r="BH39" i="32" s="1"/>
  <c r="BI39" i="32" s="1"/>
  <c r="BD41" i="32"/>
  <c r="BE41" i="32" s="1"/>
  <c r="BH41" i="32" s="1"/>
  <c r="BI41" i="32" s="1"/>
  <c r="BD37" i="32"/>
  <c r="BE37" i="32" s="1"/>
  <c r="BH37" i="32" s="1"/>
  <c r="BI37" i="32" s="1"/>
  <c r="BD38" i="32"/>
  <c r="BE38" i="32" s="1"/>
  <c r="BH38" i="32" s="1"/>
  <c r="BI38" i="32" s="1"/>
  <c r="BD40" i="32"/>
  <c r="BE40" i="32" s="1"/>
  <c r="BH40" i="32" s="1"/>
  <c r="BI40" i="32" s="1"/>
  <c r="BD37" i="33"/>
  <c r="BE37" i="33" s="1"/>
  <c r="BH37" i="33" s="1"/>
  <c r="BI37" i="33" s="1"/>
  <c r="BJ37" i="33" s="1"/>
  <c r="BK37" i="33" s="1"/>
  <c r="BP37" i="33" s="1"/>
  <c r="BQ37" i="33" s="1"/>
  <c r="S37" i="33" s="1"/>
  <c r="BD38" i="33"/>
  <c r="BE38" i="33" s="1"/>
  <c r="BH38" i="33" s="1"/>
  <c r="BI38" i="33" s="1"/>
  <c r="BJ38" i="33" s="1"/>
  <c r="BD41" i="33"/>
  <c r="BE41" i="33" s="1"/>
  <c r="BH41" i="33" s="1"/>
  <c r="BI41" i="33" s="1"/>
  <c r="BD39" i="26"/>
  <c r="BE39" i="26" s="1"/>
  <c r="BH39" i="26" s="1"/>
  <c r="BI39" i="26" s="1"/>
  <c r="BK39" i="26" s="1"/>
  <c r="BD40" i="31"/>
  <c r="BE40" i="31" s="1"/>
  <c r="BH40" i="31" s="1"/>
  <c r="BI40" i="31" s="1"/>
  <c r="BD42" i="31"/>
  <c r="BE42" i="31" s="1"/>
  <c r="BH42" i="31" s="1"/>
  <c r="BI42" i="31" s="1"/>
  <c r="BD43" i="32"/>
  <c r="BE43" i="32" s="1"/>
  <c r="BH43" i="32" s="1"/>
  <c r="BI43" i="32" s="1"/>
  <c r="BJ43" i="32" s="1"/>
  <c r="BK43" i="32" s="1"/>
  <c r="BP43" i="32" s="1"/>
  <c r="U43" i="32"/>
  <c r="V43" i="32" s="1"/>
  <c r="BD37" i="34"/>
  <c r="BE37" i="34" s="1"/>
  <c r="BH37" i="34" s="1"/>
  <c r="BI37" i="34" s="1"/>
  <c r="BJ37" i="34" s="1"/>
  <c r="BK37" i="34" s="1"/>
  <c r="BD39" i="33"/>
  <c r="BE39" i="33" s="1"/>
  <c r="BH39" i="33" s="1"/>
  <c r="BI39" i="33" s="1"/>
  <c r="BD42" i="34"/>
  <c r="BE42" i="34" s="1"/>
  <c r="BH42" i="34" s="1"/>
  <c r="BI42" i="34" s="1"/>
  <c r="T43" i="36"/>
  <c r="U43" i="36"/>
  <c r="V43" i="36" s="1"/>
  <c r="BD37" i="36"/>
  <c r="BE37" i="36" s="1"/>
  <c r="BH37" i="36" s="1"/>
  <c r="BI37" i="36" s="1"/>
  <c r="BD38" i="36"/>
  <c r="BE38" i="36" s="1"/>
  <c r="BH38" i="36" s="1"/>
  <c r="BI38" i="36" s="1"/>
  <c r="BD39" i="36"/>
  <c r="BE39" i="36" s="1"/>
  <c r="BH39" i="36" s="1"/>
  <c r="BI39" i="36" s="1"/>
  <c r="BD43" i="36"/>
  <c r="BE43" i="36" s="1"/>
  <c r="BH43" i="36" s="1"/>
  <c r="BI43" i="36" s="1"/>
  <c r="BK43" i="36" s="1"/>
  <c r="BP43" i="36" s="1"/>
  <c r="BD40" i="36"/>
  <c r="BE40" i="36" s="1"/>
  <c r="BH40" i="36" s="1"/>
  <c r="BI40" i="36" s="1"/>
  <c r="BD41" i="36"/>
  <c r="BE41" i="36" s="1"/>
  <c r="BH41" i="36" s="1"/>
  <c r="BI41" i="36" s="1"/>
  <c r="BD42" i="36"/>
  <c r="BE42" i="36" s="1"/>
  <c r="BH42" i="36" s="1"/>
  <c r="BI42" i="36" s="1"/>
  <c r="BK42" i="36" s="1"/>
  <c r="T37" i="38"/>
  <c r="BD37" i="38"/>
  <c r="BE37" i="38" s="1"/>
  <c r="BH37" i="38" s="1"/>
  <c r="BI37" i="38" s="1"/>
  <c r="BJ37" i="38" s="1"/>
  <c r="BK37" i="38" s="1"/>
  <c r="BP37" i="38" s="1"/>
  <c r="BD39" i="24"/>
  <c r="BE39" i="24" s="1"/>
  <c r="BH39" i="24" s="1"/>
  <c r="BI39" i="24" s="1"/>
  <c r="BJ39" i="24" s="1"/>
  <c r="BK39" i="24" s="1"/>
  <c r="U39" i="24"/>
  <c r="V39" i="24" s="1"/>
  <c r="T39" i="24"/>
  <c r="BD38" i="24"/>
  <c r="BE38" i="24" s="1"/>
  <c r="BH38" i="24" s="1"/>
  <c r="BI38" i="24" s="1"/>
  <c r="BJ38" i="24" s="1"/>
  <c r="BK38" i="24" s="1"/>
  <c r="BP37" i="24"/>
  <c r="BQ37" i="24" s="1"/>
  <c r="S37" i="24" s="1"/>
  <c r="BD38" i="25"/>
  <c r="BE38" i="25" s="1"/>
  <c r="BH38" i="25" s="1"/>
  <c r="BI38" i="25" s="1"/>
  <c r="BD39" i="25"/>
  <c r="BE39" i="25" s="1"/>
  <c r="BH39" i="25" s="1"/>
  <c r="BI39" i="25" s="1"/>
  <c r="BD40" i="25"/>
  <c r="BE40" i="25" s="1"/>
  <c r="BH40" i="25" s="1"/>
  <c r="BI40" i="25" s="1"/>
  <c r="BD37" i="25"/>
  <c r="BE37" i="25" s="1"/>
  <c r="BH37" i="25" s="1"/>
  <c r="BI37" i="25" s="1"/>
  <c r="T39" i="26"/>
  <c r="U39" i="26"/>
  <c r="V39" i="26" s="1"/>
  <c r="BD38" i="26"/>
  <c r="BE38" i="26" s="1"/>
  <c r="BH38" i="26" s="1"/>
  <c r="BI38" i="26" s="1"/>
  <c r="BJ38" i="26" s="1"/>
  <c r="BD37" i="26"/>
  <c r="BE37" i="26" s="1"/>
  <c r="BH37" i="26" s="1"/>
  <c r="BI37" i="26" s="1"/>
  <c r="BK37" i="26" s="1"/>
  <c r="BD39" i="27"/>
  <c r="BE39" i="27" s="1"/>
  <c r="BH39" i="27" s="1"/>
  <c r="BI39" i="27" s="1"/>
  <c r="BD41" i="27"/>
  <c r="BE41" i="27" s="1"/>
  <c r="BH41" i="27" s="1"/>
  <c r="BI41" i="27" s="1"/>
  <c r="BD42" i="27"/>
  <c r="BE42" i="27" s="1"/>
  <c r="BH42" i="27" s="1"/>
  <c r="BI42" i="27" s="1"/>
  <c r="BD37" i="27"/>
  <c r="BE37" i="27" s="1"/>
  <c r="BH37" i="27" s="1"/>
  <c r="BI37" i="27" s="1"/>
  <c r="BD38" i="27"/>
  <c r="BE38" i="27" s="1"/>
  <c r="BH38" i="27" s="1"/>
  <c r="BI38" i="27" s="1"/>
  <c r="BD40" i="27"/>
  <c r="BE40" i="27" s="1"/>
  <c r="BH40" i="27" s="1"/>
  <c r="BI40" i="27" s="1"/>
  <c r="BD37" i="28"/>
  <c r="BE37" i="28" s="1"/>
  <c r="BH37" i="28" s="1"/>
  <c r="BI37" i="28" s="1"/>
  <c r="BJ37" i="28" s="1"/>
  <c r="BK37" i="28" s="1"/>
  <c r="BD37" i="29"/>
  <c r="BE37" i="29" s="1"/>
  <c r="BH37" i="29" s="1"/>
  <c r="BI37" i="29" s="1"/>
  <c r="BD40" i="29"/>
  <c r="BE40" i="29" s="1"/>
  <c r="BH40" i="29" s="1"/>
  <c r="BI40" i="29" s="1"/>
  <c r="BD41" i="29"/>
  <c r="BE41" i="29" s="1"/>
  <c r="BH41" i="29" s="1"/>
  <c r="BI41" i="29" s="1"/>
  <c r="BJ41" i="29" s="1"/>
  <c r="BD41" i="21"/>
  <c r="BE41" i="21" s="1"/>
  <c r="BH41" i="21" s="1"/>
  <c r="BI41" i="21" s="1"/>
  <c r="BD42" i="21"/>
  <c r="BE42" i="21" s="1"/>
  <c r="BH42" i="21" s="1"/>
  <c r="BI42" i="21" s="1"/>
  <c r="BJ42" i="21" s="1"/>
  <c r="BK42" i="21" s="1"/>
  <c r="BD39" i="21"/>
  <c r="BE39" i="21" s="1"/>
  <c r="BH39" i="21" s="1"/>
  <c r="BI39" i="21" s="1"/>
  <c r="BD40" i="21"/>
  <c r="BE40" i="21" s="1"/>
  <c r="BH40" i="21" s="1"/>
  <c r="BI40" i="21" s="1"/>
  <c r="BN38" i="22"/>
  <c r="BO38" i="22" s="1"/>
  <c r="R38" i="22" s="1"/>
  <c r="BP38" i="22"/>
  <c r="BQ38" i="22" s="1"/>
  <c r="S38" i="22" s="1"/>
  <c r="BN37" i="22"/>
  <c r="BO37" i="22" s="1"/>
  <c r="R37" i="22" s="1"/>
  <c r="BD40" i="22"/>
  <c r="BE40" i="22" s="1"/>
  <c r="BH40" i="22" s="1"/>
  <c r="BI40" i="22" s="1"/>
  <c r="BK40" i="22" s="1"/>
  <c r="BP40" i="22" s="1"/>
  <c r="BP39" i="22"/>
  <c r="BQ39" i="22" s="1"/>
  <c r="S39" i="22" s="1"/>
  <c r="T40" i="22"/>
  <c r="BN37" i="23"/>
  <c r="BP38" i="23"/>
  <c r="BP37" i="23"/>
  <c r="BK39" i="23"/>
  <c r="BD42" i="23"/>
  <c r="BE42" i="23" s="1"/>
  <c r="BH42" i="23" s="1"/>
  <c r="BI42" i="23" s="1"/>
  <c r="BJ41" i="23" s="1"/>
  <c r="BD43" i="23"/>
  <c r="BE43" i="23" s="1"/>
  <c r="BH43" i="23" s="1"/>
  <c r="BI43" i="23" s="1"/>
  <c r="BD39" i="19"/>
  <c r="BE39" i="19" s="1"/>
  <c r="BH39" i="19" s="1"/>
  <c r="BI39" i="19" s="1"/>
  <c r="BD40" i="19"/>
  <c r="BE40" i="19" s="1"/>
  <c r="BH40" i="19" s="1"/>
  <c r="BI40" i="19" s="1"/>
  <c r="BD45" i="19"/>
  <c r="BE45" i="19" s="1"/>
  <c r="BH45" i="19" s="1"/>
  <c r="BI45" i="19" s="1"/>
  <c r="BD46" i="19"/>
  <c r="BE46" i="19" s="1"/>
  <c r="BH46" i="19" s="1"/>
  <c r="BI46" i="19" s="1"/>
  <c r="BD38" i="19"/>
  <c r="BE38" i="19" s="1"/>
  <c r="BH38" i="19" s="1"/>
  <c r="BI38" i="19" s="1"/>
  <c r="BD48" i="19"/>
  <c r="BE48" i="19" s="1"/>
  <c r="BH48" i="19" s="1"/>
  <c r="BI48" i="19" s="1"/>
  <c r="BD49" i="19"/>
  <c r="BE49" i="19" s="1"/>
  <c r="BH49" i="19" s="1"/>
  <c r="BI49" i="19" s="1"/>
  <c r="BJ37" i="29" l="1"/>
  <c r="BK37" i="29" s="1"/>
  <c r="BJ37" i="19"/>
  <c r="BK37" i="19" s="1"/>
  <c r="BJ40" i="19"/>
  <c r="BK40" i="19" s="1"/>
  <c r="BJ37" i="32"/>
  <c r="BK37" i="32" s="1"/>
  <c r="BN39" i="32" s="1"/>
  <c r="R39" i="32" s="1"/>
  <c r="U39" i="32" s="1"/>
  <c r="V39" i="32" s="1"/>
  <c r="BJ40" i="32"/>
  <c r="BK40" i="32" s="1"/>
  <c r="BN40" i="32" s="1"/>
  <c r="BP39" i="31"/>
  <c r="BQ39" i="31" s="1"/>
  <c r="S39" i="31" s="1"/>
  <c r="T39" i="31" s="1"/>
  <c r="BK41" i="29"/>
  <c r="BJ40" i="25"/>
  <c r="BK40" i="25" s="1"/>
  <c r="BN41" i="25" s="1"/>
  <c r="BJ40" i="21"/>
  <c r="BK40" i="21" s="1"/>
  <c r="BN37" i="33"/>
  <c r="BO37" i="33" s="1"/>
  <c r="R37" i="33" s="1"/>
  <c r="U37" i="33" s="1"/>
  <c r="V37" i="33" s="1"/>
  <c r="BK38" i="33"/>
  <c r="BN39" i="33" s="1"/>
  <c r="R39" i="33" s="1"/>
  <c r="BK42" i="38"/>
  <c r="BN43" i="38" s="1"/>
  <c r="R43" i="38" s="1"/>
  <c r="T43" i="38" s="1"/>
  <c r="BK40" i="38"/>
  <c r="BP38" i="28"/>
  <c r="BQ38" i="28" s="1"/>
  <c r="S38" i="28" s="1"/>
  <c r="U38" i="28" s="1"/>
  <c r="V38" i="28" s="1"/>
  <c r="R38" i="20"/>
  <c r="BK37" i="36"/>
  <c r="BP37" i="36" s="1"/>
  <c r="BO37" i="23"/>
  <c r="BK41" i="23"/>
  <c r="BN43" i="23" s="1"/>
  <c r="BQ37" i="23"/>
  <c r="BK39" i="29"/>
  <c r="BJ37" i="31"/>
  <c r="BK37" i="31" s="1"/>
  <c r="BJ37" i="35"/>
  <c r="BK37" i="35" s="1"/>
  <c r="BJ39" i="35"/>
  <c r="BK39" i="35" s="1"/>
  <c r="BJ40" i="34"/>
  <c r="BK40" i="34" s="1"/>
  <c r="BJ37" i="27"/>
  <c r="BK37" i="27" s="1"/>
  <c r="BN37" i="27" s="1"/>
  <c r="BO37" i="27" s="1"/>
  <c r="R37" i="27" s="1"/>
  <c r="BJ41" i="27"/>
  <c r="BK41" i="27" s="1"/>
  <c r="BJ37" i="21"/>
  <c r="BK37" i="21" s="1"/>
  <c r="BP38" i="21" s="1"/>
  <c r="BJ40" i="33"/>
  <c r="BK40" i="33" s="1"/>
  <c r="BK38" i="26"/>
  <c r="BN38" i="33"/>
  <c r="BP39" i="33"/>
  <c r="BP38" i="33"/>
  <c r="BN41" i="34"/>
  <c r="BP43" i="34"/>
  <c r="BP40" i="34"/>
  <c r="BN42" i="34"/>
  <c r="BP41" i="34"/>
  <c r="BN43" i="34"/>
  <c r="BP42" i="34"/>
  <c r="BJ39" i="36"/>
  <c r="BK39" i="36" s="1"/>
  <c r="BP40" i="32"/>
  <c r="BP42" i="32"/>
  <c r="BQ42" i="36"/>
  <c r="S42" i="36" s="1"/>
  <c r="BN42" i="36"/>
  <c r="BO42" i="36" s="1"/>
  <c r="R42" i="36" s="1"/>
  <c r="BK40" i="31"/>
  <c r="BP37" i="37"/>
  <c r="BN37" i="37"/>
  <c r="BP39" i="34"/>
  <c r="BP38" i="34"/>
  <c r="BN39" i="34"/>
  <c r="R39" i="34" s="1"/>
  <c r="T39" i="34" s="1"/>
  <c r="BN38" i="34"/>
  <c r="R38" i="34" s="1"/>
  <c r="T38" i="34" s="1"/>
  <c r="BP37" i="34"/>
  <c r="BN37" i="34"/>
  <c r="T37" i="33"/>
  <c r="T38" i="28"/>
  <c r="BQ37" i="26"/>
  <c r="S37" i="26" s="1"/>
  <c r="BN37" i="26"/>
  <c r="R37" i="26" s="1"/>
  <c r="U37" i="24"/>
  <c r="V37" i="24" s="1"/>
  <c r="T37" i="24"/>
  <c r="BN39" i="28"/>
  <c r="BO39" i="28" s="1"/>
  <c r="R39" i="28" s="1"/>
  <c r="BP39" i="28"/>
  <c r="BQ39" i="28" s="1"/>
  <c r="S39" i="28" s="1"/>
  <c r="BN37" i="28"/>
  <c r="BO37" i="28" s="1"/>
  <c r="R37" i="28" s="1"/>
  <c r="BP37" i="28"/>
  <c r="BQ37" i="28" s="1"/>
  <c r="S37" i="28" s="1"/>
  <c r="BJ39" i="27"/>
  <c r="BK39" i="27" s="1"/>
  <c r="BJ37" i="25"/>
  <c r="BK37" i="25" s="1"/>
  <c r="BP38" i="27"/>
  <c r="BN38" i="27"/>
  <c r="R38" i="27" s="1"/>
  <c r="T38" i="27" s="1"/>
  <c r="BP37" i="27"/>
  <c r="BN42" i="27"/>
  <c r="BP44" i="27"/>
  <c r="BP41" i="27"/>
  <c r="BN44" i="27"/>
  <c r="BP43" i="27"/>
  <c r="BP42" i="27"/>
  <c r="BN43" i="27"/>
  <c r="BN41" i="27"/>
  <c r="BP38" i="24"/>
  <c r="BQ38" i="24" s="1"/>
  <c r="S38" i="24" s="1"/>
  <c r="BN38" i="24"/>
  <c r="BO38" i="24" s="1"/>
  <c r="R38" i="24" s="1"/>
  <c r="V37" i="23"/>
  <c r="BP43" i="21"/>
  <c r="BN43" i="21"/>
  <c r="BP42" i="21"/>
  <c r="T37" i="22"/>
  <c r="U37" i="22"/>
  <c r="V37" i="22" s="1"/>
  <c r="U38" i="22"/>
  <c r="V38" i="22" s="1"/>
  <c r="T38" i="22"/>
  <c r="BP40" i="23"/>
  <c r="BN40" i="23"/>
  <c r="BP39" i="23"/>
  <c r="V38" i="23"/>
  <c r="U39" i="22"/>
  <c r="V39" i="22" s="1"/>
  <c r="T39" i="22"/>
  <c r="BN40" i="21"/>
  <c r="BP41" i="21"/>
  <c r="BN41" i="21"/>
  <c r="R41" i="21" s="1"/>
  <c r="T41" i="21" s="1"/>
  <c r="BP40" i="21"/>
  <c r="BP38" i="19"/>
  <c r="BN39" i="19"/>
  <c r="R39" i="19" s="1"/>
  <c r="T39" i="19" s="1"/>
  <c r="BN38" i="19"/>
  <c r="R38" i="19" s="1"/>
  <c r="T38" i="19" s="1"/>
  <c r="BN37" i="19"/>
  <c r="BP39" i="19"/>
  <c r="BP37" i="19"/>
  <c r="BP42" i="19"/>
  <c r="BP41" i="19"/>
  <c r="BP40" i="19"/>
  <c r="BN42" i="19"/>
  <c r="R42" i="19" s="1"/>
  <c r="T42" i="19" s="1"/>
  <c r="BN41" i="19"/>
  <c r="R41" i="19" s="1"/>
  <c r="T41" i="19" s="1"/>
  <c r="BN40" i="19"/>
  <c r="BN43" i="19"/>
  <c r="BN45" i="19"/>
  <c r="R45" i="19" s="1"/>
  <c r="T45" i="19" s="1"/>
  <c r="BP44" i="19"/>
  <c r="BN44" i="19"/>
  <c r="R44" i="19" s="1"/>
  <c r="T44" i="19" s="1"/>
  <c r="BP45" i="19"/>
  <c r="BP43" i="19"/>
  <c r="BJ46" i="19"/>
  <c r="BK46" i="19" s="1"/>
  <c r="BP37" i="29" l="1"/>
  <c r="BN38" i="29"/>
  <c r="R38" i="29" s="1"/>
  <c r="BN37" i="29"/>
  <c r="BO37" i="29" s="1"/>
  <c r="BP38" i="29"/>
  <c r="BP42" i="29"/>
  <c r="BN42" i="29"/>
  <c r="BO41" i="29" s="1"/>
  <c r="BP41" i="29"/>
  <c r="BN39" i="29"/>
  <c r="BN40" i="29"/>
  <c r="R40" i="29" s="1"/>
  <c r="BP42" i="38"/>
  <c r="T39" i="32"/>
  <c r="BP38" i="32"/>
  <c r="BN38" i="32"/>
  <c r="R38" i="32" s="1"/>
  <c r="R42" i="29"/>
  <c r="BP40" i="29"/>
  <c r="BN38" i="26"/>
  <c r="BO38" i="26" s="1"/>
  <c r="R38" i="26" s="1"/>
  <c r="BP38" i="26"/>
  <c r="BQ38" i="26" s="1"/>
  <c r="S38" i="26" s="1"/>
  <c r="BP41" i="23"/>
  <c r="BN42" i="23"/>
  <c r="BN41" i="23"/>
  <c r="BP42" i="23"/>
  <c r="BP40" i="25"/>
  <c r="BP41" i="25"/>
  <c r="BN38" i="36"/>
  <c r="R38" i="36" s="1"/>
  <c r="BN37" i="36"/>
  <c r="BO37" i="36" s="1"/>
  <c r="R37" i="36" s="1"/>
  <c r="BP38" i="36"/>
  <c r="BQ37" i="36" s="1"/>
  <c r="S37" i="36" s="1"/>
  <c r="BN42" i="32"/>
  <c r="R42" i="32" s="1"/>
  <c r="BP41" i="32"/>
  <c r="BP39" i="32"/>
  <c r="BN41" i="32"/>
  <c r="R41" i="32" s="1"/>
  <c r="U41" i="32" s="1"/>
  <c r="V41" i="32" s="1"/>
  <c r="BN37" i="32"/>
  <c r="BP37" i="32"/>
  <c r="BQ40" i="32"/>
  <c r="S40" i="32" s="1"/>
  <c r="U39" i="31"/>
  <c r="V39" i="31" s="1"/>
  <c r="BP43" i="23"/>
  <c r="BN38" i="21"/>
  <c r="R38" i="21" s="1"/>
  <c r="T38" i="21" s="1"/>
  <c r="BN37" i="21"/>
  <c r="BN39" i="21"/>
  <c r="R39" i="21" s="1"/>
  <c r="T39" i="21" s="1"/>
  <c r="BP37" i="21"/>
  <c r="BQ37" i="21" s="1"/>
  <c r="S37" i="21" s="1"/>
  <c r="U37" i="21" s="1"/>
  <c r="V37" i="21" s="1"/>
  <c r="BP39" i="21"/>
  <c r="U38" i="20"/>
  <c r="V38" i="20" s="1"/>
  <c r="T38" i="20"/>
  <c r="BP43" i="38"/>
  <c r="BN42" i="38"/>
  <c r="BO42" i="38" s="1"/>
  <c r="R42" i="38" s="1"/>
  <c r="BN40" i="38"/>
  <c r="BP40" i="38"/>
  <c r="BN41" i="38"/>
  <c r="R41" i="38" s="1"/>
  <c r="BP41" i="38"/>
  <c r="BQ37" i="27"/>
  <c r="S37" i="27" s="1"/>
  <c r="T37" i="27" s="1"/>
  <c r="S39" i="20"/>
  <c r="R40" i="20"/>
  <c r="BO37" i="37"/>
  <c r="R37" i="37" s="1"/>
  <c r="BP39" i="29"/>
  <c r="BN37" i="31"/>
  <c r="BP37" i="31"/>
  <c r="BP38" i="31"/>
  <c r="BN38" i="31"/>
  <c r="R38" i="31" s="1"/>
  <c r="T38" i="31" s="1"/>
  <c r="BP39" i="35"/>
  <c r="BN40" i="35"/>
  <c r="R40" i="35" s="1"/>
  <c r="BN39" i="35"/>
  <c r="BP40" i="35"/>
  <c r="BP38" i="35"/>
  <c r="BN38" i="35"/>
  <c r="R38" i="35" s="1"/>
  <c r="BP37" i="35"/>
  <c r="BN37" i="35"/>
  <c r="BO37" i="35" s="1"/>
  <c r="R37" i="35" s="1"/>
  <c r="BQ40" i="19"/>
  <c r="S40" i="19" s="1"/>
  <c r="T40" i="19" s="1"/>
  <c r="BO37" i="19"/>
  <c r="R37" i="19" s="1"/>
  <c r="BO40" i="19"/>
  <c r="R40" i="19" s="1"/>
  <c r="BQ42" i="38"/>
  <c r="S42" i="38" s="1"/>
  <c r="BQ40" i="21"/>
  <c r="S40" i="21" s="1"/>
  <c r="BO37" i="32"/>
  <c r="R37" i="32" s="1"/>
  <c r="BN41" i="33"/>
  <c r="R41" i="33" s="1"/>
  <c r="T41" i="33" s="1"/>
  <c r="BP41" i="33"/>
  <c r="BQ37" i="37"/>
  <c r="S37" i="37" s="1"/>
  <c r="U42" i="32"/>
  <c r="V42" i="32" s="1"/>
  <c r="T42" i="32"/>
  <c r="R41" i="36"/>
  <c r="R40" i="36"/>
  <c r="BP41" i="36"/>
  <c r="BP40" i="36"/>
  <c r="BQ38" i="33"/>
  <c r="S38" i="33" s="1"/>
  <c r="BQ37" i="34"/>
  <c r="S37" i="34" s="1"/>
  <c r="BO40" i="32"/>
  <c r="R40" i="32" s="1"/>
  <c r="V39" i="33"/>
  <c r="BO37" i="34"/>
  <c r="R37" i="34" s="1"/>
  <c r="BO40" i="34"/>
  <c r="R40" i="34" s="1"/>
  <c r="BP42" i="31"/>
  <c r="BP40" i="31"/>
  <c r="BN42" i="31"/>
  <c r="T42" i="36"/>
  <c r="U42" i="36"/>
  <c r="V42" i="36" s="1"/>
  <c r="BP39" i="38"/>
  <c r="BN39" i="38"/>
  <c r="R39" i="38" s="1"/>
  <c r="BO38" i="33"/>
  <c r="R38" i="33" s="1"/>
  <c r="R41" i="25"/>
  <c r="BO40" i="25"/>
  <c r="R40" i="25" s="1"/>
  <c r="BP39" i="25"/>
  <c r="BP38" i="25"/>
  <c r="BN39" i="25"/>
  <c r="R39" i="25" s="1"/>
  <c r="BN38" i="25"/>
  <c r="R38" i="25" s="1"/>
  <c r="BP37" i="25"/>
  <c r="BN37" i="25"/>
  <c r="U37" i="28"/>
  <c r="V37" i="28" s="1"/>
  <c r="T37" i="28"/>
  <c r="U38" i="24"/>
  <c r="V38" i="24" s="1"/>
  <c r="T38" i="24"/>
  <c r="BO41" i="27"/>
  <c r="R41" i="27" s="1"/>
  <c r="R37" i="29"/>
  <c r="BO39" i="29"/>
  <c r="R39" i="29" s="1"/>
  <c r="BQ41" i="27"/>
  <c r="S41" i="27" s="1"/>
  <c r="R41" i="29"/>
  <c r="U39" i="28"/>
  <c r="V39" i="28" s="1"/>
  <c r="T39" i="28"/>
  <c r="T37" i="26"/>
  <c r="U37" i="26"/>
  <c r="V37" i="26" s="1"/>
  <c r="U37" i="27"/>
  <c r="V37" i="27" s="1"/>
  <c r="BP40" i="27"/>
  <c r="BN40" i="27"/>
  <c r="R40" i="27" s="1"/>
  <c r="BP39" i="27"/>
  <c r="V40" i="29"/>
  <c r="V43" i="23"/>
  <c r="V42" i="23"/>
  <c r="BO39" i="23"/>
  <c r="BO37" i="21"/>
  <c r="BO40" i="21"/>
  <c r="R40" i="21" s="1"/>
  <c r="R43" i="21"/>
  <c r="BO42" i="21"/>
  <c r="R42" i="21" s="1"/>
  <c r="BO41" i="23"/>
  <c r="BO43" i="19"/>
  <c r="R43" i="19" s="1"/>
  <c r="BQ37" i="19"/>
  <c r="S37" i="19" s="1"/>
  <c r="T37" i="19" s="1"/>
  <c r="BQ43" i="19"/>
  <c r="S43" i="19" s="1"/>
  <c r="BN49" i="19"/>
  <c r="BP48" i="19"/>
  <c r="BN48" i="19"/>
  <c r="BP47" i="19"/>
  <c r="BN46" i="19"/>
  <c r="BN47" i="19"/>
  <c r="BP49" i="19"/>
  <c r="BP46" i="19"/>
  <c r="R42" i="20"/>
  <c r="BQ39" i="29" l="1"/>
  <c r="S39" i="29" s="1"/>
  <c r="BQ37" i="29"/>
  <c r="S37" i="29" s="1"/>
  <c r="T37" i="36"/>
  <c r="T38" i="32"/>
  <c r="U38" i="32"/>
  <c r="V38" i="32" s="1"/>
  <c r="BQ37" i="32"/>
  <c r="S37" i="32" s="1"/>
  <c r="U37" i="32" s="1"/>
  <c r="V37" i="32" s="1"/>
  <c r="T38" i="26"/>
  <c r="BQ41" i="23"/>
  <c r="U40" i="19"/>
  <c r="V40" i="19" s="1"/>
  <c r="BQ37" i="35"/>
  <c r="S37" i="35" s="1"/>
  <c r="T37" i="35"/>
  <c r="T41" i="32"/>
  <c r="U38" i="26"/>
  <c r="V38" i="26" s="1"/>
  <c r="T37" i="21"/>
  <c r="U37" i="19"/>
  <c r="V37" i="19" s="1"/>
  <c r="U37" i="37"/>
  <c r="V37" i="37" s="1"/>
  <c r="BO40" i="33"/>
  <c r="R40" i="33" s="1"/>
  <c r="U40" i="33" s="1"/>
  <c r="V40" i="33" s="1"/>
  <c r="U42" i="38"/>
  <c r="V42" i="38" s="1"/>
  <c r="BO38" i="38"/>
  <c r="R38" i="38" s="1"/>
  <c r="T41" i="38"/>
  <c r="U41" i="38"/>
  <c r="V41" i="38" s="1"/>
  <c r="T42" i="38"/>
  <c r="BQ40" i="38"/>
  <c r="S40" i="38" s="1"/>
  <c r="BO40" i="38"/>
  <c r="R40" i="38" s="1"/>
  <c r="R39" i="20"/>
  <c r="T37" i="37"/>
  <c r="BQ39" i="36"/>
  <c r="S39" i="36" s="1"/>
  <c r="BQ37" i="31"/>
  <c r="S37" i="31" s="1"/>
  <c r="R37" i="31"/>
  <c r="U37" i="35"/>
  <c r="V37" i="35" s="1"/>
  <c r="BO39" i="35"/>
  <c r="R39" i="35" s="1"/>
  <c r="U38" i="35"/>
  <c r="V38" i="35" s="1"/>
  <c r="T38" i="35"/>
  <c r="U40" i="35"/>
  <c r="V40" i="35" s="1"/>
  <c r="T40" i="35"/>
  <c r="BQ39" i="35"/>
  <c r="S39" i="35" s="1"/>
  <c r="BO37" i="25"/>
  <c r="R37" i="25" s="1"/>
  <c r="R42" i="31"/>
  <c r="U40" i="34"/>
  <c r="V40" i="34" s="1"/>
  <c r="T40" i="34"/>
  <c r="U40" i="32"/>
  <c r="V40" i="32" s="1"/>
  <c r="T40" i="32"/>
  <c r="T38" i="33"/>
  <c r="U38" i="33"/>
  <c r="V38" i="33" s="1"/>
  <c r="T39" i="38"/>
  <c r="U39" i="38"/>
  <c r="V39" i="38" s="1"/>
  <c r="S40" i="31"/>
  <c r="U37" i="34"/>
  <c r="V37" i="34" s="1"/>
  <c r="T37" i="34"/>
  <c r="BO39" i="36"/>
  <c r="R39" i="36" s="1"/>
  <c r="BO39" i="27"/>
  <c r="R39" i="27" s="1"/>
  <c r="V42" i="29"/>
  <c r="U40" i="27"/>
  <c r="V40" i="27" s="1"/>
  <c r="T40" i="27"/>
  <c r="BQ37" i="25"/>
  <c r="S37" i="25" s="1"/>
  <c r="U37" i="29"/>
  <c r="V37" i="29" s="1"/>
  <c r="T37" i="29"/>
  <c r="T38" i="25"/>
  <c r="U38" i="25"/>
  <c r="V38" i="25" s="1"/>
  <c r="T40" i="25"/>
  <c r="U40" i="25"/>
  <c r="V40" i="25" s="1"/>
  <c r="U41" i="29"/>
  <c r="V41" i="29" s="1"/>
  <c r="T41" i="29"/>
  <c r="U41" i="27"/>
  <c r="V41" i="27" s="1"/>
  <c r="T41" i="27"/>
  <c r="T39" i="25"/>
  <c r="U39" i="25"/>
  <c r="V39" i="25" s="1"/>
  <c r="T41" i="25"/>
  <c r="U41" i="25"/>
  <c r="V41" i="25" s="1"/>
  <c r="U43" i="21"/>
  <c r="V43" i="21" s="1"/>
  <c r="T43" i="21"/>
  <c r="V39" i="23"/>
  <c r="U40" i="21"/>
  <c r="V40" i="21" s="1"/>
  <c r="T40" i="21"/>
  <c r="U42" i="21"/>
  <c r="V42" i="21" s="1"/>
  <c r="T42" i="21"/>
  <c r="V42" i="20"/>
  <c r="BO46" i="19"/>
  <c r="R46" i="19" s="1"/>
  <c r="BQ46" i="19"/>
  <c r="S46" i="19" s="1"/>
  <c r="U43" i="19"/>
  <c r="V43" i="19" s="1"/>
  <c r="T43" i="19"/>
  <c r="R41" i="20"/>
  <c r="S41" i="20"/>
  <c r="T39" i="29" l="1"/>
  <c r="U39" i="29"/>
  <c r="V39" i="29" s="1"/>
  <c r="T37" i="32"/>
  <c r="V41" i="23"/>
  <c r="T37" i="25"/>
  <c r="U41" i="20"/>
  <c r="T41" i="20"/>
  <c r="V39" i="20"/>
  <c r="T39" i="20"/>
  <c r="U39" i="20"/>
  <c r="T40" i="33"/>
  <c r="T38" i="38"/>
  <c r="U38" i="38"/>
  <c r="V38" i="38" s="1"/>
  <c r="U40" i="38"/>
  <c r="V40" i="38" s="1"/>
  <c r="T40" i="38"/>
  <c r="T37" i="31"/>
  <c r="U37" i="31"/>
  <c r="V37" i="31" s="1"/>
  <c r="T39" i="35"/>
  <c r="U39" i="35"/>
  <c r="V39" i="35" s="1"/>
  <c r="T39" i="36"/>
  <c r="U39" i="36"/>
  <c r="V39" i="36" s="1"/>
  <c r="T40" i="31"/>
  <c r="U40" i="31"/>
  <c r="V40" i="31" s="1"/>
  <c r="U37" i="25"/>
  <c r="V37" i="25" s="1"/>
  <c r="U39" i="27"/>
  <c r="V39" i="27" s="1"/>
  <c r="T39" i="27"/>
  <c r="T46" i="19"/>
  <c r="U46" i="19"/>
  <c r="V46" i="19" s="1"/>
  <c r="V41" i="20"/>
  <c r="G5" i="17"/>
  <c r="F5" i="17"/>
  <c r="E5" i="17"/>
  <c r="D5" i="17"/>
  <c r="C5" i="17"/>
  <c r="G6" i="17"/>
  <c r="F6" i="17"/>
  <c r="E6" i="17"/>
  <c r="D6" i="17"/>
  <c r="C6" i="17"/>
  <c r="G7" i="17"/>
  <c r="F7" i="17"/>
  <c r="E7" i="17"/>
  <c r="D7" i="17"/>
  <c r="C7" i="17"/>
  <c r="G8" i="17"/>
  <c r="F8" i="17"/>
  <c r="E8" i="17"/>
  <c r="D8" i="17"/>
  <c r="C8" i="17"/>
  <c r="C9" i="17"/>
  <c r="D9" i="17"/>
  <c r="E9" i="17"/>
  <c r="F9" i="17"/>
  <c r="G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W36" authorId="0" shapeId="0" xr:uid="{EFC1948D-D779-43D6-B736-605356FD0E90}">
      <text>
        <r>
          <rPr>
            <b/>
            <sz val="9"/>
            <color indexed="81"/>
            <rFont val="Tahoma"/>
            <family val="2"/>
          </rPr>
          <t>DAVID:</t>
        </r>
        <r>
          <rPr>
            <sz val="9"/>
            <color indexed="81"/>
            <rFont val="Tahoma"/>
            <family val="2"/>
          </rPr>
          <t xml:space="preserve">
NOMBRE, CARGO Y CORREO RESPONSABLE DETERMINAR LA MATERIALIZACIÓN DEL RIESGO</t>
        </r>
      </text>
    </comment>
    <comment ref="X36" authorId="0" shapeId="0" xr:uid="{9B597F89-C408-4411-9B30-828C171A2D59}">
      <text>
        <r>
          <rPr>
            <b/>
            <sz val="9"/>
            <color indexed="81"/>
            <rFont val="Tahoma"/>
            <family val="2"/>
          </rPr>
          <t>DAVID:</t>
        </r>
        <r>
          <rPr>
            <sz val="9"/>
            <color indexed="81"/>
            <rFont val="Tahoma"/>
            <family val="2"/>
          </rPr>
          <t xml:space="preserve">
¿EL RIESGO PODRÍA MATERIALIZARSE EN LAS DIRECCIONES TERRITORIALES? </t>
        </r>
      </text>
    </comment>
    <comment ref="AA36" authorId="0" shapeId="0" xr:uid="{4564B121-4902-4278-9C0F-6A0BD11363D7}">
      <text>
        <r>
          <rPr>
            <b/>
            <sz val="9"/>
            <color indexed="81"/>
            <rFont val="Tahoma"/>
            <family val="2"/>
          </rPr>
          <t>DAVID:</t>
        </r>
        <r>
          <rPr>
            <sz val="9"/>
            <color indexed="81"/>
            <rFont val="Tahoma"/>
            <family val="2"/>
          </rPr>
          <t xml:space="preserve">
¿ESTE CONTROL APLICA EN TERRITORIALES?</t>
        </r>
      </text>
    </comment>
    <comment ref="AN129" authorId="0" shapeId="0" xr:uid="{CF14694F-2EA5-4DA6-A17F-4C01C898172F}">
      <text>
        <r>
          <rPr>
            <b/>
            <sz val="9"/>
            <color indexed="81"/>
            <rFont val="Tahoma"/>
            <family val="2"/>
          </rPr>
          <t>DAVID:</t>
        </r>
        <r>
          <rPr>
            <sz val="9"/>
            <color indexed="81"/>
            <rFont val="Tahoma"/>
            <family val="2"/>
          </rPr>
          <t xml:space="preserve">
Bimensual</t>
        </r>
      </text>
    </comment>
    <comment ref="AN131" authorId="0" shapeId="0" xr:uid="{CC78D992-261F-4F8D-89EF-F210A61A2739}">
      <text>
        <r>
          <rPr>
            <b/>
            <sz val="9"/>
            <color indexed="81"/>
            <rFont val="Tahoma"/>
            <family val="2"/>
          </rPr>
          <t>DAVID:</t>
        </r>
        <r>
          <rPr>
            <sz val="9"/>
            <color indexed="81"/>
            <rFont val="Tahoma"/>
            <family val="2"/>
          </rPr>
          <t xml:space="preserve">
Bimensual</t>
        </r>
      </text>
    </comment>
    <comment ref="AN137" authorId="0" shapeId="0" xr:uid="{9623D44A-0AA6-4508-AEAC-D0061E1AFF08}">
      <text>
        <r>
          <rPr>
            <b/>
            <sz val="9"/>
            <color indexed="81"/>
            <rFont val="Tahoma"/>
            <family val="2"/>
          </rPr>
          <t>DAVID:</t>
        </r>
        <r>
          <rPr>
            <sz val="9"/>
            <color indexed="81"/>
            <rFont val="Tahoma"/>
            <family val="2"/>
          </rPr>
          <t xml:space="preserve">
Bimensual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W36" authorId="0" shapeId="0" xr:uid="{1D931B98-D2CE-4BD8-82B2-3896028F8C74}">
      <text>
        <r>
          <rPr>
            <b/>
            <sz val="9"/>
            <color indexed="81"/>
            <rFont val="Tahoma"/>
            <family val="2"/>
          </rPr>
          <t>DAVID:</t>
        </r>
        <r>
          <rPr>
            <sz val="9"/>
            <color indexed="81"/>
            <rFont val="Tahoma"/>
            <family val="2"/>
          </rPr>
          <t xml:space="preserve">
NOMBRE, CARGO Y CORREO RESPONSABLE DETERMINAR LA MATERIALIZACIÓN DEL RIESGO</t>
        </r>
      </text>
    </comment>
    <comment ref="X36" authorId="0" shapeId="0" xr:uid="{592EDA0A-F51C-4F04-8D1E-9296C8183214}">
      <text>
        <r>
          <rPr>
            <b/>
            <sz val="9"/>
            <color indexed="81"/>
            <rFont val="Tahoma"/>
            <family val="2"/>
          </rPr>
          <t>DAVID:</t>
        </r>
        <r>
          <rPr>
            <sz val="9"/>
            <color indexed="81"/>
            <rFont val="Tahoma"/>
            <family val="2"/>
          </rPr>
          <t xml:space="preserve">
¿EL RIESGO PODRÍA MATERIALIZARSE EN LAS DIRECCIONES TERRITORIALES? </t>
        </r>
      </text>
    </comment>
    <comment ref="AA36" authorId="0" shapeId="0" xr:uid="{CB56FE1D-7347-4BF6-8CED-D0B10EDE60C3}">
      <text>
        <r>
          <rPr>
            <b/>
            <sz val="9"/>
            <color indexed="81"/>
            <rFont val="Tahoma"/>
            <family val="2"/>
          </rPr>
          <t>DAVID:</t>
        </r>
        <r>
          <rPr>
            <sz val="9"/>
            <color indexed="81"/>
            <rFont val="Tahoma"/>
            <family val="2"/>
          </rPr>
          <t xml:space="preserve">
¿ESTE CONTROL APLICA EN TERRITORIALES?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W36" authorId="0" shapeId="0" xr:uid="{2CA5CB1B-6C86-4A35-ACCF-61F2E19E5EEA}">
      <text>
        <r>
          <rPr>
            <b/>
            <sz val="9"/>
            <color indexed="81"/>
            <rFont val="Tahoma"/>
            <family val="2"/>
          </rPr>
          <t>DAVID:</t>
        </r>
        <r>
          <rPr>
            <sz val="9"/>
            <color indexed="81"/>
            <rFont val="Tahoma"/>
            <family val="2"/>
          </rPr>
          <t xml:space="preserve">
NOMBRE, CARGO Y CORREO RESPONSABLE DETERMINAR LA MATERIALIZACIÓN DEL RIESGO</t>
        </r>
      </text>
    </comment>
    <comment ref="X36" authorId="0" shapeId="0" xr:uid="{0BA2996E-D5CA-4EA7-9CC8-FE442B6CFD73}">
      <text>
        <r>
          <rPr>
            <b/>
            <sz val="9"/>
            <color indexed="81"/>
            <rFont val="Tahoma"/>
            <family val="2"/>
          </rPr>
          <t>DAVID:</t>
        </r>
        <r>
          <rPr>
            <sz val="9"/>
            <color indexed="81"/>
            <rFont val="Tahoma"/>
            <family val="2"/>
          </rPr>
          <t xml:space="preserve">
¿EL RIESGO PODRÍA MATERIALIZARSE EN LAS DIRECCIONES TERRITORIALES? </t>
        </r>
      </text>
    </comment>
    <comment ref="AA36" authorId="0" shapeId="0" xr:uid="{3D080AE8-D8E0-4E96-A370-EF36926BDDEB}">
      <text>
        <r>
          <rPr>
            <b/>
            <sz val="9"/>
            <color indexed="81"/>
            <rFont val="Tahoma"/>
            <family val="2"/>
          </rPr>
          <t>DAVID:</t>
        </r>
        <r>
          <rPr>
            <sz val="9"/>
            <color indexed="81"/>
            <rFont val="Tahoma"/>
            <family val="2"/>
          </rPr>
          <t xml:space="preserve">
¿ESTE CONTROL APLICA EN TERRITORIALES?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W36" authorId="0" shapeId="0" xr:uid="{2B923543-C814-4CED-AC77-97DED9F06CD1}">
      <text>
        <r>
          <rPr>
            <b/>
            <sz val="9"/>
            <color indexed="81"/>
            <rFont val="Tahoma"/>
            <family val="2"/>
          </rPr>
          <t>DAVID:</t>
        </r>
        <r>
          <rPr>
            <sz val="9"/>
            <color indexed="81"/>
            <rFont val="Tahoma"/>
            <family val="2"/>
          </rPr>
          <t xml:space="preserve">
NOMBRE, CARGO Y CORREO RESPONSABLE DETERMINAR LA MATERIALIZACIÓN DEL RIESGO</t>
        </r>
      </text>
    </comment>
    <comment ref="X36" authorId="0" shapeId="0" xr:uid="{22841F9C-0A39-4025-BC91-5D0B7411AD50}">
      <text>
        <r>
          <rPr>
            <b/>
            <sz val="9"/>
            <color indexed="81"/>
            <rFont val="Tahoma"/>
            <family val="2"/>
          </rPr>
          <t>DAVID:</t>
        </r>
        <r>
          <rPr>
            <sz val="9"/>
            <color indexed="81"/>
            <rFont val="Tahoma"/>
            <family val="2"/>
          </rPr>
          <t xml:space="preserve">
¿EL RIESGO PODRÍA MATERIALIZARSE EN LAS DIRECCIONES TERRITORIALES? </t>
        </r>
      </text>
    </comment>
    <comment ref="AA36" authorId="0" shapeId="0" xr:uid="{25AA70DD-3FEF-465F-85FF-AE842733044D}">
      <text>
        <r>
          <rPr>
            <b/>
            <sz val="9"/>
            <color indexed="81"/>
            <rFont val="Tahoma"/>
            <family val="2"/>
          </rPr>
          <t>DAVID:</t>
        </r>
        <r>
          <rPr>
            <sz val="9"/>
            <color indexed="81"/>
            <rFont val="Tahoma"/>
            <family val="2"/>
          </rPr>
          <t xml:space="preserve">
¿ESTE CONTROL APLICA EN TERRITORIALES?</t>
        </r>
      </text>
    </comment>
    <comment ref="AN37" authorId="0" shapeId="0" xr:uid="{AE82C7AA-ABB9-49B8-95F2-FA705648F9CA}">
      <text>
        <r>
          <rPr>
            <b/>
            <sz val="9"/>
            <color indexed="81"/>
            <rFont val="Tahoma"/>
            <family val="2"/>
          </rPr>
          <t>DAVID:</t>
        </r>
        <r>
          <rPr>
            <sz val="9"/>
            <color indexed="81"/>
            <rFont val="Tahoma"/>
            <family val="2"/>
          </rPr>
          <t xml:space="preserve">
Bimensual</t>
        </r>
      </text>
    </comment>
    <comment ref="AN39" authorId="0" shapeId="0" xr:uid="{4992A274-966D-40C5-AA50-7F81185F22A7}">
      <text>
        <r>
          <rPr>
            <b/>
            <sz val="9"/>
            <color indexed="81"/>
            <rFont val="Tahoma"/>
            <family val="2"/>
          </rPr>
          <t>DAVID:</t>
        </r>
        <r>
          <rPr>
            <sz val="9"/>
            <color indexed="81"/>
            <rFont val="Tahoma"/>
            <family val="2"/>
          </rPr>
          <t xml:space="preserve">
Bimensual</t>
        </r>
      </text>
    </comment>
    <comment ref="AN45" authorId="0" shapeId="0" xr:uid="{59FC009B-6077-49E7-914F-837B68630F47}">
      <text>
        <r>
          <rPr>
            <b/>
            <sz val="9"/>
            <color indexed="81"/>
            <rFont val="Tahoma"/>
            <family val="2"/>
          </rPr>
          <t>DAVID:</t>
        </r>
        <r>
          <rPr>
            <sz val="9"/>
            <color indexed="81"/>
            <rFont val="Tahoma"/>
            <family val="2"/>
          </rPr>
          <t xml:space="preserve">
Bimensual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W36" authorId="0" shapeId="0" xr:uid="{21493C06-A149-476D-85DB-1463E9DDB1FC}">
      <text>
        <r>
          <rPr>
            <b/>
            <sz val="9"/>
            <color indexed="81"/>
            <rFont val="Tahoma"/>
            <family val="2"/>
          </rPr>
          <t>DAVID:</t>
        </r>
        <r>
          <rPr>
            <sz val="9"/>
            <color indexed="81"/>
            <rFont val="Tahoma"/>
            <family val="2"/>
          </rPr>
          <t xml:space="preserve">
NOMBRE, CARGO Y CORREO RESPONSABLE DETERMINAR LA MATERIALIZACIÓN DEL RIESGO</t>
        </r>
      </text>
    </comment>
    <comment ref="X36" authorId="0" shapeId="0" xr:uid="{6CC93A3B-82D2-416F-8396-B826E2AEACA9}">
      <text>
        <r>
          <rPr>
            <b/>
            <sz val="9"/>
            <color indexed="81"/>
            <rFont val="Tahoma"/>
            <family val="2"/>
          </rPr>
          <t>DAVID:</t>
        </r>
        <r>
          <rPr>
            <sz val="9"/>
            <color indexed="81"/>
            <rFont val="Tahoma"/>
            <family val="2"/>
          </rPr>
          <t xml:space="preserve">
¿EL RIESGO PODRÍA MATERIALIZARSE EN LAS DIRECCIONES TERRITORIALES? </t>
        </r>
      </text>
    </comment>
    <comment ref="AA36" authorId="0" shapeId="0" xr:uid="{AA227EA5-AC3F-4FC2-9A92-DA72A5EE76E1}">
      <text>
        <r>
          <rPr>
            <b/>
            <sz val="9"/>
            <color indexed="81"/>
            <rFont val="Tahoma"/>
            <family val="2"/>
          </rPr>
          <t>DAVID:</t>
        </r>
        <r>
          <rPr>
            <sz val="9"/>
            <color indexed="81"/>
            <rFont val="Tahoma"/>
            <family val="2"/>
          </rPr>
          <t xml:space="preserve">
¿ESTE CONTROL APLICA EN TERRITORIALES?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W36" authorId="0" shapeId="0" xr:uid="{1A12135A-E05B-4455-B437-B4F50CA60F2C}">
      <text>
        <r>
          <rPr>
            <b/>
            <sz val="9"/>
            <color indexed="81"/>
            <rFont val="Tahoma"/>
            <family val="2"/>
          </rPr>
          <t>DAVID:</t>
        </r>
        <r>
          <rPr>
            <sz val="9"/>
            <color indexed="81"/>
            <rFont val="Tahoma"/>
            <family val="2"/>
          </rPr>
          <t xml:space="preserve">
NOMBRE, CARGO Y CORREO RESPONSABLE DETERMINAR LA MATERIALIZACIÓN DEL RIESGO</t>
        </r>
      </text>
    </comment>
    <comment ref="X36" authorId="0" shapeId="0" xr:uid="{DFC17C5E-50D3-4208-8A11-4FD3359C0D5C}">
      <text>
        <r>
          <rPr>
            <b/>
            <sz val="9"/>
            <color indexed="81"/>
            <rFont val="Tahoma"/>
            <family val="2"/>
          </rPr>
          <t>DAVID:</t>
        </r>
        <r>
          <rPr>
            <sz val="9"/>
            <color indexed="81"/>
            <rFont val="Tahoma"/>
            <family val="2"/>
          </rPr>
          <t xml:space="preserve">
¿EL RIESGO PODRÍA MATERIALIZARSE EN LAS DIRECCIONES TERRITORIALES? </t>
        </r>
      </text>
    </comment>
    <comment ref="AA36" authorId="0" shapeId="0" xr:uid="{42213E24-5D22-4603-86B4-D99D4691AD3C}">
      <text>
        <r>
          <rPr>
            <b/>
            <sz val="9"/>
            <color indexed="81"/>
            <rFont val="Tahoma"/>
            <family val="2"/>
          </rPr>
          <t>DAVID:</t>
        </r>
        <r>
          <rPr>
            <sz val="9"/>
            <color indexed="81"/>
            <rFont val="Tahoma"/>
            <family val="2"/>
          </rPr>
          <t xml:space="preserve">
¿ESTE CONTROL APLICA EN TERRITORIALES?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W36" authorId="0" shapeId="0" xr:uid="{1487BF06-7598-4429-946B-1F37CAB28D69}">
      <text>
        <r>
          <rPr>
            <b/>
            <sz val="9"/>
            <color indexed="81"/>
            <rFont val="Tahoma"/>
            <family val="2"/>
          </rPr>
          <t>DAVID:</t>
        </r>
        <r>
          <rPr>
            <sz val="9"/>
            <color indexed="81"/>
            <rFont val="Tahoma"/>
            <family val="2"/>
          </rPr>
          <t xml:space="preserve">
NOMBRE, CARGO Y CORREO RESPONSABLE DETERMINAR LA MATERIALIZACIÓN DEL RIESGO</t>
        </r>
      </text>
    </comment>
    <comment ref="X36" authorId="0" shapeId="0" xr:uid="{A1432BE2-A151-41FE-9AF1-D234E5CF1D37}">
      <text>
        <r>
          <rPr>
            <b/>
            <sz val="9"/>
            <color indexed="81"/>
            <rFont val="Tahoma"/>
            <family val="2"/>
          </rPr>
          <t>DAVID:</t>
        </r>
        <r>
          <rPr>
            <sz val="9"/>
            <color indexed="81"/>
            <rFont val="Tahoma"/>
            <family val="2"/>
          </rPr>
          <t xml:space="preserve">
¿EL RIESGO PODRÍA MATERIALIZARSE EN LAS DIRECCIONES TERRITORIALES? </t>
        </r>
      </text>
    </comment>
    <comment ref="AA36" authorId="0" shapeId="0" xr:uid="{D319CE72-9E8B-4843-969C-34D5C5C766D3}">
      <text>
        <r>
          <rPr>
            <b/>
            <sz val="9"/>
            <color indexed="81"/>
            <rFont val="Tahoma"/>
            <family val="2"/>
          </rPr>
          <t>DAVID:</t>
        </r>
        <r>
          <rPr>
            <sz val="9"/>
            <color indexed="81"/>
            <rFont val="Tahoma"/>
            <family val="2"/>
          </rPr>
          <t xml:space="preserve">
¿ESTE CONTROL APLICA EN TERRITORIALES?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W36" authorId="0" shapeId="0" xr:uid="{C4299CBD-5F05-48BF-A35E-0214F86EEEE1}">
      <text>
        <r>
          <rPr>
            <b/>
            <sz val="9"/>
            <color indexed="81"/>
            <rFont val="Tahoma"/>
            <family val="2"/>
          </rPr>
          <t>DAVID:</t>
        </r>
        <r>
          <rPr>
            <sz val="9"/>
            <color indexed="81"/>
            <rFont val="Tahoma"/>
            <family val="2"/>
          </rPr>
          <t xml:space="preserve">
NOMBRE, CARGO Y CORREO RESPONSABLE DETERMINAR LA MATERIALIZACIÓN DEL RIESGO</t>
        </r>
      </text>
    </comment>
    <comment ref="X36" authorId="0" shapeId="0" xr:uid="{D602C04B-902B-4FB3-A7BD-497F1E3476D3}">
      <text>
        <r>
          <rPr>
            <b/>
            <sz val="9"/>
            <color indexed="81"/>
            <rFont val="Tahoma"/>
            <family val="2"/>
          </rPr>
          <t>DAVID:</t>
        </r>
        <r>
          <rPr>
            <sz val="9"/>
            <color indexed="81"/>
            <rFont val="Tahoma"/>
            <family val="2"/>
          </rPr>
          <t xml:space="preserve">
¿EL RIESGO PODRÍA MATERIALIZARSE EN LAS DIRECCIONES TERRITORIALES? </t>
        </r>
      </text>
    </comment>
    <comment ref="AA36" authorId="0" shapeId="0" xr:uid="{E6C58C80-CBA3-4DBF-A2FB-D549B5600D17}">
      <text>
        <r>
          <rPr>
            <b/>
            <sz val="9"/>
            <color indexed="81"/>
            <rFont val="Tahoma"/>
            <family val="2"/>
          </rPr>
          <t>DAVID:</t>
        </r>
        <r>
          <rPr>
            <sz val="9"/>
            <color indexed="81"/>
            <rFont val="Tahoma"/>
            <family val="2"/>
          </rPr>
          <t xml:space="preserve">
¿ESTE CONTROL APLICA EN TERRITORIALES?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W36" authorId="0" shapeId="0" xr:uid="{6906E0BF-A613-485B-AA7A-0AC08CDE94CF}">
      <text>
        <r>
          <rPr>
            <b/>
            <sz val="9"/>
            <color indexed="81"/>
            <rFont val="Tahoma"/>
            <family val="2"/>
          </rPr>
          <t>DAVID:</t>
        </r>
        <r>
          <rPr>
            <sz val="9"/>
            <color indexed="81"/>
            <rFont val="Tahoma"/>
            <family val="2"/>
          </rPr>
          <t xml:space="preserve">
NOMBRE, CARGO Y CORREO RESPONSABLE DETERMINAR LA MATERIALIZACIÓN DEL RIESGO</t>
        </r>
      </text>
    </comment>
    <comment ref="X36" authorId="0" shapeId="0" xr:uid="{7F9BFE16-F668-4C18-90EB-E6963CFC4D8D}">
      <text>
        <r>
          <rPr>
            <b/>
            <sz val="9"/>
            <color indexed="81"/>
            <rFont val="Tahoma"/>
            <family val="2"/>
          </rPr>
          <t>DAVID:</t>
        </r>
        <r>
          <rPr>
            <sz val="9"/>
            <color indexed="81"/>
            <rFont val="Tahoma"/>
            <family val="2"/>
          </rPr>
          <t xml:space="preserve">
¿EL RIESGO PODRÍA MATERIALIZARSE EN LAS DIRECCIONES TERRITORIALES? </t>
        </r>
      </text>
    </comment>
    <comment ref="AA36" authorId="0" shapeId="0" xr:uid="{2D745BB5-03C2-423E-A32F-FE36409D0F12}">
      <text>
        <r>
          <rPr>
            <b/>
            <sz val="9"/>
            <color indexed="81"/>
            <rFont val="Tahoma"/>
            <family val="2"/>
          </rPr>
          <t>DAVID:</t>
        </r>
        <r>
          <rPr>
            <sz val="9"/>
            <color indexed="81"/>
            <rFont val="Tahoma"/>
            <family val="2"/>
          </rPr>
          <t xml:space="preserve">
¿ESTE CONTROL APLICA EN TERRITORIALES?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W36" authorId="0" shapeId="0" xr:uid="{FC925BBD-8E88-400F-8EF3-F68F0F9FD875}">
      <text>
        <r>
          <rPr>
            <b/>
            <sz val="9"/>
            <color indexed="81"/>
            <rFont val="Tahoma"/>
            <family val="2"/>
          </rPr>
          <t>DAVID:</t>
        </r>
        <r>
          <rPr>
            <sz val="9"/>
            <color indexed="81"/>
            <rFont val="Tahoma"/>
            <family val="2"/>
          </rPr>
          <t xml:space="preserve">
NOMBRE, CARGO Y CORREO RESPONSABLE DETERMINAR LA MATERIALIZACIÓN DEL RIESGO</t>
        </r>
      </text>
    </comment>
    <comment ref="X36" authorId="0" shapeId="0" xr:uid="{5AC5D828-BF0A-425C-A263-31567C98E265}">
      <text>
        <r>
          <rPr>
            <b/>
            <sz val="9"/>
            <color indexed="81"/>
            <rFont val="Tahoma"/>
            <family val="2"/>
          </rPr>
          <t>DAVID:</t>
        </r>
        <r>
          <rPr>
            <sz val="9"/>
            <color indexed="81"/>
            <rFont val="Tahoma"/>
            <family val="2"/>
          </rPr>
          <t xml:space="preserve">
¿EL RIESGO PODRÍA MATERIALIZARSE EN LAS DIRECCIONES TERRITORIALES? </t>
        </r>
      </text>
    </comment>
    <comment ref="AA36" authorId="0" shapeId="0" xr:uid="{BF019D59-354C-4EB5-8868-962E9DDE6D38}">
      <text>
        <r>
          <rPr>
            <b/>
            <sz val="9"/>
            <color indexed="81"/>
            <rFont val="Tahoma"/>
            <family val="2"/>
          </rPr>
          <t>DAVID:</t>
        </r>
        <r>
          <rPr>
            <sz val="9"/>
            <color indexed="81"/>
            <rFont val="Tahoma"/>
            <family val="2"/>
          </rPr>
          <t xml:space="preserve">
¿ESTE CONTROL APLICA EN TERRITORIALES?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W36" authorId="0" shapeId="0" xr:uid="{4BED7E33-AF1A-461C-B5BF-4DE35D67176A}">
      <text>
        <r>
          <rPr>
            <b/>
            <sz val="9"/>
            <color indexed="81"/>
            <rFont val="Tahoma"/>
            <family val="2"/>
          </rPr>
          <t>DAVID:</t>
        </r>
        <r>
          <rPr>
            <sz val="9"/>
            <color indexed="81"/>
            <rFont val="Tahoma"/>
            <family val="2"/>
          </rPr>
          <t xml:space="preserve">
NOMBRE, CARGO Y CORREO RESPONSABLE DETERMINAR LA MATERIALIZACIÓN DEL RIESGO</t>
        </r>
      </text>
    </comment>
    <comment ref="X36" authorId="0" shapeId="0" xr:uid="{19A1D217-6869-4E41-8D2B-76670A53F5AF}">
      <text>
        <r>
          <rPr>
            <b/>
            <sz val="9"/>
            <color indexed="81"/>
            <rFont val="Tahoma"/>
            <family val="2"/>
          </rPr>
          <t>DAVID:</t>
        </r>
        <r>
          <rPr>
            <sz val="9"/>
            <color indexed="81"/>
            <rFont val="Tahoma"/>
            <family val="2"/>
          </rPr>
          <t xml:space="preserve">
¿EL RIESGO PODRÍA MATERIALIZARSE EN LAS DIRECCIONES TERRITORIALES? </t>
        </r>
      </text>
    </comment>
    <comment ref="AA36" authorId="0" shapeId="0" xr:uid="{8DB5666F-8FCD-4B92-B70F-9F85484F5D0F}">
      <text>
        <r>
          <rPr>
            <b/>
            <sz val="9"/>
            <color indexed="81"/>
            <rFont val="Tahoma"/>
            <family val="2"/>
          </rPr>
          <t>DAVID:</t>
        </r>
        <r>
          <rPr>
            <sz val="9"/>
            <color indexed="81"/>
            <rFont val="Tahoma"/>
            <family val="2"/>
          </rPr>
          <t xml:space="preserve">
¿ESTE CONTROL APLICA EN TERRITORIALES?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W36" authorId="0" shapeId="0" xr:uid="{8FB64A01-E7F4-4686-8371-49B5D50990EB}">
      <text>
        <r>
          <rPr>
            <b/>
            <sz val="9"/>
            <color indexed="81"/>
            <rFont val="Tahoma"/>
            <family val="2"/>
          </rPr>
          <t>DAVID:</t>
        </r>
        <r>
          <rPr>
            <sz val="9"/>
            <color indexed="81"/>
            <rFont val="Tahoma"/>
            <family val="2"/>
          </rPr>
          <t xml:space="preserve">
NOMBRE, CARGO Y CORREO RESPONSABLE DETERMINAR LA MATERIALIZACIÓN DEL RIESGO</t>
        </r>
      </text>
    </comment>
    <comment ref="X36" authorId="0" shapeId="0" xr:uid="{F26F5556-37B0-4C7F-9732-8EF135ECF421}">
      <text>
        <r>
          <rPr>
            <b/>
            <sz val="9"/>
            <color indexed="81"/>
            <rFont val="Tahoma"/>
            <family val="2"/>
          </rPr>
          <t>DAVID:</t>
        </r>
        <r>
          <rPr>
            <sz val="9"/>
            <color indexed="81"/>
            <rFont val="Tahoma"/>
            <family val="2"/>
          </rPr>
          <t xml:space="preserve">
¿EL RIESGO PODRÍA MATERIALIZARSE EN LAS DIRECCIONES TERRITORIALES? </t>
        </r>
      </text>
    </comment>
    <comment ref="AA36" authorId="0" shapeId="0" xr:uid="{D8B4C866-4FBF-4455-B512-CCA896A14DB2}">
      <text>
        <r>
          <rPr>
            <b/>
            <sz val="9"/>
            <color indexed="81"/>
            <rFont val="Tahoma"/>
            <family val="2"/>
          </rPr>
          <t>DAVID:</t>
        </r>
        <r>
          <rPr>
            <sz val="9"/>
            <color indexed="81"/>
            <rFont val="Tahoma"/>
            <family val="2"/>
          </rPr>
          <t xml:space="preserve">
¿ESTE CONTROL APLICA EN TERRITORIALES?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W36" authorId="0" shapeId="0" xr:uid="{06F5AA5D-8FBA-4669-B12D-63FEF82F2837}">
      <text>
        <r>
          <rPr>
            <b/>
            <sz val="9"/>
            <color indexed="81"/>
            <rFont val="Tahoma"/>
            <family val="2"/>
          </rPr>
          <t>DAVID:</t>
        </r>
        <r>
          <rPr>
            <sz val="9"/>
            <color indexed="81"/>
            <rFont val="Tahoma"/>
            <family val="2"/>
          </rPr>
          <t xml:space="preserve">
NOMBRE, CARGO Y CORREO RESPONSABLE DETERMINAR LA MATERIALIZACIÓN DEL RIESGO</t>
        </r>
      </text>
    </comment>
    <comment ref="X36" authorId="0" shapeId="0" xr:uid="{35C21ECE-310D-4E57-9BCC-C94DE42BE303}">
      <text>
        <r>
          <rPr>
            <b/>
            <sz val="9"/>
            <color indexed="81"/>
            <rFont val="Tahoma"/>
            <family val="2"/>
          </rPr>
          <t>DAVID:</t>
        </r>
        <r>
          <rPr>
            <sz val="9"/>
            <color indexed="81"/>
            <rFont val="Tahoma"/>
            <family val="2"/>
          </rPr>
          <t xml:space="preserve">
¿EL RIESGO PODRÍA MATERIALIZARSE EN LAS DIRECCIONES TERRITORIALES? </t>
        </r>
      </text>
    </comment>
    <comment ref="AA36" authorId="0" shapeId="0" xr:uid="{5265B181-DC34-4F8C-A18E-FB986791EA38}">
      <text>
        <r>
          <rPr>
            <b/>
            <sz val="9"/>
            <color indexed="81"/>
            <rFont val="Tahoma"/>
            <family val="2"/>
          </rPr>
          <t>DAVID:</t>
        </r>
        <r>
          <rPr>
            <sz val="9"/>
            <color indexed="81"/>
            <rFont val="Tahoma"/>
            <family val="2"/>
          </rPr>
          <t xml:space="preserve">
¿ESTE CONTROL APLICA EN TERRITORIALES?</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W36" authorId="0" shapeId="0" xr:uid="{F5EDE2C9-A7DA-41F3-8A02-F9A79D918004}">
      <text>
        <r>
          <rPr>
            <b/>
            <sz val="9"/>
            <color indexed="81"/>
            <rFont val="Tahoma"/>
            <family val="2"/>
          </rPr>
          <t>DAVID:</t>
        </r>
        <r>
          <rPr>
            <sz val="9"/>
            <color indexed="81"/>
            <rFont val="Tahoma"/>
            <family val="2"/>
          </rPr>
          <t xml:space="preserve">
NOMBRE, CARGO Y CORREO RESPONSABLE DETERMINAR LA MATERIALIZACIÓN DEL RIESGO</t>
        </r>
      </text>
    </comment>
    <comment ref="X36" authorId="0" shapeId="0" xr:uid="{EE3EF726-F48F-43EC-8F74-18C0A10202A9}">
      <text>
        <r>
          <rPr>
            <b/>
            <sz val="9"/>
            <color indexed="81"/>
            <rFont val="Tahoma"/>
            <family val="2"/>
          </rPr>
          <t>DAVID:</t>
        </r>
        <r>
          <rPr>
            <sz val="9"/>
            <color indexed="81"/>
            <rFont val="Tahoma"/>
            <family val="2"/>
          </rPr>
          <t xml:space="preserve">
¿EL RIESGO PODRÍA MATERIALIZARSE EN LAS DIRECCIONES TERRITORIALES? </t>
        </r>
      </text>
    </comment>
    <comment ref="AA36" authorId="0" shapeId="0" xr:uid="{080C676B-E1FB-4825-81DD-2E94D12DB192}">
      <text>
        <r>
          <rPr>
            <b/>
            <sz val="9"/>
            <color indexed="81"/>
            <rFont val="Tahoma"/>
            <family val="2"/>
          </rPr>
          <t>DAVID:</t>
        </r>
        <r>
          <rPr>
            <sz val="9"/>
            <color indexed="81"/>
            <rFont val="Tahoma"/>
            <family val="2"/>
          </rPr>
          <t xml:space="preserve">
¿ESTE CONTROL APLICA EN TERRITORIALES?</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W36" authorId="0" shapeId="0" xr:uid="{FC804AF9-3231-4C14-9FBB-E2FEBECB163C}">
      <text>
        <r>
          <rPr>
            <b/>
            <sz val="9"/>
            <color indexed="81"/>
            <rFont val="Tahoma"/>
            <family val="2"/>
          </rPr>
          <t>DAVID:</t>
        </r>
        <r>
          <rPr>
            <sz val="9"/>
            <color indexed="81"/>
            <rFont val="Tahoma"/>
            <family val="2"/>
          </rPr>
          <t xml:space="preserve">
NOMBRE, CARGO Y CORREO RESPONSABLE DETERMINAR LA MATERIALIZACIÓN DEL RIESGO</t>
        </r>
      </text>
    </comment>
    <comment ref="X36" authorId="0" shapeId="0" xr:uid="{09BFF36D-6EE6-4A5D-A033-CAA0E2AA0CAB}">
      <text>
        <r>
          <rPr>
            <b/>
            <sz val="9"/>
            <color indexed="81"/>
            <rFont val="Tahoma"/>
            <family val="2"/>
          </rPr>
          <t>DAVID:</t>
        </r>
        <r>
          <rPr>
            <sz val="9"/>
            <color indexed="81"/>
            <rFont val="Tahoma"/>
            <family val="2"/>
          </rPr>
          <t xml:space="preserve">
¿EL RIESGO PODRÍA MATERIALIZARSE EN LAS DIRECCIONES TERRITORIALES? </t>
        </r>
      </text>
    </comment>
    <comment ref="AA36" authorId="0" shapeId="0" xr:uid="{AFF627B1-3045-4147-858A-9E5EC966F2A5}">
      <text>
        <r>
          <rPr>
            <b/>
            <sz val="9"/>
            <color indexed="81"/>
            <rFont val="Tahoma"/>
            <family val="2"/>
          </rPr>
          <t>DAVID:</t>
        </r>
        <r>
          <rPr>
            <sz val="9"/>
            <color indexed="81"/>
            <rFont val="Tahoma"/>
            <family val="2"/>
          </rPr>
          <t xml:space="preserve">
¿ESTE CONTROL APLICA EN TERRITORIALES?</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W36" authorId="0" shapeId="0" xr:uid="{519079E4-84A0-4F2A-9FAC-71EB6BD7A694}">
      <text>
        <r>
          <rPr>
            <b/>
            <sz val="9"/>
            <color indexed="81"/>
            <rFont val="Tahoma"/>
            <family val="2"/>
          </rPr>
          <t>DAVID:</t>
        </r>
        <r>
          <rPr>
            <sz val="9"/>
            <color indexed="81"/>
            <rFont val="Tahoma"/>
            <family val="2"/>
          </rPr>
          <t xml:space="preserve">
NOMBRE, CARGO Y CORREO RESPONSABLE DETERMINAR LA MATERIALIZACIÓN DEL RIESGO</t>
        </r>
      </text>
    </comment>
    <comment ref="X36" authorId="0" shapeId="0" xr:uid="{DF1F04AB-4301-4D29-8EA3-ADFF16DBA841}">
      <text>
        <r>
          <rPr>
            <b/>
            <sz val="9"/>
            <color indexed="81"/>
            <rFont val="Tahoma"/>
            <family val="2"/>
          </rPr>
          <t>DAVID:</t>
        </r>
        <r>
          <rPr>
            <sz val="9"/>
            <color indexed="81"/>
            <rFont val="Tahoma"/>
            <family val="2"/>
          </rPr>
          <t xml:space="preserve">
¿EL RIESGO PODRÍA MATERIALIZARSE EN LAS DIRECCIONES TERRITORIALES? </t>
        </r>
      </text>
    </comment>
    <comment ref="AA36" authorId="0" shapeId="0" xr:uid="{FBB937D9-1987-4902-A9AB-5D0E76F9C524}">
      <text>
        <r>
          <rPr>
            <b/>
            <sz val="9"/>
            <color indexed="81"/>
            <rFont val="Tahoma"/>
            <family val="2"/>
          </rPr>
          <t>DAVID:</t>
        </r>
        <r>
          <rPr>
            <sz val="9"/>
            <color indexed="81"/>
            <rFont val="Tahoma"/>
            <family val="2"/>
          </rPr>
          <t xml:space="preserve">
¿ESTE CONTROL APLICA EN TERRITORIALES?</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W36" authorId="0" shapeId="0" xr:uid="{F571521C-BFC5-45BA-96B8-6D93F86E18DB}">
      <text>
        <r>
          <rPr>
            <b/>
            <sz val="9"/>
            <color indexed="81"/>
            <rFont val="Tahoma"/>
            <family val="2"/>
          </rPr>
          <t>DAVID:</t>
        </r>
        <r>
          <rPr>
            <sz val="9"/>
            <color indexed="81"/>
            <rFont val="Tahoma"/>
            <family val="2"/>
          </rPr>
          <t xml:space="preserve">
NOMBRE, CARGO Y CORREO RESPONSABLE DETERMINAR LA MATERIALIZACIÓN DEL RIESGO</t>
        </r>
      </text>
    </comment>
    <comment ref="X36" authorId="0" shapeId="0" xr:uid="{53A30397-98B8-4383-AB53-81EA5576BAD7}">
      <text>
        <r>
          <rPr>
            <b/>
            <sz val="9"/>
            <color indexed="81"/>
            <rFont val="Tahoma"/>
            <family val="2"/>
          </rPr>
          <t>DAVID:</t>
        </r>
        <r>
          <rPr>
            <sz val="9"/>
            <color indexed="81"/>
            <rFont val="Tahoma"/>
            <family val="2"/>
          </rPr>
          <t xml:space="preserve">
¿EL RIESGO PODRÍA MATERIALIZARSE EN LAS DIRECCIONES TERRITORIALES? </t>
        </r>
      </text>
    </comment>
    <comment ref="AA36" authorId="0" shapeId="0" xr:uid="{DD2A638D-C7C6-4DF4-ACD2-BDD7D172F9D0}">
      <text>
        <r>
          <rPr>
            <b/>
            <sz val="9"/>
            <color indexed="81"/>
            <rFont val="Tahoma"/>
            <family val="2"/>
          </rPr>
          <t>DAVID:</t>
        </r>
        <r>
          <rPr>
            <sz val="9"/>
            <color indexed="81"/>
            <rFont val="Tahoma"/>
            <family val="2"/>
          </rPr>
          <t xml:space="preserve">
¿ESTE CONTROL APLICA EN TERRITORIALES?</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W36" authorId="0" shapeId="0" xr:uid="{F06D3F83-98CA-4CA6-B4A4-14B109982FC8}">
      <text>
        <r>
          <rPr>
            <b/>
            <sz val="9"/>
            <color indexed="81"/>
            <rFont val="Tahoma"/>
            <family val="2"/>
          </rPr>
          <t>DAVID:</t>
        </r>
        <r>
          <rPr>
            <sz val="9"/>
            <color indexed="81"/>
            <rFont val="Tahoma"/>
            <family val="2"/>
          </rPr>
          <t xml:space="preserve">
NOMBRE, CARGO Y CORREO RESPONSABLE DETERMINAR LA MATERIALIZACIÓN DEL RIESGO</t>
        </r>
      </text>
    </comment>
    <comment ref="X36" authorId="0" shapeId="0" xr:uid="{4AC2EA3A-AAC0-43C8-AE9F-C4F3BD6A1C95}">
      <text>
        <r>
          <rPr>
            <b/>
            <sz val="9"/>
            <color indexed="81"/>
            <rFont val="Tahoma"/>
            <family val="2"/>
          </rPr>
          <t>DAVID:</t>
        </r>
        <r>
          <rPr>
            <sz val="9"/>
            <color indexed="81"/>
            <rFont val="Tahoma"/>
            <family val="2"/>
          </rPr>
          <t xml:space="preserve">
¿EL RIESGO PODRÍA MATERIALIZARSE EN LAS DIRECCIONES TERRITORIALES? </t>
        </r>
      </text>
    </comment>
    <comment ref="AA36" authorId="0" shapeId="0" xr:uid="{A2B2E930-2197-48B0-93F8-C29BBD438507}">
      <text>
        <r>
          <rPr>
            <b/>
            <sz val="9"/>
            <color indexed="81"/>
            <rFont val="Tahoma"/>
            <family val="2"/>
          </rPr>
          <t>DAVID:</t>
        </r>
        <r>
          <rPr>
            <sz val="9"/>
            <color indexed="81"/>
            <rFont val="Tahoma"/>
            <family val="2"/>
          </rPr>
          <t xml:space="preserve">
¿ESTE CONTROL APLICA EN TERRITORIALES?</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W36" authorId="0" shapeId="0" xr:uid="{8D6F1A4E-97C4-4A39-A87F-85136708D570}">
      <text>
        <r>
          <rPr>
            <b/>
            <sz val="9"/>
            <color indexed="81"/>
            <rFont val="Tahoma"/>
            <family val="2"/>
          </rPr>
          <t>DAVID:</t>
        </r>
        <r>
          <rPr>
            <sz val="9"/>
            <color indexed="81"/>
            <rFont val="Tahoma"/>
            <family val="2"/>
          </rPr>
          <t xml:space="preserve">
NOMBRE, CARGO Y CORREO RESPONSABLE DETERMINAR LA MATERIALIZACIÓN DEL RIESGO</t>
        </r>
      </text>
    </comment>
    <comment ref="X36" authorId="0" shapeId="0" xr:uid="{FC3EA218-E212-438F-B532-0D1163A17557}">
      <text>
        <r>
          <rPr>
            <b/>
            <sz val="9"/>
            <color indexed="81"/>
            <rFont val="Tahoma"/>
            <family val="2"/>
          </rPr>
          <t>DAVID:</t>
        </r>
        <r>
          <rPr>
            <sz val="9"/>
            <color indexed="81"/>
            <rFont val="Tahoma"/>
            <family val="2"/>
          </rPr>
          <t xml:space="preserve">
¿EL RIESGO PODRÍA MATERIALIZARSE EN LAS DIRECCIONES TERRITORIALES? </t>
        </r>
      </text>
    </comment>
    <comment ref="AA36" authorId="0" shapeId="0" xr:uid="{D6BD1AC8-BF33-4D6D-A59B-923EAF10BB44}">
      <text>
        <r>
          <rPr>
            <b/>
            <sz val="9"/>
            <color indexed="81"/>
            <rFont val="Tahoma"/>
            <family val="2"/>
          </rPr>
          <t>DAVID:</t>
        </r>
        <r>
          <rPr>
            <sz val="9"/>
            <color indexed="81"/>
            <rFont val="Tahoma"/>
            <family val="2"/>
          </rPr>
          <t xml:space="preserve">
¿ESTE CONTROL APLICA EN TERRITORIALES?</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W36" authorId="0" shapeId="0" xr:uid="{FFE37C01-ADBC-4A3A-A92B-524A7B517C46}">
      <text>
        <r>
          <rPr>
            <b/>
            <sz val="9"/>
            <color indexed="81"/>
            <rFont val="Tahoma"/>
            <family val="2"/>
          </rPr>
          <t>DAVID:</t>
        </r>
        <r>
          <rPr>
            <sz val="9"/>
            <color indexed="81"/>
            <rFont val="Tahoma"/>
            <family val="2"/>
          </rPr>
          <t xml:space="preserve">
NOMBRE, CARGO Y CORREO RESPONSABLE DETERMINAR LA MATERIALIZACIÓN DEL RIESGO</t>
        </r>
      </text>
    </comment>
    <comment ref="X36" authorId="0" shapeId="0" xr:uid="{362AACD8-DC7E-42A2-AF88-32565BCB5BCD}">
      <text>
        <r>
          <rPr>
            <b/>
            <sz val="9"/>
            <color indexed="81"/>
            <rFont val="Tahoma"/>
            <family val="2"/>
          </rPr>
          <t>DAVID:</t>
        </r>
        <r>
          <rPr>
            <sz val="9"/>
            <color indexed="81"/>
            <rFont val="Tahoma"/>
            <family val="2"/>
          </rPr>
          <t xml:space="preserve">
¿EL RIESGO PODRÍA MATERIALIZARSE EN LAS DIRECCIONES TERRITORIALES? </t>
        </r>
      </text>
    </comment>
    <comment ref="AA36" authorId="0" shapeId="0" xr:uid="{F452309E-2B3F-4179-98BF-90BB59D733B1}">
      <text>
        <r>
          <rPr>
            <b/>
            <sz val="9"/>
            <color indexed="81"/>
            <rFont val="Tahoma"/>
            <family val="2"/>
          </rPr>
          <t>DAVID:</t>
        </r>
        <r>
          <rPr>
            <sz val="9"/>
            <color indexed="81"/>
            <rFont val="Tahoma"/>
            <family val="2"/>
          </rPr>
          <t xml:space="preserve">
¿ESTE CONTROL APLICA EN TERRITORIALES?</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W36" authorId="0" shapeId="0" xr:uid="{94EFE1C0-3204-4534-8C63-42D8A3E20461}">
      <text>
        <r>
          <rPr>
            <b/>
            <sz val="9"/>
            <color indexed="81"/>
            <rFont val="Tahoma"/>
            <family val="2"/>
          </rPr>
          <t>DAVID:</t>
        </r>
        <r>
          <rPr>
            <sz val="9"/>
            <color indexed="81"/>
            <rFont val="Tahoma"/>
            <family val="2"/>
          </rPr>
          <t xml:space="preserve">
NOMBRE, CARGO Y CORREO RESPONSABLE DETERMINAR LA MATERIALIZACIÓN DEL RIESGO</t>
        </r>
      </text>
    </comment>
    <comment ref="X36" authorId="0" shapeId="0" xr:uid="{43460AFC-38CF-460A-8009-6438DA906224}">
      <text>
        <r>
          <rPr>
            <b/>
            <sz val="9"/>
            <color indexed="81"/>
            <rFont val="Tahoma"/>
            <family val="2"/>
          </rPr>
          <t>DAVID:</t>
        </r>
        <r>
          <rPr>
            <sz val="9"/>
            <color indexed="81"/>
            <rFont val="Tahoma"/>
            <family val="2"/>
          </rPr>
          <t xml:space="preserve">
¿EL RIESGO PODRÍA MATERIALIZARSE EN LAS DIRECCIONES TERRITORIALES? </t>
        </r>
      </text>
    </comment>
    <comment ref="AA36" authorId="0" shapeId="0" xr:uid="{E7CDD041-F515-4F73-9B7A-371850D84609}">
      <text>
        <r>
          <rPr>
            <b/>
            <sz val="9"/>
            <color indexed="81"/>
            <rFont val="Tahoma"/>
            <family val="2"/>
          </rPr>
          <t>DAVID:</t>
        </r>
        <r>
          <rPr>
            <sz val="9"/>
            <color indexed="81"/>
            <rFont val="Tahoma"/>
            <family val="2"/>
          </rPr>
          <t xml:space="preserve">
¿ESTE CONTROL APLICA EN TERRITORIALES?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<sst xmlns="http://schemas.openxmlformats.org/spreadsheetml/2006/main" count="12736" uniqueCount="846">
  <si>
    <t>RIESGO</t>
  </si>
  <si>
    <t>PROBABILIDAD</t>
  </si>
  <si>
    <t>IMPACTO</t>
  </si>
  <si>
    <t>PROCESO</t>
  </si>
  <si>
    <t>No</t>
  </si>
  <si>
    <t>OBJETIVO</t>
  </si>
  <si>
    <t>SI</t>
  </si>
  <si>
    <t>Número</t>
  </si>
  <si>
    <t>Direccionamiento Estratégico y Planeación</t>
  </si>
  <si>
    <t>Porcentaje</t>
  </si>
  <si>
    <t>CONTROLES</t>
  </si>
  <si>
    <t>TIPO DE RIESGO</t>
  </si>
  <si>
    <t>CAUSAS</t>
  </si>
  <si>
    <t>CONSECUENCIAS</t>
  </si>
  <si>
    <t xml:space="preserve">RESPONSABLE DE EJECUTAR EL CONTROL </t>
  </si>
  <si>
    <t>¿El control esta documentado?</t>
  </si>
  <si>
    <t>Tipo de control</t>
  </si>
  <si>
    <t>¿El control se esta aplicando?</t>
  </si>
  <si>
    <t>¿El control es efectivo para minimizar el riesgo?</t>
  </si>
  <si>
    <t>Frecuencia del Control</t>
  </si>
  <si>
    <t>Preventivo</t>
  </si>
  <si>
    <t>Detectivo</t>
  </si>
  <si>
    <t>Correctivo</t>
  </si>
  <si>
    <t>NO</t>
  </si>
  <si>
    <t>Diariamente</t>
  </si>
  <si>
    <t>Semanalmente</t>
  </si>
  <si>
    <t>Quincenalmente</t>
  </si>
  <si>
    <t>Mensualmente</t>
  </si>
  <si>
    <t>Anualmente</t>
  </si>
  <si>
    <t>Continuo</t>
  </si>
  <si>
    <t>A solicitud</t>
  </si>
  <si>
    <t>Semestralmente</t>
  </si>
  <si>
    <t>De Cumplimiento</t>
  </si>
  <si>
    <t>De Imagen o Reputacional</t>
  </si>
  <si>
    <t>De Corrupción</t>
  </si>
  <si>
    <t>De Seguridad Digital</t>
  </si>
  <si>
    <t>Ambiental</t>
  </si>
  <si>
    <t>Gerencial</t>
  </si>
  <si>
    <t>Operativo</t>
  </si>
  <si>
    <t>Financiero</t>
  </si>
  <si>
    <t>Tecnológico</t>
  </si>
  <si>
    <t>Estratégico</t>
  </si>
  <si>
    <t>Gestión Geodésica</t>
  </si>
  <si>
    <t>Gestión Cartográfica</t>
  </si>
  <si>
    <t>Gestión Agrológica</t>
  </si>
  <si>
    <t>Gestión Geográfica</t>
  </si>
  <si>
    <t>Gestión Catastral</t>
  </si>
  <si>
    <t>Regulación</t>
  </si>
  <si>
    <t>Gestión de Tecnologías de la Información</t>
  </si>
  <si>
    <t>Gestión de Comunicaciones y Mercadeo</t>
  </si>
  <si>
    <t>Servicio al Ciudadano y Participación</t>
  </si>
  <si>
    <t>Gestión del Conocimiento, Investigación e Innovación</t>
  </si>
  <si>
    <t>Gestión del Talento Humano</t>
  </si>
  <si>
    <t>Gestión Financiera</t>
  </si>
  <si>
    <t>Gestión Documental</t>
  </si>
  <si>
    <t>Gestión Contractual</t>
  </si>
  <si>
    <t>Gestión Jurídica</t>
  </si>
  <si>
    <t>Gestión Informática de Soporte</t>
  </si>
  <si>
    <t>Control Disciplinario</t>
  </si>
  <si>
    <t>Seguimiento  y Evaluación Institucional</t>
  </si>
  <si>
    <t>Gestión de Servicios Administrativos</t>
  </si>
  <si>
    <t>Trimestralmente</t>
  </si>
  <si>
    <t>OPCIONES DE MANEJO DEL RIESGO INHERENTE</t>
  </si>
  <si>
    <t>Contexto Estratégico  FACTOR EXTERNO</t>
  </si>
  <si>
    <t>Políticos</t>
  </si>
  <si>
    <t>Económicos y financieros</t>
  </si>
  <si>
    <t>Sociales y culturales</t>
  </si>
  <si>
    <t>Tecnológicos</t>
  </si>
  <si>
    <t>Ambientales</t>
  </si>
  <si>
    <t>Legales y reglamentarios</t>
  </si>
  <si>
    <t>Contexto Estratégico  FACTOR INTERNO</t>
  </si>
  <si>
    <t>Procedimientos asociados</t>
  </si>
  <si>
    <t>Responsables del proceso</t>
  </si>
  <si>
    <t>Activos de seguridad digital</t>
  </si>
  <si>
    <t>Contexto Estratégico FACTOR DEL PROCESO</t>
  </si>
  <si>
    <t>Financieros</t>
  </si>
  <si>
    <t>Personal</t>
  </si>
  <si>
    <t>Procesos</t>
  </si>
  <si>
    <t>Tecnología</t>
  </si>
  <si>
    <t>Comunicación Interna</t>
  </si>
  <si>
    <t>Diseño del proceso</t>
  </si>
  <si>
    <t>Interacciones con otros procesos</t>
  </si>
  <si>
    <t>Transversalidad</t>
  </si>
  <si>
    <t>Comunicación entre los procesos</t>
  </si>
  <si>
    <t>RIESGO EXTREMO</t>
  </si>
  <si>
    <t>RIESGO ALTO</t>
  </si>
  <si>
    <t>RIESGO MODERADO</t>
  </si>
  <si>
    <t>RIESGO BAJO</t>
  </si>
  <si>
    <t>MATERIALIZACIÓN DE LAS TERRITORIALES</t>
  </si>
  <si>
    <t>Evitar el riesgo</t>
  </si>
  <si>
    <t>Reducir el riesgo</t>
  </si>
  <si>
    <t>Compartir o transferir el riesgo</t>
  </si>
  <si>
    <t>Asumir el riesgo</t>
  </si>
  <si>
    <t>APLICABILIDAD EN TERRITORIALES</t>
  </si>
  <si>
    <t>2. Periodicidad</t>
  </si>
  <si>
    <t>3. Propósito</t>
  </si>
  <si>
    <t>4. Realización del control</t>
  </si>
  <si>
    <t>5. Observaciones y desviaciones</t>
  </si>
  <si>
    <t>6. Evidencia</t>
  </si>
  <si>
    <t>1. Responsable Asignado</t>
  </si>
  <si>
    <t>1.1 Responsable Adecuado</t>
  </si>
  <si>
    <t>Asignado</t>
  </si>
  <si>
    <t>No asignado</t>
  </si>
  <si>
    <t>Adecuado</t>
  </si>
  <si>
    <t>Inadecuado</t>
  </si>
  <si>
    <t>Oportuna</t>
  </si>
  <si>
    <t>Inoportuna</t>
  </si>
  <si>
    <t>No es un control</t>
  </si>
  <si>
    <t>Confiable</t>
  </si>
  <si>
    <t>No confiable</t>
  </si>
  <si>
    <t>Se investigan y resuelven oportunamente</t>
  </si>
  <si>
    <t>No se investigan y resuelven oportunamente.</t>
  </si>
  <si>
    <t>Completa</t>
  </si>
  <si>
    <t>Prevenir</t>
  </si>
  <si>
    <t>Detectar</t>
  </si>
  <si>
    <t>Incompleta</t>
  </si>
  <si>
    <t>No existe</t>
  </si>
  <si>
    <t>Manual</t>
  </si>
  <si>
    <t>Automático</t>
  </si>
  <si>
    <t>CL1</t>
  </si>
  <si>
    <t>CL11</t>
  </si>
  <si>
    <t>CL2</t>
  </si>
  <si>
    <t>CL3</t>
  </si>
  <si>
    <t>CL4</t>
  </si>
  <si>
    <t>CL5</t>
  </si>
  <si>
    <t>CL6</t>
  </si>
  <si>
    <t>Fuerte</t>
  </si>
  <si>
    <t>Moderado</t>
  </si>
  <si>
    <t>Débil</t>
  </si>
  <si>
    <t>96-100</t>
  </si>
  <si>
    <t>86-95</t>
  </si>
  <si>
    <t>0-85</t>
  </si>
  <si>
    <t>Puntaje
TOTAL</t>
  </si>
  <si>
    <t>CDI</t>
  </si>
  <si>
    <t>DEP</t>
  </si>
  <si>
    <t>GAG</t>
  </si>
  <si>
    <t>GCA</t>
  </si>
  <si>
    <t>GCT</t>
  </si>
  <si>
    <t>GCO</t>
  </si>
  <si>
    <t>GCM</t>
  </si>
  <si>
    <t>GSA</t>
  </si>
  <si>
    <t>GTI</t>
  </si>
  <si>
    <t>GCI</t>
  </si>
  <si>
    <t>GTH</t>
  </si>
  <si>
    <t>GDO</t>
  </si>
  <si>
    <t>GFI</t>
  </si>
  <si>
    <t>GGD</t>
  </si>
  <si>
    <t>GGG</t>
  </si>
  <si>
    <t>GIS</t>
  </si>
  <si>
    <t>GJU</t>
  </si>
  <si>
    <t>REG</t>
  </si>
  <si>
    <t>SEI</t>
  </si>
  <si>
    <t>SCP</t>
  </si>
  <si>
    <t>RESPONSABLE DETERMINACIÓN DE LA MATERIALIZACIÓN</t>
  </si>
  <si>
    <t>ENTREGABLE</t>
  </si>
  <si>
    <t>META ANUAL</t>
  </si>
  <si>
    <t>Se ejecuta de manera consistente</t>
  </si>
  <si>
    <t>Se ejecuta algunas veces</t>
  </si>
  <si>
    <t>No se ejecuta</t>
  </si>
  <si>
    <t>Solidez del CONJUNTO de controles</t>
  </si>
  <si>
    <t>Solidez INDIVIDUAL de cada control</t>
  </si>
  <si>
    <t>Calificación de la solidez INDIVIDUAL</t>
  </si>
  <si>
    <t>Calificación de la solidez CONJUNTO</t>
  </si>
  <si>
    <t>Disminución de probabilidad</t>
  </si>
  <si>
    <t>Disminución de impacto</t>
  </si>
  <si>
    <t>Directamente</t>
  </si>
  <si>
    <t>No disminuye</t>
  </si>
  <si>
    <t>Indirectamente</t>
  </si>
  <si>
    <t>Unidad medida de meta</t>
  </si>
  <si>
    <t>DEP-1</t>
  </si>
  <si>
    <t>Funcionamiento del control</t>
  </si>
  <si>
    <t xml:space="preserve">  Incumplimiento en la ejecución del presupuesto de inversión y en las metas proyecto y PND</t>
  </si>
  <si>
    <t>1. Desconocimiento del plan estratégico y objetivos institucionales por parte de las áreas misionales y administrativas. 
2. Falta de articulación de las áreas misionales, estratégicas y de apoyo de la Entidad para el desarrollo de sus funciones.
3. Falta de compromiso de la Alta Dirección para el monitoreo del cumplimiento de las metas del plan estratégico.
4. Ausencia de comunicación con entidades del mismo sector para el cumplimiento de metas y proyectos.</t>
  </si>
  <si>
    <t>Desarticulación de los elementos del Plan Estratégico Institucional (PEI) con los planes y proyectos del IGAC</t>
  </si>
  <si>
    <t>1. Asignación inadecuada de perfiles de usuario en los sistemas de información.
2. Presión de superiores jerárquicamente para la alteración o uso indebido de los sistemas de información.
3. Ausencia de lineamientos para el registro de información en los aplicativos. 
4. Acciones intencionadas por las personas con acceso a los aplicativos para alterar la información. 
5. Desconocimiento de los aplicativos y su funcionamiento por parte de los servidores públicos.</t>
  </si>
  <si>
    <t>1. Alta rotación de personal.
2. Falta de capacitación en los temas referentes al sistema de gestión y MIPG para el personal antiguo y nuevo de la Entidad.
3. No aplicación de medidas de control y seguimiento a los requisitos normativos desde el proceso de Direccionamiento Estratégico y Planeación.
4.  Falta de Direccionamiento para la aplicación de los objetivos del MIPG y reconocimiento de su utilidad en la entidad.</t>
  </si>
  <si>
    <t xml:space="preserve">1. Puntuación baja en el Índice de desempeño Institucional - IDI de las políticas del modelo.
2. No se logra la integración de los sistemas de gestión con el MIPG.
3. Desenfoque de las actividades ejecutadas por el personal en función del modelo MIPG.
4. Llamados de atención por entidades de control o administrativas.
5. Reprocesos en las actividades.
6. Pérdida de imagen institucional y credibilidad del proceso de Direccionamiento Estratégico y Planeación.
7. Afectaciones para el proceso de certificación en la norma ISO 9001:2015 o implementación de las políticas del MIPG.
8. Afectaciones en el cumplimiento de los objetivos estratégicos de la entidad. </t>
  </si>
  <si>
    <t>DEP-2</t>
  </si>
  <si>
    <t>DEP-3</t>
  </si>
  <si>
    <t>Responsable Oficina Asesora de Planeación</t>
  </si>
  <si>
    <t>Correo electrónico de Visto Bueno de la OAP para el cargue en SINERGIA o Correo electrónico de notificación de cargue por el responsable.</t>
  </si>
  <si>
    <t xml:space="preserve"> Resultados del mecanismo de evaluación utilizado y/o material evidencia de la evaluación realizada. </t>
  </si>
  <si>
    <t>Meta cambiante</t>
  </si>
  <si>
    <t>Columnas PROMEDIO que se mueve el RIESGO en PROBABILIDAD</t>
  </si>
  <si>
    <t>Columnas que se mueve en PROBABILIDAD por control individual</t>
  </si>
  <si>
    <t>Columnas que se mueve en IMPACTO por control individual</t>
  </si>
  <si>
    <t>DEP-4</t>
  </si>
  <si>
    <t>Producir, actualizar y disponer información cartográfica básica del territorio nacional cumpliendo con las especificaciones y estándares de producción, dentro del marco de la infraestructura colombiana de datos espaciales, para atender oportunamente los requerimientos de usuarios internos y externos.</t>
  </si>
  <si>
    <t>Gestionar proyectos de investigación, desarrollo, e innovación, programas de transferencia del conocimiento y asistencia técnica en el uso de tecnologías geoespaciales, gestión de información geográfica y temáticas relacionadas con procesos misionales, en el marco del sistema nacional de ciencia y tecnología; de manera oportuna, confiable y pertinente, asegurando los flujos de información que apoyen el fortalecimiento institucional, para satisfacer las necesidades y expectativas de las partes interesadas, dando cumplimiento a la normatividad legal vigente.</t>
  </si>
  <si>
    <t>Atender de forma oportuna y eficaz las solicitudes de soporte técnico relacionados con la plataforma tecnológica de la Entidad.</t>
  </si>
  <si>
    <t>1. Recortes en el presupuesto de la OCI
2. Decisiones administrativas de supresión de auditorias del SGI.
3. Falta de funcionarios de planta y una alta rotación de personal contratista en la OCI.
4. Falta de competencia de los auditores internos para la ejecución de auditorías.
5. Falta de tiempo y disponibilidad del auditado
6. Falta de seguimiento permanente desde la OCI a la ejecución del programa anual de auditoria</t>
  </si>
  <si>
    <t>Incumplimiento del Programa Anual de Auditorias Internas de Gestión</t>
  </si>
  <si>
    <t xml:space="preserve">1. Susceptibilidad de los procesos no auditados de incurrir en situaciones que generen sanciones fiscales, disciplinarias e inclusive penales.
2. Posibles sanciones disciplinarias al Jefe de la OCI por la no ejecución del Programa Anual de Auditorias.
3. Pérdida de imagen institucional y credibilidad del proceso de seguimiento y evaluación.
4. Afectaciones en la prestación del servicio a los usuarios del IGAC. </t>
  </si>
  <si>
    <t xml:space="preserve">1. Falta de competencias y destrezas de los auditores internos para la ejecución de auditorías.
2. No contar con la información suficiente y oportuna para la realización de la Auditoria.
3. Desconocimiento por parte del auditor de las normas vigentes aplicables al proceso auditado.
4. Pérdida de la información recopilada y de trabajo de la Oficina de Control Interno.
</t>
  </si>
  <si>
    <t>Incumplimiento de alguna de las normas legales, técnicas y de la entidad durante el ejercicio de auditoria</t>
  </si>
  <si>
    <t xml:space="preserve">1. Informes deficientes que pueden conllevar a una errada toma de decisiones e insuficiente conocimiento sobre el estado del Sistema de Control Interno.
2. Susceptibilidad de los procesos auditados de incurrir en situaciones que generen sanciones fiscales, disciplinarias e inclusive penales.
3. Pérdida de imagen institucional y credibilidad del proceso de seguimiento y evaluación.
4. Afectaciones en la prestación del servicio a los usuarios del IGAC. </t>
  </si>
  <si>
    <t>1. Falta de apropiación e interiorización del Estatuto de Auditoría Interna y Código de ética del auditor.
2. Debilidad en las competencias de los auditores e insuficiente capacitación.</t>
  </si>
  <si>
    <t>Desarrollo de ejercicios auditores con resultados subjetivos y/o parciales</t>
  </si>
  <si>
    <t xml:space="preserve">1. Susceptibilidad de los procesos auditados de incurrir en situaciones que generen sanciones fiscales, disciplinarias e inclusive penales.
2. Informes deficientes que pueden conllevar a una errada toma de decisiones e insuficiente conocimiento sobre el estado del Sistema de Control Interno.
3. Pérdida de imagen institucional y credibilidad del proceso de seguimiento y evaluación. </t>
  </si>
  <si>
    <t xml:space="preserve">1. Intereses particulares
2. Falta de apropiación e interiorización del Estatuto de Auditoría Interna y Código de ética del auditor.
3. Conflictos de interés presentados durante el proceso de auditoría.
4. Presión de niveles jerárquicos superiores para omitir la revisión o la verificación.
</t>
  </si>
  <si>
    <t>Omisión y/o encubrimiento deliberado durante la revisión y verificación 
de situaciones irregulares conocidas y/o encontradas en el proceso auditor, para favorecimiento propio o de terceros</t>
  </si>
  <si>
    <t xml:space="preserve">1. Detrimento patrimonial de la entidad
2. Incurrir en situaciones que generen sanciones fiscales, disciplinarias e inclusive penales.
3. Pérdida de imagen institucional y credibilidad del proceso de seguimiento y evaluación. </t>
  </si>
  <si>
    <t>1. Deficiencia en la atención prestada a los ciudadanos o grupos de interes
2. No contar con recursos tecnológicos para hacer seguimiento y agilizar las peticiones presentadas por los ciudadanos
3. Falta de conocimiento del personal de la normatividad vigente en derechos de petición</t>
  </si>
  <si>
    <t>1. Acciones de tutelas
2. Imposibilidad del seguimiento en tiempo real
3. Reprocesos y demora en las en la atención</t>
  </si>
  <si>
    <t>1. Afectaciones en la magen institucional y credibilidad del proceso de Servicio al Ciudadano y participación</t>
  </si>
  <si>
    <t>1. Falta de generación de espacios de participación previo a la expedición del acto administrativo teniendo en cuenta los requerimientos de ley.
2. Asignación de responsabilidades para la expedición de actos administrativos a personal sin las competencias de ley requeridas.
3. Falta de control en los cambios normativos del acto administrativo al interior de la entidad antes de su expedición.</t>
  </si>
  <si>
    <t>Inobservancia de las actividades tendientes a expedir regulación normativa por parte de la Entidad</t>
  </si>
  <si>
    <t>1. Sanciones de orden disciplinario, penal y/o fiscal en contra de la entidad o los funcionarios responsables.
2. Posibles demandas en contra de la entidad. 
3. Pérdida de imagen institucional y credibilidad del proceso de regulación.
4. Generación de vacíos legales por la ausencia de normatividad aplicable.</t>
  </si>
  <si>
    <t>Responsable en la Oficina, GIT o Área</t>
  </si>
  <si>
    <t>Responsable Oficina Asesora Jurídica</t>
  </si>
  <si>
    <t xml:space="preserve">1. Se identifica la ilegalidad del acto por parte de un ente judicial.
</t>
  </si>
  <si>
    <t>Declaratoria de inaplicación de la regulación expedida por la entidad</t>
  </si>
  <si>
    <t>1. Condiciones Ambientales que puedan afectar el desarrollo de las actividades del proceso</t>
  </si>
  <si>
    <t>1. Sanciones
2. Pérdida de imagen de la Entidad
3. Disminución de la calidad del Servicio</t>
  </si>
  <si>
    <t>Profesional responsable en el GIT Control Disciplinario</t>
  </si>
  <si>
    <t>Trimestral</t>
  </si>
  <si>
    <t>2. Deficiente o inadecuado control y seguimiento de las actuaciones llevadas a cabo en curso de los procesos disciplinarios.</t>
  </si>
  <si>
    <t>Actos indebidos por acción u omisión para favorecer a Funcionarios o exfuncionarios en el desarrollo del proceso disciplinario</t>
  </si>
  <si>
    <t>1. Sanciones
2. Pérdida de imagen de la Entidad</t>
  </si>
  <si>
    <t>1. Casos no registrados en la mesa de servicios del Instituto
2. Demoras en la contratación
3. Insuficiente personal (funcionarios y contratistas) para atender las solicitudes de soporte de usuario final
4. Niveles bajos o ausencia de seguimientos a las solicitudes de atención
5. Errores en la tipificación de las solicitudes en cuanto a urgencia y prioridad
6. Registro de solicitudes con alta complejidad que requieren esfuerzo de desarrollo o implementaciones de infraestructura no disponible</t>
  </si>
  <si>
    <t>1. Imagen negativa de la Oficina Informática y Telecomunicaciones
2. Usuario final insatisfecho 
3. Sanciones legales por la respuesta tardía a las solicitudes relacionadas con las aplicaciones misionales</t>
  </si>
  <si>
    <t>Ingenieros de sistemas de cada Dirección Territorial
Líder de mesa de servicios de la Oficina de Informática en el nivel central</t>
  </si>
  <si>
    <t xml:space="preserve">1. Mala o ausente programación de mantenimientos
2. Falta de recursos para la adquisición de insumos para la realización de mantenimientos
3. Ausencia o inasistencia del personal crítico de la OIT cuyo conocimiento especializado es requerido para el desarrollo de la jornada normal de trabajo </t>
  </si>
  <si>
    <t>1. Inoperatividad de la plataforma tecnológica para el cumplimiento de los objetivos institucionales 
2. Errores masivos sobre la plataforma tecnológica y en los sistemas de información
3. Daños en la infraestructura tecnológica
4. Afectación de los procesos de la entidad
5. Afectaciones en la prestación del servicio al usuario final
6. Pérdidas económicas
7. Sanciones legales</t>
  </si>
  <si>
    <t>Coordinador del GIT de Infraestructura Tecnológica</t>
  </si>
  <si>
    <t xml:space="preserve">1. Deficiencias en el control de perfiles y roles de acceso a las bases de datos
2. Auditoria insuficiente en las bases de datos
3. Falta de manifestación de conflictos de interés </t>
  </si>
  <si>
    <t xml:space="preserve">Posibilidad de otorgar accesos a la infraestructura tecnológica sin seguir procedimientos  formales para favorecer a un tercero </t>
  </si>
  <si>
    <t>1. Ocurrencia de delito que afecta al Instituto
2. Pérdida de confianza digital 
3. Sanciones de orden disciplinario, penal y fiscal en contra de la entidad.
4. Pérdida de imagen institucional y credibilidad del proceso informático
5. Pérdidas económicas para la entidad</t>
  </si>
  <si>
    <t xml:space="preserve">
1. Falta de verificación permanente a las plataformas y páginas web jurídicas especializadas.
2. Falta de respuesta adecuada y oportuna por parte de los procesos involucrados para atender  los requerimientos judiciales.
3. Novedades en el personal que afectan la atención de los trámites a procesos judiciales en la sede central y en las Direcciones Territoriales.</t>
  </si>
  <si>
    <t>Inoportunidad  en la respuesta a los requerimientos en procesos judiciales</t>
  </si>
  <si>
    <t>1. Sanciones de orden disciplinario, penal y fiscal en contra de la entidad y los abogados.
2. Posibles sentencias condenatorias que puede acarrear pérdida de recursos financieros.
3. Pérdida de imagen institucional y credibilidad del proceso de gestión jurídica.</t>
  </si>
  <si>
    <t xml:space="preserve">Jefe de la Oficina Asesora Jurídica o a quien asigne en Sede Central </t>
  </si>
  <si>
    <t>1. Falta de seguimiento al estado de los antecedentes disciplinarios de los abogados de la entidad.
2. No manifestación de conflictos de interés por parte de los abogados en procesos que tengan a cargo.
3. Desconocimiento de las inhabilidades e incompatibilidades de los abogados en el trámite de procesos judiciales.</t>
  </si>
  <si>
    <t>Respuesta indebida o fuera de los términos legales a los  procesos judiciales, para beneficiar los intereses de un tercero</t>
  </si>
  <si>
    <t xml:space="preserve">1. Sanciones de orden disciplinario, penal y fiscal en contra de la entidad y los abogados.
2. Pérdida de imagen institucional y credibilidad del proceso de gestión jurídica.
3. Detrimento patrimonial para la entidad producto de los actos de corrupción. </t>
  </si>
  <si>
    <t>Responsable asignado de la Oficina Asesora Jurídica en Sede Central</t>
  </si>
  <si>
    <t xml:space="preserve">1. Falta de verificación del cumplimiento de normatividad vigente.
2. Falta de apropiación de principios y valores institucionales.
3. Concentración de actividades de elaboración y revisión de lineamientos geográficos y deslindes en una sola persona.
4. Incumplimiento de los puntos de control establecidos dentro de los procedimientos
</t>
  </si>
  <si>
    <t>Solicitud o recibimiento de dádivas para generar lineamientos geográficos, certificados o  deslindes que no cumplan con la normatividad vigente,  estándares  o especificaciones técnicas para beneficio propio o de un tercero</t>
  </si>
  <si>
    <t>1. Perjuicio en la imagen institucional y pérdida de credibilidad en el IGAC
2. Sanciones disciplinarias
3. Demandas y procesos legales en contra del Instituto
4. Reprocesos ante la necesidad de volver a realizar el trabajo donde se haya detectado el hecho de corrupción.
5. Multas y sanciones que deba pagar el IGAC por perjuicios a terceros</t>
  </si>
  <si>
    <t>Coordinadores del GIT Estudios geográficos y ordenamiento territorial y GIT Fronteras y límites de entidades territoriales</t>
  </si>
  <si>
    <t>1. Filtración y/o pérdida  de la información al momento de su envío físico o digital para revisión de pares temáticos.
2. Falta de apropiación de principios y valores institucionales
3. Deficiencias en el cumplimiento de los lineamientos y controles dados por el IGAC para el manejo de la información confidencial por parte de los funcionarios y contratistas
4. Deficiencias en la seguridad digital 
5. Cultura organizacional orientada a evitar las sanciones ante hechos de corrupción 
6. Falta de mecanismos para identificar la presentación riesgos de corrupción en la Entidad
7. Debilidades en la socialización de la normatividad, controles e instrumentos desarrollados por el IGAC para evitar hechos de corrupción</t>
  </si>
  <si>
    <t>Manipulación y/o sustracción indebida de información  geográfica durante el proceso  previo a su publicación o presentación de resultados, para beneficio propio o de un tercero.</t>
  </si>
  <si>
    <t>1. Perjuicio en la imagen institucional y pérdida de credibilidad en el IGAC
2. Sanciones disciplinarias
3. Demandas y procesos legales en contra del Instituto
4. Demandas de parte del IGAC por pérdida de la autoría intelectual 
5. Reprocesos de las actividades que se ejecutaron para obtener el producto</t>
  </si>
  <si>
    <t>Técnico encargado de archivo del GIT Fronteras y límites de entidades territoriales</t>
  </si>
  <si>
    <t>1. Desconocimiento de la normatividad vigente y estándares de producción de información geográfica en la generación, actualización y publicación de metodologías, estudios e investigaciones geográficas y de la delimitación de entidades territoriales.
2. Débil validación de la normatividad, estándares y procedimientos en los productos generados
3. Falta o desactualización de procedimientos para la generación, actualización y publicación de metodologías, estudios e investigaciones geográficas y de la delimitación de entidades territoriales</t>
  </si>
  <si>
    <t>Incumplimiento de la normatividad, estándares y/o procedimientos de información geográfica en la generación, actualización y publicación de metodologías, estudios e investigaciones geográficas, deslindes y de la delimitación de entidades territoriales</t>
  </si>
  <si>
    <t>1. Sobrecostos
2. Reprocesos
3. Demandas que podrían desencadenar en indemnizaciones que deba pagar la Entidad
4. Pérdida de imagen y credibilidad
5. Quejas y reclamos de los usuarios
6. Investigaciones y sanciones disciplinarias</t>
  </si>
  <si>
    <t>Coordinadores del GIT Estudios geográficos y GIT de fronteras y limites de entidades territoriales</t>
  </si>
  <si>
    <t>Coordinador  GIT de Estudios Geográficos y Ordenamiento Territorial, el Coordinador GIT de Fronteras y Limites de Entidades Territoriales</t>
  </si>
  <si>
    <t xml:space="preserve">1. Deficiencias en la planeación de los productos y en el seguimiento al plan de acción anual.
2. Insuficiente personal profesionalizado para la generación de metodologías, estudios e investigaciones geográficas, deslindes y delimitación de las entidades territoriales.
3. Falta de asignación de recursos económicos para la generación de los proyectos y la  publicación  de metodologías, estudios e investigaciones geográficas y delimitación de las entidades territoriales.
4. Falta de los recursos tecnológicos ( Hardware y Software) y algunos existentes se encuentran obsoletos o dañados para el desarrollo de las actividades propias de los estudios e investigaciones geográficas y delimitación de las entidades territoriales.
5. Demoras en los procesos administrativos que apoyan el desarrollo de las actividades técnicas.
6. Demoras para la aprobación o autorización de productos por parte de entes externos
</t>
  </si>
  <si>
    <t>Incumplimiento en los tiempos programados para la generación, actualización y publicación de metodologías, estudios e investigaciones geográficas, deslindes y delimitación de las entidades territoriales.</t>
  </si>
  <si>
    <t xml:space="preserve">1. Perjuicio en la imagen institucional y pérdida de credibilidad en el IGAC
2. Obstaculiza la operación de otros procesos misionales del instituto
3. Pérdida de  oportunidades para ofertar convenios interinstitucionales 
4. Quejas y reclamos de los usuarios
5. Demandas que podrían desencadenar en indemnizaciones que deba pagar la Entidad
6. Investigaciones y sanciones disciplinarias
7. Afectación en el presupuesto mayor a 300 millones y hasta 400 millones de pesos anuales reflejado en el recorte por la no ejecución de lo programado
</t>
  </si>
  <si>
    <t>Coordinadores del GIT Estudios geográficos y ordenamiento territorial y GIT Fronteras y limites de entidades territoriales</t>
  </si>
  <si>
    <t>1. No disposición oportuna de pasajes aéreos, vehículos y viáticos para el desarrollo del mantenimiento correctivo y preventivo y la recuperación de datos de las estaciones.
2. Falla en la comunicación de los servidores de la oficina de informática, líneas telefónicas e internet.
3. Presupuesto insuficiente para la reparación o mantenimiento de estaciones dañadas o fallas de equipos, así como para la adquisición y calibración de equipos geodésicos y topográficos.
4. Planta de personal de geodestas insuficiente para realizar visitas de mantenimiento preventivo y correctivo, así como recolección y publicación de la información.
5. Desconexión de las estaciones geodésicas por desconocimiento de las instituciones en donde se encuentran instaladas o por falta de fluido eléctrico</t>
  </si>
  <si>
    <t>Inoportunidad en la entrega y publicación de la información geodésica a los usuarios</t>
  </si>
  <si>
    <t>1. Demandas y procesos legales en contra del Instituto
2. Quejas e inconformidad de los usuarios
3. Perjuicio en la imagen institucional del IGAC
4. Impacto negativo en los proyectos de los usuarios a nivel económico y en tiempo
5. Obstaculiza la operación de los demás procesos misionales del Instituto
6. Aunque se materialice el riesgo es posible recrear, disponer y/o publicar la información en un tiempo mayor a 8 horas</t>
  </si>
  <si>
    <t>Profesional responsable de la red MAGNA-ECO</t>
  </si>
  <si>
    <t>Profesional encargado de proyectos de red pasiva en el GIT Gestión Geodésica</t>
  </si>
  <si>
    <t>1. Falta de revisión de calidad de resultados que cumplan con los estándares establecidos.
2. Falla en los equipos de toma de datos, generadores de información utilizada como insumo para la generación de datos geodésicos.
3. Ejecución inadecuada de los procesos de cálculo establecidos por el IGAC y entidades externas.
4. Falla en los software de procesamiento utilizados para el cálculo de información geodésica.
5. Desconfiguración de los módulos del software de procesamiento y ajustes generando valores atípicos.</t>
  </si>
  <si>
    <t>Incumplimiento de estándares de calidad nacionales e internacionales en la generación de información geodésica</t>
  </si>
  <si>
    <t>1. Entrega de resultados que presentan valores fuera de los rangos de precisión establecidos.
2. Obtención de resultados de baja precisión o incorrectos, que desobedecen a los lineamientos de los estándares definidos.
3. Generación de información de baja precisión, con posibles vacíos, saltos de ciclo, bajo volumen de información, entre otros, que imposibilitan la calidad del proceso final.
4. Reclamos de los usuarios que recibieron la información geodésica sin el cumplimiento de estándares</t>
  </si>
  <si>
    <t xml:space="preserve"> Coordinador del GIT Gestión Geodésica </t>
  </si>
  <si>
    <t xml:space="preserve">1. Falta de apropiación de valores institucionales.
2. Falta de verificación del cumplimiento de normatividad vigente, estándares o especificaciones técnicas.
3. Recibimiento de solicitudes del usuario de manera  directa por parte de los funcionarios o contratistas del GIT Gestión Geodésica
4. Publicación inoportuna de los datos geodésicos en la página web
</t>
  </si>
  <si>
    <t>1. Perjuicio en la imagen institucional y pérdida de credibilidad en el IGAC
2. Sanciones disciplinarias
3. Demandas y procesos legales en contra del Instituto</t>
  </si>
  <si>
    <t>Coordinador del GIT Gestión Geodésica</t>
  </si>
  <si>
    <t xml:space="preserve">1. Desconocimiento de las dependencias ordenadoras de los procedimientos del GIT Gestión Financiera
</t>
  </si>
  <si>
    <t>Registros presupuestales, contables y de tesorería generados inoportunamente</t>
  </si>
  <si>
    <t>1. Sanciones de orden disciplinario, penal, fiscal  así como sentencias  condenatoria en contra de la entidad.
2. Pérdida de imagen institucional y credibilidad del proceso de gestión jurídica.</t>
  </si>
  <si>
    <t>1. Utilización inadecuada de conceptos parametrizados por la entidad para el registro de hechos económicos en el SIIF Nación</t>
  </si>
  <si>
    <t>Registros presupuestales, contables y de tesorería que no coincidan con la realidad</t>
  </si>
  <si>
    <t>1. Pérdida de imagen institucional y credibilidad del proceso de gestión jurídica.</t>
  </si>
  <si>
    <t>1. Manipulación de la información financiera.</t>
  </si>
  <si>
    <t>1. Sanciones de orden disciplinario, penal, fiscal  para los funcionarios</t>
  </si>
  <si>
    <t>1. El espacio físico para el almacenamiento de los archivos es insuficiente y en algunos casos inadecuado.
2. Cambio de la normatividad en relación a la gestión documental
3. Desconocimiento de los lineamientos y normas aplicables a la gestión documental.
4. Falta de recurso humano para la implementación del proceso de gestión documental</t>
  </si>
  <si>
    <t>Inoportunidad en la actualización e implementación de los instrumentos archivísticos</t>
  </si>
  <si>
    <t>1. Pérdida de la documentación generada por la entidad.
2. Pérdida de imagen institucional y credibilidad del proceso de gestión documental. 
3. Acumulación de la documentación en los Archivos de Gestión, por falta de implementación de los lineamientos del proceso de gestión documental.
4. Sanciones de orden disciplinario, penal y fiscal en contra de la entidad.</t>
  </si>
  <si>
    <t>Tecnólogos del GIT de Gestión Documental</t>
  </si>
  <si>
    <t>Responsable en el GIT de Gestión Documental</t>
  </si>
  <si>
    <t>1. Desconocimiento de la normativa aplicable en la administración del archivo
2. Falta de sensibilización a los funcionarios y contratistas en materia de gestión documental
3. Falta de una herramienta tecnológica (SGDEA) que permita la adecuada ejecución de la gestión documental.
4. No aplicación de los lineamientos del proceso de gestión documental.
5. Desconocimiento del manejo de las tablas de retención documental en la entidad.
6. Alta rotación del personal, lo cual genera pérdida en la trazabilidad de la información y conservación del conocimiento en la entidad.
7. Cambios normativos en la administración y conservación de la documentación.
8. Condiciones físicas y ambientales que afectan la conservación de la documentación.</t>
  </si>
  <si>
    <t>Pérdida de la memoria institucional</t>
  </si>
  <si>
    <t xml:space="preserve">
1. Pérdida de imagen institucional y credibilidad del proceso de gestión documental. 
2. Sanciones de orden disciplinario, penal y fiscal en contra de la entidad.
3. Se afecta la toma de decisiones de Alta Dirección. 
4. Se afecta el cumplimiento de los objetivos estratégicos de la entidad.
5. Afectación en el acceso a la información por parte de los usuarios internos y externos. 
</t>
  </si>
  <si>
    <t>1. Falta de condiciones de seguridad física a los depósitos de archivo de la entidad.
2. Falta de control de préstamos documentales al interior de la entidad.
3. Falta de sensibilización a los funcionarios en la administración y uso de la documentación.
4. Desactualización del inventario documental.</t>
  </si>
  <si>
    <t>Sustracción, eliminación o manipulación indebida de la documentación en el Archivo Central para beneficio particular o de terceros</t>
  </si>
  <si>
    <t xml:space="preserve">1. Pérdida de la documentación generada por la entidad.
2. Pérdida de imagen institucional y credibilidad del proceso de gestión documental. 
3. Sanciones de orden disciplinario, penal y fiscal en contra de la entidad.
4. Afectación en el acceso a la información por parte de los usuarios internos y externos. </t>
  </si>
  <si>
    <t>1. Recursos inadecuados e insuficientes (económicos, humanos y técnicos)   
2. Falta de entrenamiento.
3. Incumplimiento  de los Procedimientos.
4. Falta de personal</t>
  </si>
  <si>
    <t>1. Sanciones para la Entidad
2. Accidentes, incidentes y enfermedades laborales
3. Interrupción de las actividades.
4. Reprocesos en las actividades.</t>
  </si>
  <si>
    <t xml:space="preserve">1. Desconocimiento o incumplimiento de los lineamientos internos de talento humano.
2. Recursos inadecuados e insuficientes (económicos, humanos y técnicos)                       
3. Actualización normatividad                                         
4. Reestructuración y/o rediseño del IGAC               
5. Incumplimiento en los tiempos establecidos para dar a respuestas por parte del CNSC a la entidad.                                                              </t>
  </si>
  <si>
    <t>1. Quejas y reclamos por parte de los Funcionarios
2. Impide que las dependencias del IGAC cumplan oportunamente sus procesos por falta de personal para ejecutarlos
3. Disminución de la Calidad del Servicio
4. Afecta el cumplimiento del Plan Estratégico de Talento Humano.                                                                                         
5. Afecta el cumplimiento misional del Instituto                                            
6. Demandas, acciones de tutela de personal externo, interesados en los procesos de vinculación.</t>
  </si>
  <si>
    <t>1. Incumplimiento del  Procedimiento
2. Retrasos en la ejecución de las actividades del PIC con motivo del periodo de Emergencia Sanitaria.</t>
  </si>
  <si>
    <t>1. Quejas y reclamos por parte de los Funcionarios
2. Interrupción de las actividades de acuerdo con el cronograma establecido.
3. Afectación a la Calidad del Servicio</t>
  </si>
  <si>
    <t>Operativos</t>
  </si>
  <si>
    <t xml:space="preserve">1. Inadecuada gestión de la infraestructura física y tecnológica (mantenimiento de instalaciones- laboratorio-aulas- baños-pisos- etc.)
2. Inadecuado manejo en la asignación de correspondencia de servicios solicitados por terceros
3. Demoras en los procesos contractuales 
4. Baja capacidad institucional, por la alta rotación de personal, se pierde continuidad y conocimientos de funcionarios y contratistas.
5. Deficiencia en la comunicación y coordinación dentro de los procesos del IGAC para la entrega de productos internos a tiempo.
6. Insuficiente asignación de recursos frente a los compromisos del proceso.
7. Inadecuada planeación del proyecto.
8. Contingencias que dificulten los desplazamientos de personal para realizar trabajos en campo. </t>
  </si>
  <si>
    <t>Inoportunidad en la prestación de servicios o en la entrega de productos</t>
  </si>
  <si>
    <t>1. Sanciones penales o disciplinarias
2. Se producen investigaciones fiscales.
3. Se presentarían intermitencias o dificultades en la operación del proceso
4. Se producen investigaciones disciplinarias.
5. Aunque se materialice el riesgo es posible recrear, disponer y/o publicar la información en un tiempo mayor a 8 horas
6. Afectación en el presupuesto mayor a 200 millones y hasta 300 millones de pesos anuales
7. Afecta la imagen de la Entidad</t>
  </si>
  <si>
    <t xml:space="preserve">Responsable del seguimiento a la gestión documental del proceso de Gestión del conocimiento, investigación e innovación </t>
  </si>
  <si>
    <t>1. Insuficiente personal especializado para responder a las demandas del proceso (docentes de planta, investigadores y gestores de proyectos).
2. Pérdida de personal cualificado por la alta rotación en funcionarios y contratistas.
3. Fallas en los equipos tecnológicos, obsolescencia o no calibración de los mismos.
4. No tener las suficientes  licencias de software o licencia de uso o desactualización de las mismas para los sistemas de información requeridos.
5. Deficiencias en la verificación de las especificaciones técnicas del producto durante su producción o en la prestación del servicio.
6. Desactualización de los documentos, productos o servicios frente a las especificaciones técnicas internacionales o nacionales.
7. Deficiencias en la identificación de los requerimientos y expectativas de los clientes</t>
  </si>
  <si>
    <t>Posibilidad de entregar un  producto o prestar un  servicio que no cumpla con las especificaciones técnicas establecidas o con las necesidades y expectativas de los usuarios</t>
  </si>
  <si>
    <t>1. Quejas, reclamos e insatisfacción de los usuarios y demás partes interesadas a las que se entrega el producto o servicio.
2. Afecta la imagen institucional de manera negativa 
3. Pérdida de la consecución de nuevos clientes, proyectos o convenios
4. Pérdida del reconocimiento como centro de investigación ante el Ministerio de ciencias
5. Se producen investigaciones disciplinarias.
6. Demandas contra el Instituto.</t>
  </si>
  <si>
    <t>Coordinadores de los GIT's TIG, I+D+I</t>
  </si>
  <si>
    <t>Coordinador del GIT I+D+I</t>
  </si>
  <si>
    <t>Coordinadores de los GIT's TIG, I+D+I, CTEIG</t>
  </si>
  <si>
    <t>1. Falta de información integrada, completa y oportuna.
2. Deficiencias en la comunicación y desconocimiento de los usuarios sobre los trámites de la entidad.
3. Falta de integración de los sistemas de información institucional
4. Inadecuado control en la atención de expedientes
5. Tráfico de influencias
6. Falta de apropiación de valores institucionales.
7. Falta de control sobre los procedimientos administrativos
8. Procesos con bajo nivel de automatización
9. Sistemas de información vulnerables de manipulación o adulteración</t>
  </si>
  <si>
    <t>Posibilidad de recibir o solicitar cualquier dádiva o beneficio a nombre propio o de terceros con el fin de obtener información reservada o clasificada, conseguir un resultado de un proyecto de investigación antes de ser publicado o adquirir un título de postgrado.</t>
  </si>
  <si>
    <t>1. Perjuicio en la imagen institucional y pérdida de credibilidad en el IGAC
2. Sanciones disciplinarias
3. Demandas y procesos legales en contra del Instituto
4. Sanciones fiscales o indemnizaciones pagadas por la Entidad.
5. Investigaciones fiscales, penales o disciplinarias por parte de entes de control</t>
  </si>
  <si>
    <t>1. Falta de información oportuna por parte de las dependencias, DT y UOC
2. Ausencia o mala identificación de necesidades para la vigencia
3. Mapa de ruta insuficiente para cubrimiento de necesidades
4. Cambio en requerimientos político-administrativos
5. Presupuesto insuficiente para la vigencia</t>
  </si>
  <si>
    <t>Inoportunidad en la entrega de las necesidades de las soluciones informáticas requeridas por la entidad para el cumplimiento de sus objetivos</t>
  </si>
  <si>
    <t>1. Limitación en la prestación de servicios tecnológicos que afecta los procesos del Instituto. 
2. Recursos tecnológicos insuficientes para el cumplimiento de los objetivos.
3. Insatisfacción de los usuarios finales por la prestación del servicio</t>
  </si>
  <si>
    <t>Jefe de la Oficina de Informática y Telecomunicaciones</t>
  </si>
  <si>
    <t xml:space="preserve">
1. Insuficientes recursos financieros para garantizar la prestación de los servicios de soporte y mantenimiento a la infraestructura tecnológica
2. Insuficiente infraestructura tecnológica para atender situaciones de contingencia ante indisponibilidad de servicios
3. Ataques a la infraestructura tecnológica por agentes externos o internos</t>
  </si>
  <si>
    <t>Indisponibilidad de infraestructura tecnológica para soportar los servicios de TI requeridos  por la entidad</t>
  </si>
  <si>
    <t>1. Fallas en la prestación de los servicios tecnológicos a usuarios internos y externos 
2. Sanciones legales
3. Pérdida de imagen institucional
4. Investigaciones y sanciones disciplinarias
5. Insatisfacción de los usuarios</t>
  </si>
  <si>
    <t>Coordinador GIT de Infraestructura Tecnológica</t>
  </si>
  <si>
    <t>1. Ausencia de herramientas de monitoreo automatizadas que cuenten con soporte y garantía 
2. Ausencia de controles en disposición de infraestructura tecnológica
3. Descentralización del gobierno de infraestructura
4. Deficiencias en la documentación del catálogo de servicios tecnológicos
5. Mala manipulación de los recursos asignados por el Instituto a los usuarios</t>
  </si>
  <si>
    <t>Posibilidad de uso de infraestructura tecnológica para fines personales o comerciales</t>
  </si>
  <si>
    <t xml:space="preserve">
1. Disminución de la capacidad tecnológica para atender las necesidades de IGAC.
2. Exposición de la entidad a ataques informáticos no autorizados.
3. Pérdida de imagen institucional
4. Afectación económica de la entidad
5. Sanciones disciplinarias
</t>
  </si>
  <si>
    <t>Profesional designado del GIT de Infraestructura Tecnológica</t>
  </si>
  <si>
    <t xml:space="preserve">1. Falta de personal en sede Central y Direcciones Territoriales para el cubrimiento de las actividades del SGA.
2. Debilidad en el reporte de información ambiental desde las Diferentes Sedes.
3. Debilidad en el conocimiento de las buenas prácticas ambientales en el IGAC.
4. Recursos insuficientes para el cumplimiento y mantenimiento de las actividades asociadas a la gestión ambiental de la entidad.  </t>
  </si>
  <si>
    <t xml:space="preserve"> Gestión inadecuada de los impactos ambientales generados por la entidad</t>
  </si>
  <si>
    <t xml:space="preserve">Responsable del Sistema de Gestión Ambiental </t>
  </si>
  <si>
    <t>1. Falta de recursos financieros para cumplir con los requisitos en la prestación de servicios administrativos e infraestructura física. 
2. Falta de oportunidad en el mantenimiento de los bienes, equipos e inmuebles de la entidad.
3. Debilidad en el seguimiento de los planes de mantenimiento.
4. Falta de personal en sede Central y Direcciones Territoriales para el cubrimiento de las actividades en la prestación de servicios administrativos y/o infraestructura física.</t>
  </si>
  <si>
    <t>1. Deterioro o pérdida de los bienes, equipos o inmuebles de la entidad.
2. Afectaciones en las condiciones físicas para la ejecución de funciones de los servidores públicos.
3. Afectación en la prestación del servicio al usuario.
4. Sanciones de orden disciplinario, penal y fiscal en contra de la entidad o de los funcionarios.</t>
  </si>
  <si>
    <t>Responsable asignado GIT Servicios Administrativos</t>
  </si>
  <si>
    <t>Responsable en las Direcciones Territoriales</t>
  </si>
  <si>
    <t>1. Alteraciones o inconsistencias en el formato de solicitud de transporte presentado.
2. Asignación de vehículos sin surtir los trámites respectivos.</t>
  </si>
  <si>
    <t>Posibilidad de uso del servicio de transporte del IGAC para actividades personales o que beneficien a terceros diferentes a temas laborales</t>
  </si>
  <si>
    <t>1. Investigaciones disciplinarias a los funcionarios implicados. 
2. Reducción de la disponibilidad del servicio de transporte para fines misionales.
3. Desgaste innecesario de los vehículos y  gasto de combustible.</t>
  </si>
  <si>
    <t>Responsable de los servicios de transporte en el GIT de Servicios Administrativos</t>
  </si>
  <si>
    <t>1. Desconocimiento de los procedimientos
2. Incumplimiento de  los lineamientos dados por la oficina de difusión y mercadeo
3. Planeación inadecuada de las actividades.
4. Inoportunidad en la invitación para participación en eventos.</t>
  </si>
  <si>
    <t>1. Pérdida de imagen institucional
2. Disminución de la calidad del servicio
3. Baja participación de asistentes en los eventos programados
4. Afectación en el posicionamiento de la imagen  de la entidad</t>
  </si>
  <si>
    <t>Responsable en el proceso de Gestión de Comunicaciones y Mercadeo</t>
  </si>
  <si>
    <t>1. Falta de comunicación entre las dependencias</t>
  </si>
  <si>
    <t>1. Investigaciones disciplinarias
2. Pérdida de bienes
3. Detrimento patrimonial</t>
  </si>
  <si>
    <t>1. Sistemas de información susceptibles de manipulación o adulteración por falta de seguridad</t>
  </si>
  <si>
    <t>Manipulación y/o sustracción de la información misional que maneja el proceso, para beneficio propio y/o de un particular</t>
  </si>
  <si>
    <t>1. Sanciones
2. Detrimento patrimonial
3. Pérdida de la confidencialidad, integridad y disponibilidad de la Información</t>
  </si>
  <si>
    <t>1. No incluir los documentos de soporte en el SECOP por parte del supervisor.
2. No publicación de los informes de supervisión.
3. Fuerza mayor o caso fortuito por parte del contratista.
4. Negligencia en la ejecución del contrato por parte del contratista o el supervisor.
5. Condiciones particulares del proveedor que afectan la ejecución del contrato luego de su adjudicación.</t>
  </si>
  <si>
    <t xml:space="preserve">Inadecuada supervisión de contratos de adquisición de bienes, obras y servicios </t>
  </si>
  <si>
    <t xml:space="preserve">1. Sanciones de orden disciplinario y contractuales.
2. Demandas judiciales
3. Incumplimiento de metas
</t>
  </si>
  <si>
    <t>Responsable en el GIT de Gestión Contractual</t>
  </si>
  <si>
    <t>1. Aplicación adecuada de los procedimientos del proceso.
2. Aplicación inadecuada de los controles en las diferentes etapas del proceso.
3. Actos intencionales de personal al interior de la entidad para saltar los controles en las etapas del proceso contractual.
4. Inobservancia de los manuales y guías de Colombia Compra Eficiente (CCE).
5. Conflictos de interés presentados durante el proceso precontractual respecto al verificador y el contratista.</t>
  </si>
  <si>
    <t>Manipulación del proceso contractual  para beneficio particular o de terceros en la adjudicación de un contrato</t>
  </si>
  <si>
    <t>1. Hallazgos o sanciones de orden disciplinario, penal y fiscal.
2. Pérdida de imagen institucional y credibilidad del proceso de gestión contractual.
3. Detrimento patrimonial
4. Afectación en la calidad de los productos,  servicios y obra pública.
5. Demandas</t>
  </si>
  <si>
    <t xml:space="preserve">1. Falencias en la aplicación de controles de seguridad en la custodia de los activos o  elementos.
2. Ausencia de control en la custodia de los elementos en las instalaciones del Almacén.
3. Ingreso de personal no autorizado a las instalaciones del Almacén. </t>
  </si>
  <si>
    <t>Pérdida de bienes de las instalaciones del Almacén del IGAC</t>
  </si>
  <si>
    <t xml:space="preserve">1. Investigaciones disciplinarias por la perdida de los activos o elementos de las instalaciones del Almacén.
2. Detrimento patrimonial por la pérdida de activos o elementos de las instalaciones del Almacén.
3. Afectación de las pólizas de seguros de los activos o elementos.
4. Afectaciones en la prestación del servicio al usuario por la necesidad del bien perdido. </t>
  </si>
  <si>
    <t>Responsable del Almacén General.</t>
  </si>
  <si>
    <t xml:space="preserve">1. Falta de conocimiento de los procedimientos establecidos.
2. Recursos inadecuados o insuficientes.
</t>
  </si>
  <si>
    <t>Incumplimiento de los estándares de producción (calidad) en la prestación del servicio público Catastral por excepción</t>
  </si>
  <si>
    <t>1. Afectación  de la Calidad del servicio
2. Investigaciones Disciplinarias
3. Pérdida de Imagen Institucional</t>
  </si>
  <si>
    <t xml:space="preserve"> 
1. Situaciones de orden Público en  los municipios a Intervenir
2. Condiciones medioambientales que afectan la prestación del servicio.
3. Incumplimiento de los pagos de la entidad contratante.</t>
  </si>
  <si>
    <t>Inoportunidad en los tiempos establecidos para la entrega de los productos resultados del  proceso de formación y actualización catastral con los municipios en jurisdicción del IGAC</t>
  </si>
  <si>
    <t>1. Sanciones
2. Detrimento patrimonial
3. Pérdida de imagen institucional</t>
  </si>
  <si>
    <t xml:space="preserve">1. Situaciones de orden Público en  los municipios a Intervenir
2. Condiciones medioambientales que afectan la prestación del servicio.
</t>
  </si>
  <si>
    <t>Inoportunidad en los tiempos establecidos para la entrega de los avalúos comerciales</t>
  </si>
  <si>
    <t xml:space="preserve">1. Sanciones
2. Pérdida de imagen institucional.
</t>
  </si>
  <si>
    <t xml:space="preserve">1. Falta  de Personal
2. Recursos inadecuados o insuficientes.
</t>
  </si>
  <si>
    <t>Solicitar o recibir dinero o dádivas por la realización u omisión de actos en la prestación de servicios o trámites catastrales, con el propósito de beneficiar a un particular.</t>
  </si>
  <si>
    <t xml:space="preserve">
1. Alta rotación de personal que genera pérdida de recurso humano con conocimiento y experticia en los procesos.
2. Desconocimiento por parte del equipo técnico de las especificaciones y estándares de producción o del marco de la infraestructura de datos espaciales ICDE
3. Insuficiente comunicación y socialización de los procesos cartográficos y metodologías de trabajo.
4. Falta de verificación del cumplimiento de normatividad vigente, estándares o especificaciones técnicas durante las diferentes etapas del proceso de producción de información cartográfica básica
5. Daño de los equipos tecnológicos especializados para la producción cartográfica.
6. Falta o insuficiente mantenimiento y/o calibración de equipos de oficina y de campo (topográficos y estaciones de trabajo)
7. Fallas u obsolescencia de la cámara aérea digital
8. Insuficiente software licenciado.
9. Los datos recopilados durante los trabajos realizados en campo, en algunas ocasiones no cumplen las especificaciones técnicas.
10. Inadecuada capacidad de la infraestructura tecnológica para la producción cartográfica
11. Revisión de los productos cartográficos sin la metodología adecuada para determinar el cumplimiento de los estándares o especificaciones técnicas
12. Débil revisión de la aplicación de los lineamientos de la ICDE durante el proceso de producción cartográfica.</t>
  </si>
  <si>
    <t>Incumplimiento de las especificaciones y estándares de producción cartográfica</t>
  </si>
  <si>
    <t>1. Deslegitimización y poca confiabilidad en la información y los productos producidos por el instituto
2. Incurrencia en reprocesos, afectando el cumplimiento de los cronogramas establecidos.
3. Pérdida de recursos económicos de la entidad territorial que contrató la elaboración de los productos cartográficos
4. Afectación en la mala planeación y ordenamiento del territorio, incurriendo en decisiones erróneas por parte de los entes territoriales.
5. Demandas contra el IGAC de parte de la entidad con la que se tiene el convenio</t>
  </si>
  <si>
    <t>1. Orden público que limita el acceso a las zonas en el trabajo en campo.
2. Condiciones climatológicas adversas.
3. Eventos externos que impiden realizar la producción o actualización de la información cartográfica.
4. Fallas en los equipos usados
5. Planeación inadecuada
6. Demoras en la actualización de software y hardware 
7. Insuficiente software licenciado.
8. Demoras en los procesos de contratación de personal.
9. Problemas en la consecución de insumos para la producción cartográfica</t>
  </si>
  <si>
    <t>Incumplimiento de los tiempos programados para la atención de requerimientos de usuarios internos y externos en la producción, actualización y disposición de información cartográfica básica</t>
  </si>
  <si>
    <t>1. Mala imagen para el IGAC
2. Insatisfacción de los usuarios internos y externos
3. Demandas contra el IGAC de parte de la entidad con la que se tiene el convenio
4. Impacta la ejecución de varios procesos de la Entidad
5. Atraso en los procesos de los usuarios externos que requieren los productos generados por este proceso</t>
  </si>
  <si>
    <t>1. Falta de verificación del cumplimiento de normatividad vigente, estándares o especificaciones técnicas durante las diferentes etapas del proceso de producción de información cartográfica básica.
2. Falta de apropiación de valores éticos 
3. Falta de control en el manejo de la información
4. Acceso no autorizado a recursos tecnológicos y sistemas de información del proceso cartográfico
5. Tráfico de influencias y/o amiguismos</t>
  </si>
  <si>
    <t>Recibir dádivas para alterar u omitir información en las diferentes etapas del proceso de producción cartográfica básica para beneficio propio o de un particular.</t>
  </si>
  <si>
    <t xml:space="preserve">1. Presencia de intereses particulares o conflicto de intereses por la destinación del uso del suelo.
2. Debilidades en los procesos de apropiación de valores institucionales
</t>
  </si>
  <si>
    <t>Alteración de los resultados de los productos agrológicos para beneficio propio o de un tercero</t>
  </si>
  <si>
    <t xml:space="preserve">1. Investigaciones y sanciones a la entidad
2. Pérdida de imagen institucional
3. Pérdida de credibilidad en el instituto
4. Toma de decisiones erróneas por parte de los usuarios de la información </t>
  </si>
  <si>
    <t>1. Insuficiencia y recortes en el presupuesto asignado.
2. Entrega de productos supeditados al suministro de insumos por parte de terceros lo que dificulta la entrega de los mismos.
3. Problemas de orden público a nivel nacional que pueden afectar las actividades de campo.
4. Planeación inadecuada de las actividades de los estudios agrológicos.
5. Aplicación parcial de los documentos del SGI</t>
  </si>
  <si>
    <t>Incumplimiento en la elaboración de los productos programados en el proceso de Gestión Agrológica</t>
  </si>
  <si>
    <t xml:space="preserve">1. Reprocesos
2. Insatisfacción del cliente
3. Pérdida de credibilidad e imagen institucional.
4. Demandas o multas </t>
  </si>
  <si>
    <t xml:space="preserve"> Subdirector de Agrología</t>
  </si>
  <si>
    <t xml:space="preserve">1. Deficiencia en la información básica para realizar estudios agrológicos.
2. Incumplimiento de los estándares de producción de información geográfica
3. Ausencia de controles de calidad en las diferentes etapas del proceso
4. Deficiencia o inexistencia en la información básica para realizar estudios agrológicos
5. Aplicación parcial de la documentación del SGI
6. Problemas de orden público a nivel nacional que pueden afectar las actividades de campo.
</t>
  </si>
  <si>
    <t>Calidad deficiente de los productos generados por la Gestión Agrológica</t>
  </si>
  <si>
    <t>1. Aplicación parcial de los procedimientos y demás documentos del SGI relacionados con el manejo de la muestra en el LNS.
2. Inadecuada manipulación, almacenamiento y transporte de la muestra
3. Inadecuada rotulación de la muestra
4. Incumplimiento por parte de la empresa de mensajería en el transporte de las muestras</t>
  </si>
  <si>
    <t>Pérdida de la muestra de suelos</t>
  </si>
  <si>
    <t xml:space="preserve">1. Insatisfacción del cliente
2. Pérdida de credibilidad e imagen institucional 
3. Quejas y Reclamos
4. Incumplimiento de los productos del proceso
5. Perdida de recursos de la entidad </t>
  </si>
  <si>
    <t>Profesional de apoyo al SGI en el  Laboratorio Nacional de Suelos</t>
  </si>
  <si>
    <t xml:space="preserve">1. Presiones generadas por las relaciones del personal del LNS entre ellos o con sus partes interesadas.
2. Presiones financieras
3. Presiones por proveedores o clientes.
4. Clientelismo y amiguismo
</t>
  </si>
  <si>
    <t>Parcialidad en las actividades del Laboratorio Nacional de Suelos</t>
  </si>
  <si>
    <t>1. Reprocesos
2. Insatisfacción del cliente
3. Pérdida de credibilidad e imagen institucional.
4. Demandas o multas 
5. Pérdida de bienes
6. Sanciones e Investigaciones</t>
  </si>
  <si>
    <t>Coordinador del LNS</t>
  </si>
  <si>
    <t>Incumplimiento en los acuerdos de niveles de servicio establecidos en el catálogo de servicios de TI</t>
  </si>
  <si>
    <t xml:space="preserve"> Acta de reunión y/o cronograma de auditoría verificado.</t>
  </si>
  <si>
    <t xml:space="preserve">Resultados de la evaluación a los auditores y/o plan de mejoramiento individual (si aplica). </t>
  </si>
  <si>
    <t>Informes preliminares y finales presentados por correo electrónico al Jefe de la OCI y/o verificaciones realizadas al informe por parte del jefe de la OCI.</t>
  </si>
  <si>
    <t>Informes de auditoria revisados y objetados.</t>
  </si>
  <si>
    <t>Correo de envío del proyecto de Acto Administrativo al proceso de Difusión y Mercadeo para publicación en la página web; y/o link de publicación del Acto Administrativo.</t>
  </si>
  <si>
    <t>Correo remisorio y/o memorando con las observaciones por parte de la OAJ al proceso que proyectó el acto.</t>
  </si>
  <si>
    <t xml:space="preserve">Fallo del ente judicial recibido por la entidad y/o nuevo acto administrativo generado (en caso de presentarse la inaplicabilidad). </t>
  </si>
  <si>
    <t>Cronograma de mantenimiento con seguimiento y control registro de mantenimientos</t>
  </si>
  <si>
    <t>Memorando y/o correo electrónico de solicitud de conceptos técnicos.</t>
  </si>
  <si>
    <t>Convocatoria a través de correo electrónico, acta de reunión, agenda y/o pantallazo de los participantes (convocatoria virtual)</t>
  </si>
  <si>
    <t>Memorando o correo electrónico informando la situación, en caso de que haya lugar</t>
  </si>
  <si>
    <t>Matriz de seguimiento a la Red MAGNA-ECO</t>
  </si>
  <si>
    <t>Formato de revisión de equipos</t>
  </si>
  <si>
    <t>Documentos soporte de los registros presupuestales</t>
  </si>
  <si>
    <t>Registros de asistencia y actas de reunión. Para el caso de incumplimiento envío correos electrónicos.</t>
  </si>
  <si>
    <t>Formato diligenciado y firmado por el solicitante de los documentos en Archivo Central</t>
  </si>
  <si>
    <t>Informe mensual soportado con las evidencias en DRIVE y/o reporte del indicador de cumplimiento.</t>
  </si>
  <si>
    <t xml:space="preserve">Informe mensual soportado con las evidencias en DRIVE y/o reporte del indicador de cumplimiento. </t>
  </si>
  <si>
    <t xml:space="preserve"> Comunicados y/o actas de reunión de Comité Institucional de Gestión y Desempeño.</t>
  </si>
  <si>
    <t>Correos electrónicos</t>
  </si>
  <si>
    <t xml:space="preserve">Reporte de creación y modificación de usuarios en la herramienta de la mesa de servicios. </t>
  </si>
  <si>
    <t>Correo electrónico con la aprobación de la solicitud y/o Plan de mantenimiento aprobado.</t>
  </si>
  <si>
    <t xml:space="preserve">Seguimiento realizado al Plan de mantenimiento y/o correos de aprobación a las modificaciones del plan. </t>
  </si>
  <si>
    <t>Planilla de programación de transporte verificada para los casos con observaciones y/o comunicado realizado al conductor o servidor (si aplica).</t>
  </si>
  <si>
    <t>Base de datos en Excel con información consolidada y/o correo electrónico solicitando la información a los procesos</t>
  </si>
  <si>
    <t>Registros de asistencia  y/o Acta de Comité</t>
  </si>
  <si>
    <t xml:space="preserve">Correo electrónico con la alerta mensual </t>
  </si>
  <si>
    <t xml:space="preserve">Correo remitido (si aplica) o lista de chequeo      </t>
  </si>
  <si>
    <t>Reporte mensual recibido por la empresa de seguridad y reporte de novedades realizadas por el Almacén.</t>
  </si>
  <si>
    <t>Informes de inventario, actas, comprobantes de ajustes y/o notificaciones por correo electrónico.</t>
  </si>
  <si>
    <t>Formato de inducción a contratistas diligenciado y firmado, registros de asistencia a socializaciones, material fotográfico y/o correos electrónicos remitidos.</t>
  </si>
  <si>
    <t xml:space="preserve"> Informe de aprobación o rechazo del producto cartográfico</t>
  </si>
  <si>
    <t>Correo electrónico informando los resultados de la verificación de roles y usuarios</t>
  </si>
  <si>
    <t>Especificaciones técnicas de los bienes y servicios aprobadas por el coordinador y correos electrónicos enviados.</t>
  </si>
  <si>
    <t>Certificados de antecedentes disciplinarios, correo electrónico remitido a la Jefe de la OAJ con el reporte.</t>
  </si>
  <si>
    <t xml:space="preserve">Correo electrónico remitido al abogado y recibido con la manifestación. </t>
  </si>
  <si>
    <t>N°</t>
  </si>
  <si>
    <t>SEI-1</t>
  </si>
  <si>
    <t>SEI-2</t>
  </si>
  <si>
    <t>SEI-3</t>
  </si>
  <si>
    <t>SEI-4</t>
  </si>
  <si>
    <t>SCP-1</t>
  </si>
  <si>
    <t>SCP-2</t>
  </si>
  <si>
    <t>GJU-1</t>
  </si>
  <si>
    <t>GJU-2</t>
  </si>
  <si>
    <t>CDI-1</t>
  </si>
  <si>
    <t>CDI-2</t>
  </si>
  <si>
    <t>GIS-1</t>
  </si>
  <si>
    <t>GIS-2</t>
  </si>
  <si>
    <t>GIS-3</t>
  </si>
  <si>
    <t>GGG-1</t>
  </si>
  <si>
    <t>GGG-2</t>
  </si>
  <si>
    <t>GGG-3</t>
  </si>
  <si>
    <t>GGG-4</t>
  </si>
  <si>
    <t>GGD-1</t>
  </si>
  <si>
    <t>GGD-2</t>
  </si>
  <si>
    <t>GGD-3</t>
  </si>
  <si>
    <t>GFI-1</t>
  </si>
  <si>
    <t>GFI-2</t>
  </si>
  <si>
    <t>GFI-4</t>
  </si>
  <si>
    <t>GDO-1</t>
  </si>
  <si>
    <t>GDO-2</t>
  </si>
  <si>
    <t>GDO-3</t>
  </si>
  <si>
    <t>GTH-1</t>
  </si>
  <si>
    <t>GTH-2</t>
  </si>
  <si>
    <t>GTH-3</t>
  </si>
  <si>
    <t>GCI-1</t>
  </si>
  <si>
    <t>GCI-2</t>
  </si>
  <si>
    <t>GCI-3</t>
  </si>
  <si>
    <t>GTI-1</t>
  </si>
  <si>
    <t>GTI-3</t>
  </si>
  <si>
    <t>GTI-4</t>
  </si>
  <si>
    <t>GSA-2</t>
  </si>
  <si>
    <t>GSA-3</t>
  </si>
  <si>
    <t>GCM-1</t>
  </si>
  <si>
    <t>GCM-2</t>
  </si>
  <si>
    <t>GCM-3</t>
  </si>
  <si>
    <t>GCO-1</t>
  </si>
  <si>
    <t>GCO-2</t>
  </si>
  <si>
    <t>GCO-3</t>
  </si>
  <si>
    <t>GCT-1</t>
  </si>
  <si>
    <t>GCT-2</t>
  </si>
  <si>
    <t>GCT-3</t>
  </si>
  <si>
    <t>GCT-4</t>
  </si>
  <si>
    <t>GCA-1</t>
  </si>
  <si>
    <t>GCA-2</t>
  </si>
  <si>
    <t>GCA-3</t>
  </si>
  <si>
    <t>GAG-1</t>
  </si>
  <si>
    <t>GAG-2</t>
  </si>
  <si>
    <t>GAG-3</t>
  </si>
  <si>
    <t>GAG-4</t>
  </si>
  <si>
    <t>GAG-5</t>
  </si>
  <si>
    <t>Definir los lineamientos estratégicos y de operación de la entidad, así como realizar el seguimiento a los mismos y generar las alertas necesarias para el cumplimiento de las metas institucionales, sectoriales y de gobierno, bajo estándares de oportunidad y confiabilidad, que contribuyan a la toma de decisiones.</t>
  </si>
  <si>
    <t>Diseñar e implementar planes, lineamientos y estrategias de comunicación y mercadeo orientados a fortalecer la difusión veraz y oportuna de la gestión institucional, contribuyendo al posicionamiento de la entidad ante la ciudadanía y su permanente interacción con los grupos de interés</t>
  </si>
  <si>
    <t>Expedir la regulación catastral, geográfica, cartográfica, geodésica y agrológica mediante normas, técnicas, lineamientos y estándares nacionales a aplicar en el territorio colombiano con el fin de responder a la función de autoridad que posee el IGAC en estas materias, así como la regulación interna para su funcionamiento.</t>
  </si>
  <si>
    <t>Generar, administrar, proveer y verificar con oportunidad información geodésica cumpliendo estándares nacionales e internacionales para satisfacer las necesidades de las partes interesadas</t>
  </si>
  <si>
    <t>Generar el inventario, estudio, análisis y monitoreo de los suelos y tierras del país para su clasificación, manejo, evaluación y zonificación de uso y vocación para apoyar el ordenamiento del territorio y los programas de planificación territorial, de forma oportuna y cumpliendo los estándares de producción de información geográfica</t>
  </si>
  <si>
    <t>Ejecutar la prestación del servicio público catastral por excepción, así como los procedimientos del enfoque catastral multipropósito que sean adoptados, de los bienes inmuebles pertenecientes al Estado y a los particulares en el territorio nacional, garantizando información confiable, con calidad y de ámbito nacional para nuestros clientes y usuarios, cumpliendo con los estándares de producción de información geográfica</t>
  </si>
  <si>
    <t>Generar, actualizar y publicar metodologías, estudios, e investigaciones geográficas y delimitación de las entidades territoriales de manera oportuna, pertinente y cumpliendo con los estándares de producción de información geográfica, para proveer información necesaria en la formulación de políticas públicas de desarrollo territorial y en la toma de decisiones relacionadas con la planificación y ordenamiento del territorio.</t>
  </si>
  <si>
    <t>Establecer actividades de conceptualización, planeación, diseño, desarrollo, supervisión de implementación y entrega en operación de soluciones informáticas relacionadas con los objetivos y metas de la Estrategia de la Entidad, bajo estándares de seguridad y en un entorno de confianza digital.</t>
  </si>
  <si>
    <t>Realizar la defensa jurídica de la entidad de forma oportuna, atendiendo los procesos con eficacia, apoyando el cumplimiento de los objetivos institucionales.</t>
  </si>
  <si>
    <t>Adquirir con oportunidad los bienes, obras o servicios requeridos por la entidad durante cada vigencia, cumpliendo con los estándares de calidad, de acuerdo con la normativa vigente, para atender las necesidades previstas en el Plan Anual de Adquisiciones.</t>
  </si>
  <si>
    <t>Gestionar el desarrollo integral del talento humano a través del ciclo de vida del servidor público (ingreso, desarrollo y retiro), promoviendo la generación de bienestar, entornos seguros y saludables para lograr una cultura organizacional basada en el cumplimiento de valores institucionales y el trabajo en equipo para contribuir a las metas de la entidad.</t>
  </si>
  <si>
    <t>Gestionar suficiente y eficientemente la prestación de servicios administrativos y de infraestructura física, mitigando los aspectos e impactos ambientales, con el propósito de garantizar el funcionamiento de la entidad.</t>
  </si>
  <si>
    <t>Planificar, gestionar y controlar oportuna, adecuada y eficientemente la utilización de los recursos financieros a fin de garantizar el normal desarrollo de los procesos del IGAC.</t>
  </si>
  <si>
    <t>Realizar actividades dirigidas a prevenir la comisión de posibles faltas disciplinarias y adelantar los procesos disciplinarios ordinarios o verbales al interior del Instituto Geográfico Agustín Codazzi, acorde con lo establecido en la normatividad vigente.</t>
  </si>
  <si>
    <t>Administrar, custodiar y conservar los documentos producidos y recibidos por la entidad, en cumplimiento del marco normativo, asegurando su integridad y su adecuado flujo, para mejorar la eficiencia administrativa y acceso oportuno a la información.</t>
  </si>
  <si>
    <t>Definir, orientar y promover lineamientos para la participación ciudadana, atendiendo oportunamente las peticiones, quejas, reclamos, denuncias, y sugerencias a través de los canales dispuestos para tal fin, garantizando la defensa del ejercicio de sus derechos.</t>
  </si>
  <si>
    <t>CAL 1</t>
  </si>
  <si>
    <t>CAL 2</t>
  </si>
  <si>
    <t>REG-1</t>
  </si>
  <si>
    <t>REG-2</t>
  </si>
  <si>
    <r>
      <t xml:space="preserve">Rango de califación del </t>
    </r>
    <r>
      <rPr>
        <b/>
        <u/>
        <sz val="10"/>
        <color theme="0"/>
        <rFont val="Arial"/>
        <family val="2"/>
      </rPr>
      <t>diseño</t>
    </r>
  </si>
  <si>
    <r>
      <t>Resultado de la evaluación de la</t>
    </r>
    <r>
      <rPr>
        <b/>
        <u/>
        <sz val="10"/>
        <color theme="0"/>
        <rFont val="Arial"/>
        <family val="2"/>
      </rPr>
      <t xml:space="preserve"> ejecución </t>
    </r>
    <r>
      <rPr>
        <b/>
        <sz val="10"/>
        <color theme="0"/>
        <rFont val="Arial"/>
        <family val="2"/>
      </rPr>
      <t>del control por el responsable</t>
    </r>
  </si>
  <si>
    <r>
      <t xml:space="preserve">Rango de califación de la </t>
    </r>
    <r>
      <rPr>
        <b/>
        <u/>
        <sz val="10"/>
        <color theme="0"/>
        <rFont val="Arial"/>
        <family val="2"/>
      </rPr>
      <t>ejecución</t>
    </r>
  </si>
  <si>
    <r>
      <t xml:space="preserve">NIVEL DE RIESGO </t>
    </r>
    <r>
      <rPr>
        <b/>
        <sz val="11"/>
        <color theme="5" tint="0.39997558519241921"/>
        <rFont val="Arial"/>
        <family val="2"/>
      </rPr>
      <t>INHERENTE</t>
    </r>
    <r>
      <rPr>
        <b/>
        <sz val="10"/>
        <color theme="0"/>
        <rFont val="Arial"/>
        <family val="2"/>
      </rPr>
      <t xml:space="preserve">
(ZONA)</t>
    </r>
  </si>
  <si>
    <r>
      <t xml:space="preserve">NIVEL DE RIESGO </t>
    </r>
    <r>
      <rPr>
        <b/>
        <sz val="10"/>
        <color theme="9" tint="0.59999389629810485"/>
        <rFont val="Arial"/>
        <family val="2"/>
      </rPr>
      <t>RESIDUAL</t>
    </r>
    <r>
      <rPr>
        <b/>
        <sz val="10"/>
        <color theme="0"/>
        <rFont val="Arial"/>
        <family val="2"/>
      </rPr>
      <t xml:space="preserve">
(ZONA)</t>
    </r>
  </si>
  <si>
    <t>CÓD.</t>
  </si>
  <si>
    <t>IDENTIFICACIÓN DEL RIESGO</t>
  </si>
  <si>
    <t>VALORACIÓN DEL RIESGO</t>
  </si>
  <si>
    <t>EVALUACIÓN DEL CONTROL</t>
  </si>
  <si>
    <t>1. Deficiencias en la programación y seguimiento del plan anual de adquisiciones.
2. Situaciones anormales de carácter misional que afecten la programación y diseño del plan de adquisiciones
3. Compromisos institucionales no previstos.
4. Expedición del CDP que no esté dentro de la programación presupuestal.
5. Reservas presupuestales.</t>
  </si>
  <si>
    <t xml:space="preserve">1. Desfinanciación de actividades de impacto misional o estratégico.
2. Aumento de los recursos sin comprometer en la vigencia.
3. Hallazgos con incidencia administrativa, fiscal o disciplinaria por los entes de control.
4. Pérdida de credibilidad en la ejecución presupuestal o el cumplimiento de metas de la entidad. 
5. Posible disminución de la asignación presupuestal para próximas vigencias desde el Gobierno Nacional por incumplimiento en la ejecución. </t>
  </si>
  <si>
    <t>1. Incumplimiento de los objetivos misionales de la Entidad.
2. Incumplimiento del marco estratégico de la entidad.
3. Pérdida de credibilidad en la prestación del servicio que ofrece la entidad.
4. Incumplimiento de la política pública que aplique al sector.
5. Afectaciones en la programación de planes y proyectos de inversión</t>
  </si>
  <si>
    <t>FILTRADO DE PROCESO</t>
  </si>
  <si>
    <t>FILTRADO</t>
  </si>
  <si>
    <t>Alta Dirección</t>
  </si>
  <si>
    <t>Generación de gastos innecesarios en la producción de publicaciones no requeridas por los usuarios</t>
  </si>
  <si>
    <t>Inconsistencias en la información reportada en los aplicativos internos y externos de la entidad</t>
  </si>
  <si>
    <t>1. Sanciones, acciones disciplinarias o procesos legales en contra de la entidad que afecten el cumplimiento de objetivos.
2. Pérdida de credibilidad o afectaciones en la imagen institucional 
3. Reprocesos en la ejecución de actividades.
4. Hallazgos con incidencia administrativa, fiscal o disciplinaria por los entes de control.
5. Afectaciones en la toma de decisiones por parte de la Alta Dirección.</t>
  </si>
  <si>
    <t>Responsable en el GIT de Gestión Contractual
Responsable asignado en la Dirección Territorial</t>
  </si>
  <si>
    <t>Casi seguro</t>
  </si>
  <si>
    <t>Probable</t>
  </si>
  <si>
    <t>Posible</t>
  </si>
  <si>
    <t>Improbable</t>
  </si>
  <si>
    <t>Rara vez</t>
  </si>
  <si>
    <t>Insignificante</t>
  </si>
  <si>
    <t>Menor</t>
  </si>
  <si>
    <t>Mayor</t>
  </si>
  <si>
    <t>Catastrófico</t>
  </si>
  <si>
    <t>CAL_3</t>
  </si>
  <si>
    <t>CAL_4</t>
  </si>
  <si>
    <t>34</t>
  </si>
  <si>
    <t>Inoportunidad en la prestación de servicios administrativos y/o infraestructura física para el funcionamiento de la entidad</t>
  </si>
  <si>
    <r>
      <t xml:space="preserve">Adriana Rocío Tovar
</t>
    </r>
    <r>
      <rPr>
        <b/>
        <sz val="10"/>
        <rFont val="Arial"/>
        <family val="2"/>
      </rPr>
      <t>Jefe OAP</t>
    </r>
  </si>
  <si>
    <r>
      <t xml:space="preserve">El responsable en la Oficina Asesora de Planeación revisa cada vez que la información sea entregada por los responsables previo al cargue en los aplicativos internos y externos de la entidad, asegurando la consistencia de los datos entregados y posteriormente remitiendo correo electrónico autorizando su cargue en el sistema. En caso de identificar inconsistencias o falencias en el reporte, se realiza contacto a través de correo electrónico con el enlace o responsable para corregir la información.  
</t>
    </r>
    <r>
      <rPr>
        <b/>
        <sz val="9"/>
        <rFont val="Arial"/>
        <family val="2"/>
      </rPr>
      <t xml:space="preserve">
Evidencia: </t>
    </r>
    <r>
      <rPr>
        <sz val="9"/>
        <rFont val="Arial"/>
        <family val="2"/>
      </rPr>
      <t>Correo electrónico de Visto Bueno de la OAP para el cargue en SINERGIA o Correo electrónico de notificación de cargue por el responsable.</t>
    </r>
  </si>
  <si>
    <r>
      <t xml:space="preserve">El Jefe de la Oficina de Control Interno realiza mensualmente seguimiento al Programa Anual de Auditorias Internas de Gestión junto con el equipo de la OCI a través del monitoreo del Plan de Acción Anual PAA vigente. En caso de detectar un posible incumplimiento del Programa, se realiza un ajuste al cronograma de las actividades.
</t>
    </r>
    <r>
      <rPr>
        <b/>
        <sz val="9"/>
        <rFont val="Arial"/>
        <family val="2"/>
      </rPr>
      <t>Evidencia:</t>
    </r>
    <r>
      <rPr>
        <sz val="9"/>
        <rFont val="Arial"/>
        <family val="2"/>
      </rPr>
      <t xml:space="preserve"> Acta de reunión y/o cronograma de auditoría verificado.</t>
    </r>
  </si>
  <si>
    <r>
      <t xml:space="preserve">El Jefe de la OCI realiza semestralmente evaluaciones a los auditores sobre los elementos requeridos para el ejercicio de auditoría con el fin de detectar el nivel de actualización y la fortaleza de las competencias de los auditores. En caso de presentar resultados deficientes, se procede a realizar planes de mejoramiento individuales para corregir o subsanar los resultados.
</t>
    </r>
    <r>
      <rPr>
        <b/>
        <sz val="9"/>
        <rFont val="Arial"/>
        <family val="2"/>
      </rPr>
      <t xml:space="preserve">Evidencia: </t>
    </r>
    <r>
      <rPr>
        <sz val="9"/>
        <rFont val="Arial"/>
        <family val="2"/>
      </rPr>
      <t xml:space="preserve">Resultados de la evaluación a los auditores y/o plan de mejoramiento individual (si aplica). </t>
    </r>
  </si>
  <si>
    <r>
      <t xml:space="preserve">El jefe de la OCI realiza la revisión de los informes preliminares y finales presentados por los auditores como resultado de las auditorías internas de gestión, frente a los criterios establecidos durante el proceso de planeación de la auditoría. En caso de detectar un posible incumplimiento de alguno de los criterios, se procede a determinar la causa del no cumplimiento y a subsanar la omisión o el error.
</t>
    </r>
    <r>
      <rPr>
        <b/>
        <sz val="9"/>
        <rFont val="Arial"/>
        <family val="2"/>
      </rPr>
      <t xml:space="preserve">Evidencia: </t>
    </r>
    <r>
      <rPr>
        <sz val="9"/>
        <rFont val="Arial"/>
        <family val="2"/>
      </rPr>
      <t xml:space="preserve"> Informes preliminares y finales presentados por correo electrónico al Jefe de la OCI y/o verificaciones realizadas al informe por parte del jefe de la OCI.</t>
    </r>
  </si>
  <si>
    <r>
      <t xml:space="preserve">El Jefe de la OCI realiza la verificación de los hallazgos contenidos en el informe preliminar e informe final, con el fin de detectar situaciones de omisiones deliberadas por parte de los auditores. En caso de detectar una posible omisión deliberada se procede a confirmar su existencia y solicitar la investigación disciplinaria correspondiente para el auditor. 
</t>
    </r>
    <r>
      <rPr>
        <b/>
        <sz val="9"/>
        <rFont val="Arial"/>
        <family val="2"/>
      </rPr>
      <t xml:space="preserve">Evidencia: </t>
    </r>
    <r>
      <rPr>
        <sz val="9"/>
        <rFont val="Arial"/>
        <family val="2"/>
      </rPr>
      <t>Informes de auditoria revisados y objetados.</t>
    </r>
  </si>
  <si>
    <r>
      <t xml:space="preserve">Patricia del Rosario Lozano Triviño
</t>
    </r>
    <r>
      <rPr>
        <b/>
        <sz val="10"/>
        <rFont val="Arial"/>
        <family val="2"/>
      </rPr>
      <t>Jefe OAJ</t>
    </r>
  </si>
  <si>
    <r>
      <t xml:space="preserve">El responsable en la Oficina Asesora Jurídica realiza un control de legalidad de los proyectos de acto administrativo, cada vez que sea requerido, con el fin de determinar si se deben realizar ajustes previo a la expedición por parte de la Oficina, GIT o Área responsable. En caso de presentar inconsistencias u observaciones se regresa al responsable para aplicar los correctivos necesarios.
</t>
    </r>
    <r>
      <rPr>
        <b/>
        <sz val="9"/>
        <rFont val="Arial"/>
        <family val="2"/>
      </rPr>
      <t xml:space="preserve">
Evidencia: </t>
    </r>
    <r>
      <rPr>
        <sz val="9"/>
        <rFont val="Arial"/>
        <family val="2"/>
      </rPr>
      <t>Correo remisorio y/o memorando con las observaciones por parte de la OAJ al proceso que proyectó el acto.</t>
    </r>
  </si>
  <si>
    <r>
      <t xml:space="preserve">El responsable en la Oficina Asesora Jurídica, en caso de que la regulación se declare inaplicable, recibe el fallo por parte del ente judicial y verifica cuál fue el contenido declarado como inaplicable, para proceder con las acciones pertinentes y corregir la inconformidad legal presentada mediante la expedición de un nuevo acto administrativo. 
</t>
    </r>
    <r>
      <rPr>
        <b/>
        <sz val="9"/>
        <rFont val="Arial"/>
        <family val="2"/>
      </rPr>
      <t xml:space="preserve">Evidencia: </t>
    </r>
    <r>
      <rPr>
        <sz val="9"/>
        <rFont val="Arial"/>
        <family val="2"/>
      </rPr>
      <t xml:space="preserve">Fallo del ente judicial recibido por la entidad y/o nuevo acto administrativo generado (en caso de presentarse la inaplicabilidad). </t>
    </r>
  </si>
  <si>
    <r>
      <t xml:space="preserve">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t>
    </r>
    <r>
      <rPr>
        <b/>
        <sz val="9"/>
        <rFont val="Arial"/>
        <family val="2"/>
      </rPr>
      <t xml:space="preserve">Evidencia: </t>
    </r>
    <r>
      <rPr>
        <sz val="9"/>
        <rFont val="Arial"/>
        <family val="2"/>
      </rPr>
      <t>Memorando y/o correo electrónico de solicitud de conceptos técnicos.</t>
    </r>
  </si>
  <si>
    <r>
      <t xml:space="preserve">El responsable asignado de la Oficina Asesora Jurídica en Sede Central, realiza semestralmente la verificación en el sistema de información de la Rama Judicial de los antecedentes disciplinarios de la totalidad de los abogados que ejercen representación judicial en la entidad (Sede Central y Direcciones Territoriales).
</t>
    </r>
    <r>
      <rPr>
        <b/>
        <sz val="9"/>
        <rFont val="Arial"/>
        <family val="2"/>
      </rPr>
      <t>Evidencia:</t>
    </r>
    <r>
      <rPr>
        <sz val="9"/>
        <rFont val="Arial"/>
        <family val="2"/>
      </rPr>
      <t xml:space="preserve"> Certificados de antecedentes disciplinarios, correo electrónico remitido a la Jefe de la OAJ con el reporte.</t>
    </r>
  </si>
  <si>
    <r>
      <t xml:space="preserve">José Luis Ariza Vargas
</t>
    </r>
    <r>
      <rPr>
        <b/>
        <sz val="10"/>
        <rFont val="Arial"/>
        <family val="2"/>
      </rPr>
      <t>Jefe OIT</t>
    </r>
  </si>
  <si>
    <r>
      <t xml:space="preserve">Pamela del Pilar Mayorga Ramos
</t>
    </r>
    <r>
      <rPr>
        <b/>
        <sz val="10"/>
        <rFont val="Arial"/>
        <family val="2"/>
      </rPr>
      <t>Subdirectora de Geografía y Cartografía</t>
    </r>
  </si>
  <si>
    <r>
      <t xml:space="preserve">Maria del Pilar Gonzalez
</t>
    </r>
    <r>
      <rPr>
        <b/>
        <sz val="10"/>
        <rFont val="Arial"/>
        <family val="2"/>
      </rPr>
      <t xml:space="preserve">Secretaria General
</t>
    </r>
    <r>
      <rPr>
        <sz val="10"/>
        <rFont val="Arial"/>
        <family val="2"/>
      </rPr>
      <t xml:space="preserve">
Natalia Elizabeth Plata Peñafort
</t>
    </r>
    <r>
      <rPr>
        <b/>
        <sz val="10"/>
        <rFont val="Arial"/>
        <family val="2"/>
      </rPr>
      <t>Coordinadora GIT Gestión Documental</t>
    </r>
  </si>
  <si>
    <r>
      <t xml:space="preserve">Maria del Pilar Gonzalez
</t>
    </r>
    <r>
      <rPr>
        <b/>
        <sz val="10"/>
        <rFont val="Arial"/>
        <family val="2"/>
      </rPr>
      <t>Secretaria General</t>
    </r>
    <r>
      <rPr>
        <sz val="10"/>
        <rFont val="Arial"/>
        <family val="2"/>
      </rPr>
      <t xml:space="preserve">
Armando Rojas Martínez
</t>
    </r>
    <r>
      <rPr>
        <b/>
        <sz val="10"/>
        <rFont val="Arial"/>
        <family val="2"/>
      </rPr>
      <t>Coordinador GIT Gestión del Talento Humano</t>
    </r>
  </si>
  <si>
    <r>
      <t xml:space="preserve">El responsable en el GIT de Gestión de Talento Humano realiza seguimiento mensual al Plan Institucional de Capacitación a través de la verificación y validación de las actividades programada y su cumplimiento, contrastando el informe mensual con el soporte de las evidencias subidas en el Drive y  en caso de no realizar la actividad  se hará la  reprogramación correspondiente.
</t>
    </r>
    <r>
      <rPr>
        <b/>
        <sz val="9"/>
        <rFont val="Arial"/>
        <family val="2"/>
      </rPr>
      <t>Evidencias:</t>
    </r>
    <r>
      <rPr>
        <sz val="9"/>
        <rFont val="Arial"/>
        <family val="2"/>
      </rPr>
      <t xml:space="preserve">  Informe mensual soportado con las evidencias en DRIVE y/o reporte del indicador de cumplimiento y/o reportes de seguimiento de capacitación desde las Direcciones Territoriales</t>
    </r>
  </si>
  <si>
    <r>
      <t xml:space="preserve">Diana Rocio Galindo Gonzalez
</t>
    </r>
    <r>
      <rPr>
        <b/>
        <sz val="10"/>
        <rFont val="Arial"/>
        <family val="2"/>
      </rPr>
      <t>Jefe CIAF</t>
    </r>
  </si>
  <si>
    <r>
      <t xml:space="preserve">Anualmente el Jefe de la Oficina de Informática y Telecomunicaciones mediante comunicado solicita a las diferentes dependencias y Direcciones Territoriales las necesidades tecnológicas requeridas para el cumplimiento de sus metas. Posteriormente se consolidan y se aprueban. En Comité institucional de gestión y desempeño se socializan y se priorizan de acuerdo con las necesidades institucionales. En caso que no se considere viable alguna necesidad se contemplarán aplazamientos para próximas vigencias.
</t>
    </r>
    <r>
      <rPr>
        <b/>
        <sz val="9"/>
        <rFont val="Arial"/>
        <family val="2"/>
      </rPr>
      <t xml:space="preserve">
Evidencia:</t>
    </r>
    <r>
      <rPr>
        <sz val="9"/>
        <rFont val="Arial"/>
        <family val="2"/>
      </rPr>
      <t xml:space="preserve">  Comunicados y/o actas de reunión de Comité Institucional de Gestión y Desempeño.</t>
    </r>
  </si>
  <si>
    <r>
      <t xml:space="preserve">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t>
    </r>
    <r>
      <rPr>
        <b/>
        <sz val="9"/>
        <rFont val="Arial"/>
        <family val="2"/>
      </rPr>
      <t>Evidencia:</t>
    </r>
    <r>
      <rPr>
        <sz val="9"/>
        <rFont val="Arial"/>
        <family val="2"/>
      </rPr>
      <t xml:space="preserve"> Correo electrónico con la aprobación de la solicitud y/o Plan de mantenimiento aprobado.</t>
    </r>
  </si>
  <si>
    <r>
      <t xml:space="preserve">El responsable asignado en el GIT de Servicios Administrativos realiza el seguimiento anual al Plan de mantenimiento, con el fin de garantizar su ejecución y ajustes respectivos, los cuales son aprobados por el Coordinador del GIT del proceso cada vez que se requiera. En caso de presentar observaciones, se solicita realizar los ajustes al responsable encargado. 
</t>
    </r>
    <r>
      <rPr>
        <b/>
        <sz val="9"/>
        <rFont val="Arial"/>
        <family val="2"/>
      </rPr>
      <t>Evidencia:</t>
    </r>
    <r>
      <rPr>
        <sz val="9"/>
        <rFont val="Arial"/>
        <family val="2"/>
      </rPr>
      <t xml:space="preserve"> Seguimiento realizado al Plan de mantenimiento y/o correos de aprobación a las modificaciones del plan. </t>
    </r>
  </si>
  <si>
    <r>
      <t xml:space="preserve">El responsable de los servicios de transporte en el GIT de Servicios Administrativos verifica la planilla de programación de transporte, con el fin de validar el correcto diligenciamiento del formato, incluyendo el tiempo de recorrido. En caso de presentar observaciones, se registran en el formato y se requerirá la presencia del conductor y del servidor para mayor información sobre el hecho y la fijación de compromisos. 
</t>
    </r>
    <r>
      <rPr>
        <b/>
        <sz val="9"/>
        <rFont val="Arial"/>
        <family val="2"/>
      </rPr>
      <t xml:space="preserve">
Evidencia:</t>
    </r>
    <r>
      <rPr>
        <sz val="9"/>
        <rFont val="Arial"/>
        <family val="2"/>
      </rPr>
      <t xml:space="preserve"> Planilla de programación de transporte verificada para los casos con observaciones y/o comunicado realizado al conductor o servidor (si aplica).</t>
    </r>
  </si>
  <si>
    <r>
      <t xml:space="preserve">Yira Paola Pérez Quiroz
</t>
    </r>
    <r>
      <rPr>
        <b/>
        <sz val="10"/>
        <rFont val="Arial"/>
        <family val="2"/>
      </rPr>
      <t>Jefe ODM</t>
    </r>
  </si>
  <si>
    <r>
      <t xml:space="preserve">Trimestralmente se centraliza la difusión de información institucional a través del proceso de Gestión de Comunicaciones  y Mercadeo quien consolida las necesidades enviadas por las dependencias y Direcciones Territoriales, las valida y viabiliza acorde con la estrategia de comunicaciones del instituto. En casos excepcionales, el proceso establece acciones de contingencia para cumplir con el requerimiento.
</t>
    </r>
    <r>
      <rPr>
        <b/>
        <sz val="9"/>
        <rFont val="Arial"/>
        <family val="2"/>
      </rPr>
      <t>Evidencia:</t>
    </r>
    <r>
      <rPr>
        <sz val="9"/>
        <rFont val="Arial"/>
        <family val="2"/>
      </rPr>
      <t xml:space="preserve"> Base de datos en Excel con información consolidada y/o correo electrónico solicitando la información a los procesos</t>
    </r>
  </si>
  <si>
    <r>
      <t xml:space="preserve">Semestralmente se realiza el Comité Editorial, liderado por la Dirección general y el proceso de Comunicaciones y Mercadeo, con el propósito de revisar con los procesos la planeación adecuada de la producción de publicaciones teniendo en cuenta los requerimientos de los usuarios. Si por algún motivo no se realiza el Comité Editorial en la fecha establecida se reprogramará para una fecha cercana.
</t>
    </r>
    <r>
      <rPr>
        <b/>
        <sz val="9"/>
        <rFont val="Arial"/>
        <family val="2"/>
      </rPr>
      <t xml:space="preserve">
Evidencia: </t>
    </r>
    <r>
      <rPr>
        <sz val="9"/>
        <rFont val="Arial"/>
        <family val="2"/>
      </rPr>
      <t>Registros de asistencia  y/o Acta de Comité</t>
    </r>
  </si>
  <si>
    <r>
      <t xml:space="preserve">El responsable de la custodia de los activos o elementos del Almacén solicita reporte mensual de la apertura y cierre de las bodegas a la empresa de vigilancia y seguridad a cargo, con el fin de verificar las fechas de apertura, cierre y novedades relevantes presentadas, propendiendo por el manejo y custodia eficiente de los recursos físicos.
</t>
    </r>
    <r>
      <rPr>
        <b/>
        <sz val="9"/>
        <rFont val="Arial"/>
        <family val="2"/>
      </rPr>
      <t>Evidencias:</t>
    </r>
    <r>
      <rPr>
        <sz val="9"/>
        <rFont val="Arial"/>
        <family val="2"/>
      </rPr>
      <t xml:space="preserve">  Reporte mensual recibido por la empresa de seguridad y reporte de novedades realizadas por el Almacén.
</t>
    </r>
  </si>
  <si>
    <t>Responsable del Almacén General.
Responsable en Direcciones Territoriales</t>
  </si>
  <si>
    <r>
      <t xml:space="preserve">Yenny Carolina Rozo Gómez
</t>
    </r>
    <r>
      <rPr>
        <b/>
        <sz val="10"/>
        <rFont val="Arial"/>
        <family val="2"/>
      </rPr>
      <t>Subdirectora de Catastro</t>
    </r>
  </si>
  <si>
    <r>
      <t xml:space="preserve">Napoleón Ordoñez Delgado
</t>
    </r>
    <r>
      <rPr>
        <b/>
        <sz val="10"/>
        <rFont val="Arial"/>
        <family val="2"/>
      </rPr>
      <t>Subdirector de Agrología</t>
    </r>
  </si>
  <si>
    <r>
      <t xml:space="preserve">Cada vez que se requiera, el Coordinador del LNS verifica que la definición de  las especificaciones técnicas de los bienes y servicios a adquirir sean acordes con los requisitos generales para la selección, adquisición, inspección y evaluación de productos o servicios, con el fin de contar con un estándar que debe cumplir el bien o servicio para ser aceptado. En caso de que no estén bien definidos informa vía correo electrónico al responsable del tema para que haga su corrección. 
</t>
    </r>
    <r>
      <rPr>
        <b/>
        <sz val="9"/>
        <rFont val="Arial"/>
        <family val="2"/>
      </rPr>
      <t xml:space="preserve">Evidencias: </t>
    </r>
    <r>
      <rPr>
        <sz val="9"/>
        <rFont val="Arial"/>
        <family val="2"/>
      </rPr>
      <t>Especificaciones técnicas de los bienes y servicios aprobadas por el coordinador y correos electrónicos enviados.</t>
    </r>
  </si>
  <si>
    <t>El responsable dentro del GIT de Gestión Documental realiza el control de la documentación entregada a modo de préstamo a los funcionarios de la entidad, a través del formato Solicitud de documentos para consulta en el Archivo Central, garantizando que se realice la consulta de los documentos dentro del Archivo Central, incluso, si se requieren copias es el responsable del Archivo quien las realiza. 
Archivo: Formato diligenciado y firmado por el solicitante de los documentos en Archivo Central</t>
  </si>
  <si>
    <t>Documento de legalización de caja menor.</t>
  </si>
  <si>
    <t>Registros de depuración de saldos y Conciliaciones bancarias realizadas.</t>
  </si>
  <si>
    <t xml:space="preserve">Acta de supervisión aprobada, consolidado de contratos a cargo con la supervisión realizada, pantallazos en SECOP del total de contratos a cargo supervisados y/o cualquier otro mecanismo que permita validar la supervisión del total de contratos a cargo. </t>
  </si>
  <si>
    <t>Meta Primer trimestre</t>
  </si>
  <si>
    <t>Meta Segundo trimestre</t>
  </si>
  <si>
    <t>Meta Tercer trimestre</t>
  </si>
  <si>
    <t>Meta Cuarto trimestre</t>
  </si>
  <si>
    <t xml:space="preserve">Correos remitidos a los dueños de los activos de información con el reporte adjunto y/o caso de GLPI generado por el dueño de los activos de información en caso de que existan modificaciones aplicables o novedades a revisar. </t>
  </si>
  <si>
    <t xml:space="preserve">Reporte de la herramienta de gestión de soporte técnico - GLPI con la información incluyendo las solicitudes en estado 'No resuelto'. </t>
  </si>
  <si>
    <t>Correo electrónico con el reporte de la novedad o falla y/o reporte de la verificación aleatoria de la infraestructura tecnológica realizada.</t>
  </si>
  <si>
    <t>Administrador de bases de datos</t>
  </si>
  <si>
    <t>Reportes de solicitudes de permisos de acceso a las bases de datos institucionales</t>
  </si>
  <si>
    <t>Reportes de solicitudes de permisos de acceso a la base de datos Cobol debidamente autorizadas por el Jefe de Conservación.</t>
  </si>
  <si>
    <t>Jefes de Conservación en las Direcciones Territoriales</t>
  </si>
  <si>
    <t>Registro del formato 'Seguimiento de cálculos geodésicos'</t>
  </si>
  <si>
    <t>Profesional responsable de la red MAGNA-ECO del GIT Gestión Geodésica</t>
  </si>
  <si>
    <t xml:space="preserve"> Incidencia en GLPI sobre el reporte de la falla dirigido a la Oficina de Informática y Telecomunicaciones y/o matriz de control de novedades mensual</t>
  </si>
  <si>
    <t xml:space="preserve">Archivo de estaciones procesadas CP IGA Bernese 5.2 con el nombre y cargo de la persona que realizó la revisión del cálculo de las coordenadas, y/o correo electrónico como evidencia de la comunicación de las inconformidades del cálculo y su corrección (si aplica). </t>
  </si>
  <si>
    <t>Funcionario responsable del centro de procesamiento IGA</t>
  </si>
  <si>
    <t>Reporte semanal de los parámetros de ejecución generados por el BPE de Bernese</t>
  </si>
  <si>
    <t>Funcionario responsable en el GIT Gestión Geodésica</t>
  </si>
  <si>
    <t>Correo electrónico con envío de información geodésica para publicar en la página web y/o comunicación realizada a la Oficina de Control Disciplinario (Si aplica).</t>
  </si>
  <si>
    <t xml:space="preserve">Coordinador del GIT de Producción Cartográfica o Funcionario asignado a comisión de campo </t>
  </si>
  <si>
    <t>Formato con el registro de verificación de los equipos.</t>
  </si>
  <si>
    <t>Coordinador del GIT de Producción Cartográfica o Funcionario asignado</t>
  </si>
  <si>
    <t>Formatos de listas de chequeo o de aseguramiento de la calidad</t>
  </si>
  <si>
    <t>El responsable de la validación de los productos finales dentro del GIT de Producción Catográfica</t>
  </si>
  <si>
    <t xml:space="preserve">Funcionario o contratista del GIT de Producción Cartográfica </t>
  </si>
  <si>
    <t>Correos electrónicos remitidos a las autoridades civiles y militares del lugar, documentos de autoridades civiles y militares (cuando aplique) y/o prórrogas al contrato (cuando aplique).</t>
  </si>
  <si>
    <t>Coordinador del GIT de Producción Cartográfica</t>
  </si>
  <si>
    <t xml:space="preserve">Actas de reunión, correos electrónicos, grabaciones de reunión u otro material soporte de las mesas de trabajo realizadas. </t>
  </si>
  <si>
    <t>Coordinador del GIT perteneciente a la Subdirección de Geografía y Cartografía</t>
  </si>
  <si>
    <t>Coordinador del GIT o su delegado perteneciente a la Subdirección de Geografía y Cartografía</t>
  </si>
  <si>
    <t>Pantallazo y/o listado de las solicitudes del sistema GEOCARTO aprobadas.</t>
  </si>
  <si>
    <t>Registro o evidencia de asistencia a las reuniones y versiones de documentos con observaciones.</t>
  </si>
  <si>
    <t>Coordinador del GIT Estudios geográficos o el funcionario asignado</t>
  </si>
  <si>
    <t>Documentos de investigación versionados con control de cambios y/o correos electrónicos con la revisión del informe final de deslindes.</t>
  </si>
  <si>
    <t>Correo electrónico que evidencia la realización de la revisión de los procedimientos, procedimientos actualizados cuando aplique y/o plan de trabajo para la actualización de documentos</t>
  </si>
  <si>
    <t>Herramientas para el seguimiento del plan de acción y proyectos de inversión, y/o correo electrónico enviando con el seguimiento.</t>
  </si>
  <si>
    <t xml:space="preserve">Plan anual de adquisiciones con las necesidades de personal y demás recursos necesarios y correo electrónico enviando el plan </t>
  </si>
  <si>
    <r>
      <t xml:space="preserve">El Técnico encargado de archivo en el GIT Fronteras y límites de entidades territoriales, verifica la restricción de permisos sobre el servidor NETAP de la Subdirección de Geografía y Cartografía, de manera que se cuente con un único acceso, sin tener posibilidades de edición. En caso de ser requerido, se solicita a través del GLPI la asignación de permisos para el acceso de acuerdo con las personas desigandas por cada Coordinador. En caso de encontrar novedades o perfiles que no deban tener acceso, se debe indagar sobre la incidencia generada en GLPI para darle los privilegios de acceso, y se informa a la Subdirección de Geografía y Cartografía para que adelante la investigación dependiendo la situación.  
</t>
    </r>
    <r>
      <rPr>
        <b/>
        <sz val="9"/>
        <rFont val="Arial"/>
        <family val="2"/>
      </rPr>
      <t>Evidencias:</t>
    </r>
    <r>
      <rPr>
        <sz val="9"/>
        <rFont val="Arial"/>
        <family val="2"/>
      </rPr>
      <t xml:space="preserve"> Reporte de GLPI con la asignación de permisos al servidor NETAP y/o correos electrónicos remitidos (si aplica) </t>
    </r>
  </si>
  <si>
    <t xml:space="preserve">Reporte de GLPI con la asignación de permisos al servidor NETAP y/o correos electrónicos remitidos (si aplica) </t>
  </si>
  <si>
    <t>El Jefe de la Oficina CIAF o el funcionario asignado</t>
  </si>
  <si>
    <t>Informe mensual consolidado de seguimiento al Plan de Acción Anual (PAA) y/o correos lectrónicos de entrega de informes</t>
  </si>
  <si>
    <t xml:space="preserve"> Reporte de pendientes del aplicativo de correspondencia y/o correos electrónicos informando las peticiones pendientes (según sea el caso).</t>
  </si>
  <si>
    <t>Responsable de cada GIT del CIAF</t>
  </si>
  <si>
    <t>Reporte y/o correo electrónico remitido al líder del proceso con la validación documental</t>
  </si>
  <si>
    <t>Reporte de solicitudes de GLPI asociadas con la gestión de permisos de acceso y control de usuarios (cuando aplique).</t>
  </si>
  <si>
    <t>Responsable de cada GIT del proceso de Gestión del Conocimiento, Investigación e Innovación</t>
  </si>
  <si>
    <t>Acta de reunión de seguimiento.</t>
  </si>
  <si>
    <t xml:space="preserve"> Responsable en el GIT del proceso de Gestión del Conocimiento, Investigación e  Innovación</t>
  </si>
  <si>
    <t xml:space="preserve"> Informe de resultados de las encuestas de satisfacción, encuestas de satisfacción de los estudiantes y/o memorando solicitando las mejoras al proceso de Gestión de Servicios Administrativos (si aplica)</t>
  </si>
  <si>
    <t>Hoja de vida de equipos espectroradiómetros donde se relacionan calibraciones y mantenimientos, registro de captura de campo de las firmas espectrales y/o certificado de calibraciones de los equipos conforme a la fecha programada.</t>
  </si>
  <si>
    <t>Correo electrónico o comunicación solicitando la adquisición de la nueva versión del software y/o el estado del soffware para la operación</t>
  </si>
  <si>
    <t>Responsable asignado en la Oficina Asesora de Planeación</t>
  </si>
  <si>
    <t>Acta de Comité de Gestión y desempeño reflejando el seguimiento del plan y/o alertas a los ordenadores del gasto (si aplica)</t>
  </si>
  <si>
    <t>Correo con las alertas de cumplimiento de presupuesto de inversión y metas institucionales remitidas al ordenador del gasto.</t>
  </si>
  <si>
    <t>Correo de aprobación de la viabilidad generada</t>
  </si>
  <si>
    <t xml:space="preserve"> Informe de gestión entregado por el responsable y/o correos electrónicos enviados por la Oficina Asesora de Planeación para la alineación con el informe de gestión.</t>
  </si>
  <si>
    <t>Comunicaciones, piezas gráficas, publicaciones realizadas y/o registros de asistencia; y Registro de los medios alternativos utilizados (si aplica).</t>
  </si>
  <si>
    <t>Correo electrónico con la notificación de cierre de periodo y/o correo electrónico para corregir información (Si aplica).</t>
  </si>
  <si>
    <t xml:space="preserve">Reporte de usuarios registrados en los aplicativos de competencia del proceso de Direccionamiento Estratégico y Planeación, verificado por el responsable de la OAP. </t>
  </si>
  <si>
    <t>Planes institucionales articulados con MIPG y aprobados por el Comité.</t>
  </si>
  <si>
    <t>Archivo de acciones consolidadas para la implementación del FURAG</t>
  </si>
  <si>
    <t xml:space="preserve">Matriz de identificación y cumplimiento legal Ambiental actualizada y/o Matriz de Identificación de aspectos y valoración de impactos ambientales actualizada; y Sensibilizaciones realizadas (si aplica). </t>
  </si>
  <si>
    <t>Responsable asignado en la Dirección Territorial para el SGA</t>
  </si>
  <si>
    <t xml:space="preserve"> Correo de reporte de cumplimiento de los controles operacionales de las matrices por la Dirección Territorial y comunicaciones realizadas por el responsable del SGA en nivel central para solicitar ajustes (si aplica).</t>
  </si>
  <si>
    <t>Control del formato Solicitud de servicios de transporte (físico o digital) correctamente diligenciado y debidamente autorizado a través de firma, correo electrónico u aprobación digital a través de la herramienta de gestión de soporte técnico.</t>
  </si>
  <si>
    <t>Posibilidad de incumplimiento de la meta de implementación del MIPG en la entidad</t>
  </si>
  <si>
    <t>Presentación del desempeño institucional a la Alta Dirección, Acta de Comité presentación de resultados y/o plan de acción establecido desde la Alta Dirección.</t>
  </si>
  <si>
    <t>Responsable asignado de la Oficina Asesora Jurídica en Sede Central, 
Abogado en las Direcciones Territoriales</t>
  </si>
  <si>
    <t>1. Formato diligenciado "Control de estado de procesos judiciales" vigente y el informe consolidado con el estado de procesos judiciales (Sede central)
2. Formato diligenciado "Control de estado de procesos judiciales" vigente (Direcciones Territoriales)</t>
  </si>
  <si>
    <t>Inoportunidad o imprecisión en la  difusión de la información de la gestión institucional</t>
  </si>
  <si>
    <t>Excel de inventarios chequeado y/o Reporte de conteos físicos comparado con el Excel de inventarios o el ERP.</t>
  </si>
  <si>
    <t>Coordinador del GIT de presupuesto en la Sede Central 
Pagadores en las Direcciones Territoriales</t>
  </si>
  <si>
    <t>Coordinador del GIT de Tesorería en la Sede Central 
Pagadores en las Direcciones Territoriales</t>
  </si>
  <si>
    <t xml:space="preserve">Listado de movimiento de bancos, informes de ventas, informe de cartera por edades y comunicaciones electrónicas. </t>
  </si>
  <si>
    <t>Coordinador GIT Contabilidad</t>
  </si>
  <si>
    <t xml:space="preserve">Cuadro de ingresos actualizado y/o comprobantes contables (si aplica). </t>
  </si>
  <si>
    <t>Manejo indebido de recursos financieros por parte de quienes los administran en la entidad, para beneficio propio o de terceros</t>
  </si>
  <si>
    <t>Responsable en GIT de Contabilidad y GIT Tesorería
Pagadores y Contadores de las Direcciones Territoriales</t>
  </si>
  <si>
    <t>Responsable de hacer la legalización de la caja menor en el GIT de contabilidad</t>
  </si>
  <si>
    <t>Responsables GIT de Presupuesto, GIT de Contabilidad y GIT de Tesorería 
Pagadores y Contadores de las Direcciones Territoriales</t>
  </si>
  <si>
    <t>Documentos soporte de autorización de gastos con firmas.</t>
  </si>
  <si>
    <t>Facilitador del Sistema de Gestión Integrado (SGI) 
Profesional de Control de Calidad del proyecto</t>
  </si>
  <si>
    <t>Listas de chequeo diligenciadas, la actualización de la documentación según aplique y soportes de la reinducción o cambio de actividad (si aplica).</t>
  </si>
  <si>
    <t>Reporte del seguimiento de metas e indicadores y acciones evidenciados en el acta del Comité de Coordinación y registro de asistencia.</t>
  </si>
  <si>
    <t xml:space="preserve"> Profesionales asignados de cada proyecto o convenio en la Subdirección de Agrología</t>
  </si>
  <si>
    <t>Reporte mensual del estado de los proyectos o convenios y/o evidencias de reprocesos según aplique.</t>
  </si>
  <si>
    <t>Profesional en el GIT de Gestión de Suelos y Aplicaciones Agrológicas
Profesional Edafólogo</t>
  </si>
  <si>
    <t>Formato Control de envío y recepción de muestras, planillas del correo certificado y soportes del seguimiento o solicitud de una nueva muestra (si aplica).</t>
  </si>
  <si>
    <t>Listas de chequeo aplicadas y/o soportes de la reinducción (si aplica)</t>
  </si>
  <si>
    <t>Profesional de apoyo al SGI en el LNS 
Facilitador del SGI</t>
  </si>
  <si>
    <t>Informe de seguimiento de tiempos y movimientos del Sistema de Gestión Agrológica-SIGA y/o registro de asistencia a la reinducción (si aplica)</t>
  </si>
  <si>
    <t>Profesional de calidad en el LNS</t>
  </si>
  <si>
    <t xml:space="preserve">Formato de Evaluación de las cartas control </t>
  </si>
  <si>
    <t>Director Territorial</t>
  </si>
  <si>
    <t>Director Territorial 
Subdirector de Catastro</t>
  </si>
  <si>
    <r>
      <t xml:space="preserve">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progrramados y no atendidos, así como las causales, y proponer las acciones respectivas con el fin de dar cumplimiento en el mes siguiente. En caso de identificar novedades en el cumplimiento se reprograman las actividades.
</t>
    </r>
    <r>
      <rPr>
        <b/>
        <sz val="10"/>
        <rFont val="Arial"/>
        <family val="2"/>
      </rPr>
      <t xml:space="preserve">Evidencia: 
1. Direcciones Territoriales: </t>
    </r>
    <r>
      <rPr>
        <sz val="10"/>
        <rFont val="Arial"/>
        <family val="2"/>
      </rPr>
      <t>Cronograma de trabajo, reporte del seguimiento semanal y relación de acciones (si aplica).</t>
    </r>
  </si>
  <si>
    <r>
      <t xml:space="preserve">El Director Territorial y el Subdirector de Catastro, a partir del inicio del convenio, elaboran el cronograma y tablero de control de ejecución del proceso de formación o actualización catastral. El Director Territorial, la Subdirección de catastro y las áreas que sean requeridas en el marco del proceso, realizan seguimiento 2 veces al mes al cronograma de ejecución a fin de identificar retrasos, causas y definir las acciones a realizar para el cumplimiento.
</t>
    </r>
    <r>
      <rPr>
        <b/>
        <sz val="10"/>
        <rFont val="Arial"/>
        <family val="2"/>
      </rPr>
      <t>Evidencia:</t>
    </r>
    <r>
      <rPr>
        <sz val="10"/>
        <rFont val="Arial"/>
        <family val="2"/>
      </rPr>
      <t xml:space="preserve"> </t>
    </r>
    <r>
      <rPr>
        <b/>
        <sz val="10"/>
        <rFont val="Arial"/>
        <family val="2"/>
      </rPr>
      <t xml:space="preserve">
1. Direcciones Territoriales y Subdirección de Catastro (Sede Central): </t>
    </r>
    <r>
      <rPr>
        <sz val="10"/>
        <rFont val="Arial"/>
        <family val="2"/>
      </rPr>
      <t>Cronograma de trabajo, Tableros de control, las listas de asistencia al seguimiento y/o actas de reunión.</t>
    </r>
  </si>
  <si>
    <r>
      <t xml:space="preserve">El Subdirector de Catastro, o quien haga sus veces, así como los Directores Territoriales, realizan seguimiento 2 veces al mes a la ejecución de los avalúos comerciales, con el fin de verificar el cumplimiento de los tiempos de respuesta e identificar situaciones que afecten la oportunidad en la entrega de los mismos.
</t>
    </r>
    <r>
      <rPr>
        <b/>
        <sz val="10"/>
        <rFont val="Arial"/>
        <family val="2"/>
      </rPr>
      <t xml:space="preserve">Evidencia: 
1. Direcciones Territoriales: </t>
    </r>
    <r>
      <rPr>
        <sz val="10"/>
        <rFont val="Arial"/>
        <family val="2"/>
      </rPr>
      <t xml:space="preserve">Listas de asistencia a reuniones de seguimiento y/o actas de reunión.
</t>
    </r>
    <r>
      <rPr>
        <b/>
        <sz val="10"/>
        <rFont val="Arial"/>
        <family val="2"/>
      </rPr>
      <t xml:space="preserve">2. Subdirección de Catastro (Sede Central): </t>
    </r>
    <r>
      <rPr>
        <sz val="10"/>
        <rFont val="Arial"/>
        <family val="2"/>
      </rPr>
      <t>Listas de asistencia a reuniones de seguimiento y/o actas de reunión.</t>
    </r>
  </si>
  <si>
    <r>
      <t xml:space="preserve">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previstos y no atendidos, así como las causales, y proponer las acciones respectivas con el fin de dar cumplimiento en el mes siguiente. En caso de identificar novedades en el cumplimiento se reprograman las actividades.
</t>
    </r>
    <r>
      <rPr>
        <b/>
        <sz val="10"/>
        <rFont val="Arial"/>
        <family val="2"/>
      </rPr>
      <t xml:space="preserve">Evidencia: 
1. Direcciones Territoriales: </t>
    </r>
    <r>
      <rPr>
        <sz val="10"/>
        <rFont val="Arial"/>
        <family val="2"/>
      </rPr>
      <t>Cronograma de trabajo, reporte del seguimiento semanal y relación de acciones (si aplica).</t>
    </r>
  </si>
  <si>
    <t>1. Direcciones Territoriales: Cronograma de trabajo, reporte del seguimiento semanal y relación de acciones (si aplica).</t>
  </si>
  <si>
    <t>1. Direcciones Territoriales y Subdirección de Catastro (Sede Central): Cronograma de trabajo, Tableros de control, las listas de asistencia al seguimiento y/o actas de reunión.</t>
  </si>
  <si>
    <t>1. Direcciones Territoriales: Listas de asistencia a reuniones de seguimiento y/o actas de reunión.
2. Subdirección de Catastro (Sede Central): Listas de asistencia a reuniones de seguimiento y/o actas de reunión.</t>
  </si>
  <si>
    <t>Supervisor del contrato a nivel Central 
Direcciones Territoriales</t>
  </si>
  <si>
    <t>1. Sede Central y Direcciones Territoriales: Consolidado de observaciones del proceso en la plataforma SECOP II (si aplica).</t>
  </si>
  <si>
    <t>Responsable del Almacén 
Coordinador del GIT de Gestión Contractual</t>
  </si>
  <si>
    <t xml:space="preserve"> Jefe de la Oficina de Control Interno (OCI)</t>
  </si>
  <si>
    <t>Auditor responsable en la Oficina de Control Interno (OCI)</t>
  </si>
  <si>
    <t>Correo electrónico de verificación por parte del responsable de la Oficina de Control Interno al Jefe de la OCI</t>
  </si>
  <si>
    <t>Incumplimiento de términos en los procesos Disciplinarios</t>
  </si>
  <si>
    <t>1. Registro de asistencia y/o Convocatoria a reunión vía correo electrónico donde se verifica el estado del expediente. (Control de Legalidad)
2. Comunicaciones Internas enviadas por correo electrónico con información sobre la normatividad disciplinaria vigente y el código de ética</t>
  </si>
  <si>
    <t>Inoportuna atención a las peticiones, quejas, reclamos, denuncias y sugerencias, solicitados por los ciudadanos y grupos de interés en los diferentes canales de atención</t>
  </si>
  <si>
    <t>Responsable en el GIT de Servicio al Ciudadano</t>
  </si>
  <si>
    <t>Correo electrónico de seguimiento desde el GIT de Servicio al Ciudadano</t>
  </si>
  <si>
    <t>Posibilidad de recibir o solicitar
cualquier dádiva o beneficio a nombre propio o para
terceros, durante la prestación del servicio o la atención al ciudadano</t>
  </si>
  <si>
    <t>1. Falta de apropiación de los valores institucionales.
2. Falta de controles en el proceso
3. Incumplimiento de los puntos de control establecidos dentro de los procedimientos
4. Falta de sensibilización a los funcionarios
5. Actos intencionales de personal al interior de la entidad para saltar los controles de los procedimientos.
6. Tráfico de influencias y/o amiguismos</t>
  </si>
  <si>
    <r>
      <t xml:space="preserve">Maria del Pilar Gonzalez
</t>
    </r>
    <r>
      <rPr>
        <b/>
        <sz val="10"/>
        <rFont val="Arial"/>
        <family val="2"/>
      </rPr>
      <t xml:space="preserve">Secretaria General
</t>
    </r>
    <r>
      <rPr>
        <sz val="10"/>
        <rFont val="Arial"/>
        <family val="2"/>
      </rPr>
      <t xml:space="preserve">
Maria Alejandra Ferreira 
</t>
    </r>
    <r>
      <rPr>
        <b/>
        <sz val="10"/>
        <rFont val="Arial"/>
        <family val="2"/>
      </rPr>
      <t>Coordinadora GIT proceso</t>
    </r>
  </si>
  <si>
    <r>
      <t xml:space="preserve">Maria del Pilar Gonzalez
</t>
    </r>
    <r>
      <rPr>
        <b/>
        <sz val="10"/>
        <rFont val="Arial"/>
        <family val="2"/>
      </rPr>
      <t>Secretaria General</t>
    </r>
    <r>
      <rPr>
        <sz val="10"/>
        <rFont val="Arial"/>
        <family val="2"/>
      </rPr>
      <t xml:space="preserve">
Maria Alejandra Ferreira 
</t>
    </r>
    <r>
      <rPr>
        <b/>
        <sz val="10"/>
        <rFont val="Arial"/>
        <family val="2"/>
      </rPr>
      <t>Coordinadora GIT proceso</t>
    </r>
  </si>
  <si>
    <t>Responsable asignado en el GIT de Servicio al Ciudadano</t>
  </si>
  <si>
    <t>Reporte de las encuestas respondidas por los usuarios y/o correo electrónico con el seguimiento realizado al Coordinador GIT Servicio al Ciudadano.</t>
  </si>
  <si>
    <t>El responsable dentro del GIT de Gestión Documental realiza seguimiento a la actualización y verficación del inventario documental del archivo central, con el fin de controlar la documentación que reposa en el Archivo Central. En caso de evidenciar que no se ha llevado a cabo la actualización del inventario documental, el Coordinador del GIT de Gestión Documental tomará las acciones pertinentes para efectuar dicha actualización.
Archivo: Inventario documental actualizado</t>
  </si>
  <si>
    <r>
      <t xml:space="preserve">Los tecnólogos dentro del GIT de Gestión Documental realizan seguimiento semestral a través de visitas técnicas programadas a las Unidades Administrativas de la Sede Central, en la implementación de los lineamientos, Tabla de Retención Documental  TRD y normatividad vigente. En el caso de identificar incumplimiento en la aplicación de los lineamientos archivísticos por parte de las Unidades Administrativas, la coordinadora del GIT de Gestión Documental solicitará al líder del proceso se realicen las correcciones necesarias e informe de su cumplimiento. 
</t>
    </r>
    <r>
      <rPr>
        <b/>
        <sz val="9"/>
        <rFont val="Arial"/>
        <family val="2"/>
      </rPr>
      <t xml:space="preserve">Evidencias: </t>
    </r>
    <r>
      <rPr>
        <sz val="9"/>
        <rFont val="Arial"/>
        <family val="2"/>
      </rPr>
      <t>Registros de asistencia y actas de reunión. Para el caso de incumplimiento envío correos electrónicos.</t>
    </r>
  </si>
  <si>
    <r>
      <t xml:space="preserve">Los responsables en el GIT de Gestión Documental verifican que se realice el proceso de convalidación de las Tablas de Retención Documental (TRD), con el fin de dar cumplimiento de la normatividad y garantizar una adecuada gestión documental en la entidad. En el caso de que no se realice el proceso de convalidación, la Coordinadora del GIT de Gestión Documental tomará las acciones pertinentes. 
</t>
    </r>
    <r>
      <rPr>
        <b/>
        <sz val="9"/>
        <rFont val="Arial"/>
        <family val="2"/>
      </rPr>
      <t xml:space="preserve">Evidencias: </t>
    </r>
    <r>
      <rPr>
        <sz val="9"/>
        <rFont val="Arial"/>
        <family val="2"/>
      </rPr>
      <t>Presentación de las Tablas de Retención Documental para el proceso de convalidadas.</t>
    </r>
  </si>
  <si>
    <r>
      <t xml:space="preserve">El responsable dentro del GIT de Gestión Documental realiza seguimiento a las sesiones programadas en materia de Gestión Documental de acuerdo con lo definido en el Plan Institucional de Capacitaciones, con el objetivo de transmitir buenas prácticas en la administración, organización y conservación de la documentación en las diferentes fases del ciclo de vida de los documentos. En el caso que alguno de los funcionarios o contratistas no participe en las sesiones propuestas, se programara un acompañamiento técnico, en el cual se brindara la información socializada.
</t>
    </r>
    <r>
      <rPr>
        <b/>
        <sz val="9"/>
        <rFont val="Arial"/>
        <family val="2"/>
      </rPr>
      <t xml:space="preserve">Evidencias: </t>
    </r>
    <r>
      <rPr>
        <sz val="9"/>
        <rFont val="Arial"/>
        <family val="2"/>
      </rPr>
      <t>Lista de asistencia y material presentado</t>
    </r>
  </si>
  <si>
    <t xml:space="preserve">Presentación de las Tablas de Retención Documental para el proceso de convalidadas. </t>
  </si>
  <si>
    <t>Lista de asistencia y material presentado</t>
  </si>
  <si>
    <t>Inventario documental actualizado</t>
  </si>
  <si>
    <r>
      <t xml:space="preserve">El Facilitador del Sistema de Gestión Integrado (SGI) o el Profesional de Control de Calidad del proyecto realiza el seguimiento al cumplimiento de la documentación del SGI, formatos y sus controles, como mínimo una vez cada dos meses, lo cual se debe hacer a través de la aplicación de listas de chequeo que permitan evaluar el cumplimiento del paso a paso para generar los productos de la Subdirección. En caso de que se encuentre una desviación o desconocimiento en el procedimiento para generar los productos por alguno de los servidores públicos, se procederá a hacer una reinducción del proceso o se cambiará de actividad. 
</t>
    </r>
    <r>
      <rPr>
        <b/>
        <sz val="9"/>
        <rFont val="Arial"/>
        <family val="2"/>
      </rPr>
      <t>Evidencia:</t>
    </r>
    <r>
      <rPr>
        <sz val="9"/>
        <rFont val="Arial"/>
        <family val="2"/>
      </rPr>
      <t xml:space="preserve"> Listas de chequeo diligenciadas, la actualización de la documentación según aplique y soportes de la reinducción o cambio de actividad (si aplica).</t>
    </r>
  </si>
  <si>
    <r>
      <t xml:space="preserve">El Subdirector de Agrología realiza seguimiento trimestral al reporte y análisis de las metas e indicadores en los Comites de Coordinación, con el fin de verificar el cumplimiento en la generación de los productos programados por el proceso de Gestión Agrológica. En caso de que se detecten desviaciones se analizan las causas y se determinan las acciones que deben adelantar los responsables.
</t>
    </r>
    <r>
      <rPr>
        <b/>
        <sz val="9"/>
        <rFont val="Arial"/>
        <family val="2"/>
      </rPr>
      <t>Evidencia:</t>
    </r>
    <r>
      <rPr>
        <sz val="9"/>
        <rFont val="Arial"/>
        <family val="2"/>
      </rPr>
      <t xml:space="preserve"> Reporte del seguimiento de metas e indicadores y acciones evidenciados en el acta del Comité de Coordinación y registro de asistencia.</t>
    </r>
  </si>
  <si>
    <r>
      <t xml:space="preserve">Los Profesionales asignados de cada proyecto o convenio en la Subdirección de Agrología, aplican los controles de calidad establecidos en el proceso de Gestión Agrológica, reportando mensualmente el estado de los proyectos o convenios, con el propósito de verificar que se cumplen todos los parámetros establecidos en cada etapa del proceso. En caso de encontrar desviaciones se regresa a la etapa anterior para su corrección o se realizan reprocesos. 
</t>
    </r>
    <r>
      <rPr>
        <b/>
        <sz val="9"/>
        <rFont val="Arial"/>
        <family val="2"/>
      </rPr>
      <t xml:space="preserve">Evidencia: </t>
    </r>
    <r>
      <rPr>
        <sz val="9"/>
        <rFont val="Arial"/>
        <family val="2"/>
      </rPr>
      <t>Reporte mensual del estado de los proyectos o convenios y/o evidencias de reprocesos según aplique.</t>
    </r>
  </si>
  <si>
    <r>
      <t xml:space="preserve">El Profesional en el GIT de Gestión de Suelos y Aplicaciones Agrológicas, cada vez que se requiera, envía las muestras de las comisiones de campo al Laboratorio Nacional de Suelos (LNS). Posteriormente, el Profesional Edafólogo de enlace realiza el control y seguimiento al comparar el formato de solicitud de muestras cliente interno con las muestras que realmente llegan al laboratorio. En caso de encontrar inconsistencias lleva a cabo el seguimiento respectivo hasta encontrar la razón del desvío de las muestras, y en caso de ser necesario solicita el envío de una nueva muestra.
</t>
    </r>
    <r>
      <rPr>
        <b/>
        <sz val="9"/>
        <rFont val="Arial"/>
        <family val="2"/>
      </rPr>
      <t xml:space="preserve">Evidencias: </t>
    </r>
    <r>
      <rPr>
        <sz val="9"/>
        <rFont val="Arial"/>
        <family val="2"/>
      </rPr>
      <t>Formato Control de envío y recepción de muestras, planillas del correo certificado y soportes del seguimiento o solicitud de una nueva muestra (si aplica).</t>
    </r>
  </si>
  <si>
    <r>
      <t xml:space="preserve">El profesional de apoyo al SGI en el LNS una vez cada dos meses realiza el seguimiento a la aplicación de los procedimientos asociados a la manipulación, almacenamiento, preparación, transporte y codificación de las muestras en el LNS, a través de la aplicación de una lista de chequeo. En caso de encontrar desviaciones realiza una reinducción en puesto de trabajo. 
</t>
    </r>
    <r>
      <rPr>
        <b/>
        <sz val="9"/>
        <rFont val="Arial"/>
        <family val="2"/>
      </rPr>
      <t xml:space="preserve">
Evidencia:</t>
    </r>
    <r>
      <rPr>
        <sz val="9"/>
        <rFont val="Arial"/>
        <family val="2"/>
      </rPr>
      <t xml:space="preserve"> Listas de chequeo aplicadas y/o soportes de la reinducción (si aplica)</t>
    </r>
  </si>
  <si>
    <r>
      <t xml:space="preserve">El Profesional de apoyo al SGI en el LNS o el facilitador del SGI mensualmente verifica el cumplimiento de los lineamientos de atención de las solicitudes de acuerdo con el orden de llegada al LNS, con el fin de comprobar que se mantiene la imparcialidad. En caso de encontrar desviaciones se informa al Coordinador del GIT del LNS para realizar el análisis de las causas y determinar las acciones que deben adelantar los responsables, entre las cuales puede ser la reinducción en puesto de trabajo. 
</t>
    </r>
    <r>
      <rPr>
        <b/>
        <sz val="9"/>
        <rFont val="Arial"/>
        <family val="2"/>
      </rPr>
      <t xml:space="preserve">Evidencias: </t>
    </r>
    <r>
      <rPr>
        <sz val="9"/>
        <rFont val="Arial"/>
        <family val="2"/>
      </rPr>
      <t>Informe de seguimiento de tiempos y movimientos del Sistema de Gestión Agrológica-SIGA y/o registro de asistencia a la reinducción (si aplica)</t>
    </r>
  </si>
  <si>
    <r>
      <t xml:space="preserve">El Profesional de calidad en el LNS evalúa trimestralmente las cartas control de los procesos en curso, con el fin de garantizar el control de los procedimientos analíticos. En caso de encontrar comportamientos anormales o atípicos, se realiza el análisis de causs y se determinan las acciones que se deben llevar a cabo para identificar la falla y corregirla posteriormente. 
</t>
    </r>
    <r>
      <rPr>
        <b/>
        <sz val="9"/>
        <rFont val="Arial"/>
        <family val="2"/>
      </rPr>
      <t>Evidencia:</t>
    </r>
    <r>
      <rPr>
        <sz val="9"/>
        <rFont val="Arial"/>
        <family val="2"/>
      </rPr>
      <t xml:space="preserve"> Formato de Evaluación de las cartas control </t>
    </r>
  </si>
  <si>
    <r>
      <t xml:space="preserve">El responsable asignado en la Oficina Asesora de Planeación (OAP) realiza seguimiento mensual al plan de adquisiciones de la entidad, verificando el grado de cumplimiento en la programación del mismo y presentando el seguimiento en el Comité Institucional de Gestión y Desempeño. En caso de que se presenten variaciones con lo proyectado se generan alertas a los ordenadores del gasto. 
</t>
    </r>
    <r>
      <rPr>
        <b/>
        <sz val="9"/>
        <rFont val="Arial"/>
        <family val="2"/>
      </rPr>
      <t xml:space="preserve">Evidencia: </t>
    </r>
    <r>
      <rPr>
        <sz val="9"/>
        <rFont val="Arial"/>
        <family val="2"/>
      </rPr>
      <t>Acta de Comité de Gestión y desempeño reflejando el seguimiento del plan y/o alertas a los ordenadores del gasto (si aplica)</t>
    </r>
  </si>
  <si>
    <r>
      <t xml:space="preserve">El responsable asignado en la Oficina Asesora de Planeación (OAP) realiza seguimiento al cumplimiento de presupuesto de inversión y metas institucionales por parte de los responsables, a través del envío de alertas mensualmente por correo electrónico. En caso de que se presenten novedades en el cumplimiento, se realiza monitoreo al responsable de su ejecución para generar acciones tendientes a completar las metas proyectadas. 
</t>
    </r>
    <r>
      <rPr>
        <b/>
        <sz val="9"/>
        <rFont val="Arial"/>
        <family val="2"/>
      </rPr>
      <t>Evidencias:</t>
    </r>
    <r>
      <rPr>
        <sz val="9"/>
        <rFont val="Arial"/>
        <family val="2"/>
      </rPr>
      <t xml:space="preserve"> Correo con las alertas de cumplimiento de presupuesto de inversión y metas institucionales remitidas al ordenador del gasto.</t>
    </r>
  </si>
  <si>
    <r>
      <t xml:space="preserve">El responsable asignado en la Oficina Asesora de Planeación aprueba a través de correo electrónico la viabilidad generada en el sistema SIIF por parte del área solicitante, cada vez que sea requerida, para garantizar la disponibilidad de recursos en el presupuesto de inversión, rechazando en caso de que no se cuenten con los recursos suficientes, la información no coincida con el proyecto o no esté programado en el plan anual de adquisiciones. 
</t>
    </r>
    <r>
      <rPr>
        <b/>
        <sz val="9"/>
        <rFont val="Arial"/>
        <family val="2"/>
      </rPr>
      <t>Evidencia:</t>
    </r>
    <r>
      <rPr>
        <sz val="9"/>
        <rFont val="Arial"/>
        <family val="2"/>
      </rPr>
      <t xml:space="preserve"> Correo de aprobación de la viabilidad generada</t>
    </r>
  </si>
  <si>
    <r>
      <t xml:space="preserve">El responsable asignado en la Oficina Asesora de Planeación revisa el contenido, calidad y consistencia de los datos consignados en el informe de gestión, cada vez que se presente por parte del responsable, con el fin de garantizar la veracidad de la información y su estructura para incluir en el informe. En caso de que presente desalineación con el marco estratégico definido por la entidad, se realiza la devolución para que el responsable haga las correcciones pertinentes. 
</t>
    </r>
    <r>
      <rPr>
        <b/>
        <sz val="9"/>
        <rFont val="Arial"/>
        <family val="2"/>
      </rPr>
      <t xml:space="preserve">
Evidencia:</t>
    </r>
    <r>
      <rPr>
        <sz val="9"/>
        <rFont val="Arial"/>
        <family val="2"/>
      </rPr>
      <t xml:space="preserve"> Informe de gestión consolidado y entregado por la OAP con la información entregada por el responsable y/o correos electrónicos enviados por la Oficina Asesora de Planeación para la alineación con el informe de gestión.</t>
    </r>
  </si>
  <si>
    <r>
      <t xml:space="preserve">El responsable asignado en la Oficina Asesora de Planeación (OAP) revisa anualmente la articulación del marco estratégico del IGAC frente a los planes, metas y proyectos de inversión vigentes,
comunicando esta información por cualquiera de los medios internos establecidos por la entidad a las áreas u oficinas responsables de proyectos, para su identificación y apropiación.  En caso de que se presenten novedades en el envío de estas comucaciones, se utilizaran medios alternativos para dar a conocer la articulación del marco estratégico. 
</t>
    </r>
    <r>
      <rPr>
        <b/>
        <sz val="9"/>
        <rFont val="Arial"/>
        <family val="2"/>
      </rPr>
      <t xml:space="preserve">
Evidencia:</t>
    </r>
    <r>
      <rPr>
        <sz val="9"/>
        <rFont val="Arial"/>
        <family val="2"/>
      </rPr>
      <t xml:space="preserve"> Comunicaciones, piezas gráficas, publicaciones realizadas y/o registros de asistencia; y Registro de los medios alternativos utilizados (si aplica).</t>
    </r>
  </si>
  <si>
    <r>
      <t xml:space="preserve">El responsable asignado en la Oficina Asesora de Planeación verifica previamente el reporte de información que se va a cargar en los aplicativos internos y externos de competencia del proceso de Direccionamiento Estratégico y Planeación, por parte del enlace o líder de proceso responsable, realizando el respectivo cierre y notificando al Jefe de la OAP con el fin de garantizar que fue verificado el contenido y su consistencia. En caso de identificar inconsistencias o falencias en el reporte, se realiza contacto a través de correo electrónico con el enlace o líder de proceso responsable para corregir la información.  
</t>
    </r>
    <r>
      <rPr>
        <b/>
        <sz val="9"/>
        <rFont val="Arial"/>
        <family val="2"/>
      </rPr>
      <t xml:space="preserve">
Evidencia: </t>
    </r>
    <r>
      <rPr>
        <sz val="9"/>
        <rFont val="Arial"/>
        <family val="2"/>
      </rPr>
      <t>Correo electrónico con la notificación de cierre de periodo y/o correo electrónico para corregir información (Si aplica).</t>
    </r>
  </si>
  <si>
    <r>
      <t xml:space="preserve">El responsable en la Oficina Asesora de Planeación verifica anualmente el reporte de usuarios activos en los aplicativos internos y externos de competencia del proceso de Direccionamiento Estratégico y Planeación, con el fin de asegurar que se encuentren perfiles de usuario solo para funcionarios activos y se cumplan las condiciones de seguridad y acceso a los aplicativos. En caso de identificar inconsistencias, se procede a realizar la indagación respectiva y tomar las medidas de control necesarias. 
</t>
    </r>
    <r>
      <rPr>
        <b/>
        <sz val="9"/>
        <rFont val="Arial"/>
        <family val="2"/>
      </rPr>
      <t xml:space="preserve">
Evidencia: </t>
    </r>
    <r>
      <rPr>
        <sz val="9"/>
        <rFont val="Arial"/>
        <family val="2"/>
      </rPr>
      <t xml:space="preserve">Reporte de usuarios registrados en los aplicativos de competencia del proceso de Direccionamiento Estratégico y Planeación, verificado por el responsable de la OAP. </t>
    </r>
  </si>
  <si>
    <r>
      <t xml:space="preserve">El responsable asignado en la Oficina Asesora de Planeación verifica anualmente la articulación de los Planes Institucionales de la entidad con los requerimientos del MIPG en el momento de su actualización, con el fin de incluir las actividades que tengan que completarse de acuerdo con este modelo. Posteriormente, se remite al Comité Institucional de Gestión y Desempeño para su aprobación final. En caso de identificar inconsistencias o desalineaciones, se revisa para aplicar los ajustes necesarios y se informa a los responsables involucrados. 
</t>
    </r>
    <r>
      <rPr>
        <b/>
        <sz val="9"/>
        <rFont val="Arial"/>
        <family val="2"/>
      </rPr>
      <t xml:space="preserve">Evidencias: </t>
    </r>
    <r>
      <rPr>
        <sz val="9"/>
        <rFont val="Arial"/>
        <family val="2"/>
      </rPr>
      <t>Planes institucionales articulados con MIPG y aprobados por el Comité.</t>
    </r>
  </si>
  <si>
    <r>
      <t xml:space="preserve">El responsable asignado en la Oficina Asesora de Planeación realiza acompañamiento y seguimiento a los procesos involucrados en la evaluación del FURAG, identificando anualmente las acciones consolidadas que se deben implementar para incrementar o mantener el Índice de Desempeño Institucional (IDI) respecto a las políticas señaladas por MIPG. En caso de que no se estén cumplimiento los lineamientos del modelo, se deben crear nuevas estrategias para asegurar su implementación.
</t>
    </r>
    <r>
      <rPr>
        <b/>
        <sz val="9"/>
        <rFont val="Arial"/>
        <family val="2"/>
      </rPr>
      <t>Evidencias:</t>
    </r>
    <r>
      <rPr>
        <sz val="9"/>
        <rFont val="Arial"/>
        <family val="2"/>
      </rPr>
      <t xml:space="preserve"> Archivo de acciones consolidadas para la implementación del FURAG.</t>
    </r>
  </si>
  <si>
    <r>
      <t xml:space="preserve">El responsable asignado en la Oficina Asesora de Planeación realiza evaluaciones de conocimientos generales del MIPG de manera semestral a los servidores y contratistas, a través de actividades diseñadas desde la Oficina Asesora de Planeación (OAP) con el fin de identificar y fortalecer la apropiación de los conceptos asociados al modelo, generando oportunidades de mejora en caso de que se encuentren resultados desfavorables. 
</t>
    </r>
    <r>
      <rPr>
        <b/>
        <sz val="9"/>
        <rFont val="Arial"/>
        <family val="2"/>
      </rPr>
      <t>Evidencias:</t>
    </r>
    <r>
      <rPr>
        <sz val="9"/>
        <rFont val="Arial"/>
        <family val="2"/>
      </rPr>
      <t xml:space="preserve"> Resultados del mecanismo de evaluación utilizado y/o material evidencia de la evaluación realizada. </t>
    </r>
  </si>
  <si>
    <r>
      <t xml:space="preserve">La Alta Dirección verifica anualmente el desempeño institucional de los sistemas de gestión e implementación de MIPG, con el fin de realizar la retroalimentación a los procesos de la entidad tomando las acciones de mejora pertinentes. En caso de encontrar desviaciones, se genera un plan de acción para fortalecer la implementación de los requerimientos necesarios del MIPG.
</t>
    </r>
    <r>
      <rPr>
        <b/>
        <sz val="9"/>
        <rFont val="Arial"/>
        <family val="2"/>
      </rPr>
      <t xml:space="preserve">Evidencias: </t>
    </r>
    <r>
      <rPr>
        <sz val="9"/>
        <rFont val="Arial"/>
        <family val="2"/>
      </rPr>
      <t>Presentación del desempeño institucional a la Alta Dirección, Acta de Comité presentación de resultados y/o plan de acción establecido desde la Alta Dirección.</t>
    </r>
  </si>
  <si>
    <r>
      <t xml:space="preserve">Desde Sede Central se hace seguimiento semestralmente a los procesos disciplinarios por parte del (de  los) profesional(es) designado(s) para esta actividad dentro del GIT Control Disciplinario, con el propósito de verificar el cumplimiento de los parámetros normativos establecidos para el adelantamiento de la acción disciplinaria. En caso de encontrar que los expedientes no están actualizados y/o igualados, se requiere a la persona responsable del manejo del Archivo de Gestión del GIT Control Disciplinario para que actualice e iguale la información. 
</t>
    </r>
    <r>
      <rPr>
        <b/>
        <sz val="9"/>
        <rFont val="Arial"/>
        <family val="2"/>
      </rPr>
      <t xml:space="preserve">
Evidencia:  
</t>
    </r>
    <r>
      <rPr>
        <sz val="9"/>
        <rFont val="Arial"/>
        <family val="2"/>
      </rPr>
      <t>1. Registro de asistencia y/o Convocatoria a reunión vía correo electrónico donde se verifica el estado del expediente. (Control de Legalidad)
2. Comunicaciones Internas enviadas por correo electrónico con información sobre la normatividad disciplinaria vigente y el código de ética</t>
    </r>
  </si>
  <si>
    <t>CONTROL DISCIPLINARIO</t>
  </si>
  <si>
    <t>DIRECCIONAMIENTO ESTRATÉGICO Y PLANEACIÓN</t>
  </si>
  <si>
    <t>GESTIÓN AGROLÓGICA</t>
  </si>
  <si>
    <r>
      <t xml:space="preserve">Antes y después de la comisión, el Coordinador del GIT de Producción Cartográfica o Funcionario asignado a comisión de campo, realiza verificación de equipos para control terrestre y clasificación de campo para realizar el trabajo asignado llevando a cabo pruebas de funcionamiento. En caso de encontrar fallas en los equipos, los reporta al responsable del almacén para que actualice el listado sobre el estado operativo de los equipos y se programe su revisión y mantenimiento respectivo.
</t>
    </r>
    <r>
      <rPr>
        <b/>
        <sz val="9"/>
        <rFont val="Arial"/>
        <family val="2"/>
      </rPr>
      <t xml:space="preserve">
Evidencia:</t>
    </r>
    <r>
      <rPr>
        <sz val="9"/>
        <rFont val="Arial"/>
        <family val="2"/>
      </rPr>
      <t xml:space="preserve"> Formato con el registro de Verificación de equipos e instrumentos auxiliares geodésicos y topográficos.</t>
    </r>
  </si>
  <si>
    <r>
      <t xml:space="preserve">En cada etapa de elaboración del producto cartográfico, el Coordinador del GIT de Producción Cartográfica o el Funcionario asignado que recibe el producto, verifica el cumplimiento de especificaciones y estándares de producción de la etapa anterior, registrando las observaciones en los formatos de listas de chequeo o de aseguramiento de la calidad. En caso de encontrar algún incumplimiento, informa al Profesional asignado por el Coordinador del GIT de Producción Cartográfica para que se tomen las acciones pertinentes. 
</t>
    </r>
    <r>
      <rPr>
        <b/>
        <sz val="9"/>
        <rFont val="Arial"/>
        <family val="2"/>
      </rPr>
      <t xml:space="preserve">Evidencias: </t>
    </r>
    <r>
      <rPr>
        <sz val="9"/>
        <rFont val="Arial"/>
        <family val="2"/>
      </rPr>
      <t>Formatos de listas de chequeo o de aseguramiento de la calidad</t>
    </r>
  </si>
  <si>
    <r>
      <t xml:space="preserve">En cada proyecto, el responsable de la validación de los productos finales dentro del GIT de Producción Catográfica, realiza el seguimiento y control a los elementos de calidad establecidos en las especificaciones técnicas vigentes, mediante muestreo y verificación del cumplimiento de las mismas en los productos finales establecidos. En caso de presentarse no conformidades se genera un reporte para definir los tipos de ajuste a realizar si los hay, realizando la respectiva devolución hasta que cumpla con los parámetros de calidad. 
</t>
    </r>
    <r>
      <rPr>
        <b/>
        <sz val="9"/>
        <rFont val="Arial"/>
        <family val="2"/>
      </rPr>
      <t>Evidencia:</t>
    </r>
    <r>
      <rPr>
        <sz val="9"/>
        <rFont val="Arial"/>
        <family val="2"/>
      </rPr>
      <t xml:space="preserve"> Informe de aprobación o rechazo del producto cartográfico</t>
    </r>
  </si>
  <si>
    <r>
      <t xml:space="preserve">El funcionario o contratista del GIT de Producción Cartográfica asignado a una comisión para realizar el trabajo de control terrestre o clasificación de campo, verifica las condiciones de orden público en la zona de trabajo, comunicándose con las autoridades civiles y militares del lugar, y gestiona los permisos o autorizaciones con esas autoridades. En caso de no obtener los permisos se reporta al  profesional encargado del GIT de Producción Cartográfica para posponer la comisión de campo hasta que las condiciones de seguridad sean las adecuadas, solicitando prórrogas con los usuarios externos
</t>
    </r>
    <r>
      <rPr>
        <b/>
        <sz val="9"/>
        <rFont val="Arial"/>
        <family val="2"/>
      </rPr>
      <t>Evidencia:</t>
    </r>
    <r>
      <rPr>
        <sz val="9"/>
        <rFont val="Arial"/>
        <family val="2"/>
      </rPr>
      <t xml:space="preserve"> Correos electrónicos remitidos a las autoridades civiles y militares del lugar, documentos de autoridades civiles y militares (cuando aplique) y/o prórrogas al contrato (cuando aplique).</t>
    </r>
  </si>
  <si>
    <r>
      <t xml:space="preserve">El Coordinador del GIT de Producción Cartográfica realiza seguimiento y control periódico a los cronogramas de trabajo y estándares de producción, indagando con los líderes de las etapas del proceso de producción a través de mesas de trabajo, los inconvenientes presentados o retrasos en las actividades. En caso de identificarse retrasos en la programación se definen los correctivos que se deben tomar para cumplir con la meta. 
</t>
    </r>
    <r>
      <rPr>
        <b/>
        <sz val="9"/>
        <rFont val="Arial"/>
        <family val="2"/>
      </rPr>
      <t xml:space="preserve">Evidencia: </t>
    </r>
    <r>
      <rPr>
        <sz val="9"/>
        <rFont val="Arial"/>
        <family val="2"/>
      </rPr>
      <t xml:space="preserve">Actas de reunión, correos electrónicos, grabaciones de reunión u otro material soporte de las mesas de trabajo realizadas. </t>
    </r>
  </si>
  <si>
    <r>
      <t xml:space="preserve">Mínimo una vez al año cada Coordinador del GIT perteneciente a la Subdirección de Geografía y Cartografía, verifica los roles de los usuarios en el aplicativo GEOCARTO, el acceso a las carpetas en los servidores y la restricción de dispositivos externos, conforme a las funciones y responsabilidades que tiene cada funcionario o contratista; y reporta al GIT de Administración de la información geodésica, cartográfica y geográfica a través de correo electrónico. En caso de encontrar diferencias, solicita el cambio respectivo.
</t>
    </r>
    <r>
      <rPr>
        <b/>
        <sz val="9"/>
        <rFont val="Arial"/>
        <family val="2"/>
      </rPr>
      <t xml:space="preserve">Evidencia: </t>
    </r>
    <r>
      <rPr>
        <sz val="9"/>
        <rFont val="Arial"/>
        <family val="2"/>
      </rPr>
      <t>Correo electrónico informando los resultados de la verificación de roles y usuarios.</t>
    </r>
  </si>
  <si>
    <r>
      <t xml:space="preserve">Cada vez que se registra una solicitud en GEOCARTO el Coordinador del GIT o su delegado perteneciente a la Subdirección de Geografía y Cartografía, debe revisar la solicitud de productos para usuarios y aprobarla a través de este software, corroborando su pertinencia. En caso de encontrar una solicitud de una información que no se requiera para el trabajo a realizar, la rechaza a través de GEOCARTO. 
</t>
    </r>
    <r>
      <rPr>
        <b/>
        <sz val="9"/>
        <rFont val="Arial"/>
        <family val="2"/>
      </rPr>
      <t xml:space="preserve">
Evidencia:</t>
    </r>
    <r>
      <rPr>
        <sz val="9"/>
        <rFont val="Arial"/>
        <family val="2"/>
      </rPr>
      <t xml:space="preserve"> Pantallazo y/o listado de las solicitudes del sistema GEOCARTO aprobadas.</t>
    </r>
  </si>
  <si>
    <t>GESTIÓN CARTOGRÁFICA</t>
  </si>
  <si>
    <t>GESTIÓN CATASTRAL</t>
  </si>
  <si>
    <r>
      <t xml:space="preserve">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t>
    </r>
    <r>
      <rPr>
        <b/>
        <sz val="9"/>
        <rFont val="Arial"/>
        <family val="2"/>
      </rPr>
      <t>Evidencias:</t>
    </r>
    <r>
      <rPr>
        <sz val="9"/>
        <rFont val="Arial"/>
        <family val="2"/>
      </rPr>
      <t xml:space="preserve"> </t>
    </r>
    <r>
      <rPr>
        <b/>
        <sz val="9"/>
        <rFont val="Arial"/>
        <family val="2"/>
      </rPr>
      <t xml:space="preserve">
1. Sede Central y Direcciones Territoriales: </t>
    </r>
    <r>
      <rPr>
        <sz val="9"/>
        <rFont val="Arial"/>
        <family val="2"/>
      </rPr>
      <t xml:space="preserve">Acta de supervisión aprobada, consolidado de contratos a cargo con la supervisión realizada, pantallazos en SECOP del total de contratos a cargo supervisados y/o cualquier otro mecanismo que permita validar la supervisión del total de contratos a cargo. </t>
    </r>
  </si>
  <si>
    <r>
      <t xml:space="preserve">El responsable en el GIT de Gestión Contractual realiza seguimiento al cargue de los informes de supervisión y envía alertas mensuales a los responsables con el fin de que el supervisor incluya la documentación completa en el SECOP. En caso de evidenciar inconsistencias o faltantes, dentro de la misma alerta se reporta para su corrección. 
</t>
    </r>
    <r>
      <rPr>
        <b/>
        <sz val="9"/>
        <rFont val="Arial"/>
        <family val="2"/>
      </rPr>
      <t>Evidencias:</t>
    </r>
    <r>
      <rPr>
        <sz val="9"/>
        <rFont val="Arial"/>
        <family val="2"/>
      </rPr>
      <t xml:space="preserve"> Correo electrónico con la alerta mensual.</t>
    </r>
  </si>
  <si>
    <r>
      <t xml:space="preserve">El responsable en el GIT de Gestión Contractual o el responsable asignado en la Dirección Territorial,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t>
    </r>
    <r>
      <rPr>
        <b/>
        <sz val="9"/>
        <rFont val="Arial"/>
        <family val="2"/>
      </rPr>
      <t xml:space="preserve">Evidencia: 
1. Sede Central y Direcciones Territoriales: </t>
    </r>
    <r>
      <rPr>
        <sz val="9"/>
        <rFont val="Arial"/>
        <family val="2"/>
      </rPr>
      <t>Consolidado de observaciones del proceso en la plataforma SECOP II (si aplica).</t>
    </r>
  </si>
  <si>
    <r>
      <t xml:space="preserve">El responsable en el GIT de Gestión Contractual verificará el cumplimiento de los requisitos de la contratación y en caso de presentar inconsistencias se devolverá mediante lista de chequeo para las respectivas correcciones. 
</t>
    </r>
    <r>
      <rPr>
        <b/>
        <sz val="9"/>
        <rFont val="Arial"/>
        <family val="2"/>
      </rPr>
      <t xml:space="preserve">
Evidencia: </t>
    </r>
    <r>
      <rPr>
        <sz val="9"/>
        <rFont val="Arial"/>
        <family val="2"/>
      </rPr>
      <t xml:space="preserve">Correo remitido (si aplica) o lista de chequeo.                                                                                              </t>
    </r>
  </si>
  <si>
    <r>
      <t xml:space="preserve">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
</t>
    </r>
    <r>
      <rPr>
        <b/>
        <sz val="9"/>
        <rFont val="Arial"/>
        <family val="2"/>
      </rPr>
      <t xml:space="preserve">
Evidencia: </t>
    </r>
    <r>
      <rPr>
        <sz val="9"/>
        <rFont val="Arial"/>
        <family val="2"/>
      </rPr>
      <t>Informes de inventario, actas, comprobantes de ajustes y/o notificaciones por correo electrónico.</t>
    </r>
  </si>
  <si>
    <r>
      <t xml:space="preserve">El responsable del Almacén y el Coordinador del GIT de Gestión Contractual verifican que sea diligenciado y firmado completamente el formato de inducción al personal nuevo y antiguo que participa en las actividades que se llevan a cabo en el Almacén, con el fin de garantizar que se cumplan los procedimientos establecidos y propender por el manejo y custodia eficiente de los recursos físicos.
</t>
    </r>
    <r>
      <rPr>
        <b/>
        <sz val="9"/>
        <rFont val="Arial"/>
        <family val="2"/>
      </rPr>
      <t xml:space="preserve">
Evidencias: </t>
    </r>
    <r>
      <rPr>
        <sz val="9"/>
        <rFont val="Arial"/>
        <family val="2"/>
      </rPr>
      <t>Formato de inducción a contratistas diligenciado y firmado, registros de asistencia a socializaciones, material fotográfico y/o correos electrónicos remitidos.</t>
    </r>
  </si>
  <si>
    <t>GESTIÓN CONTRACTUAL</t>
  </si>
  <si>
    <r>
      <t xml:space="preserve">El Responsable en el proceso de Gestión de Comunicaciones y Mercadeo mensualmente realiza el monitoreo de las publicaciones, a través del conteo aleatorio y su comparación con el Excel de inventarios y ERP, con el fin de asegurar los saldos reales de las publicaciones (ni sobrantes ni faltantes) en la bodega. En caso de identificar diferencias, realiza las actividades pertinentes con el área financiera. 
</t>
    </r>
    <r>
      <rPr>
        <b/>
        <sz val="9"/>
        <rFont val="Arial"/>
        <family val="2"/>
      </rPr>
      <t xml:space="preserve">
Evidencia: </t>
    </r>
    <r>
      <rPr>
        <sz val="9"/>
        <rFont val="Arial"/>
        <family val="2"/>
      </rPr>
      <t>Excel de inventarios chequeado y/o Reporte de conteos físicos comparado con el Excel de inventarios o el ERP.</t>
    </r>
  </si>
  <si>
    <t>GESTIÓN DE COMUNICACIONES Y MERCADEO</t>
  </si>
  <si>
    <r>
      <t xml:space="preserve">El responsable del Sistema de Gestión Ambiental revisa anualmente las actividades de los procesos a la luz de la normatividad ambiental vigente, y actualiza (si aplica) la Matriz de identificación y cumplimiento legal Ambiental y la Matriz de Identificación de aspectos y valoración de impactos ambientales, aplicando el procedimiento respectivo. En caso de encontrar desviaciones, el responsable del SGA ajustará las matrices y sensibilizará al proceso afectado a través de los medios de comunicación definidos por la entidad.
</t>
    </r>
    <r>
      <rPr>
        <b/>
        <sz val="9"/>
        <rFont val="Arial"/>
        <family val="2"/>
      </rPr>
      <t xml:space="preserve">Evidencia:  </t>
    </r>
    <r>
      <rPr>
        <sz val="9"/>
        <rFont val="Arial"/>
        <family val="2"/>
      </rPr>
      <t xml:space="preserve">Matriz de identificación y cumplimiento legal Ambiental actualizada y/o Matriz de Identificación de aspectos y valoración de impactos ambientales actualizada; y Sensibilizaciones realizadas (si aplica). </t>
    </r>
  </si>
  <si>
    <r>
      <t xml:space="preserve">El responsable asignado en la Dirección Territorial verifica el cumplimiento trimestral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Luego de su envío, en caso de encontrar novedades, el responsable del SGA se comunicará con la persona que realizó el reporte para que se hagan los ajustes pertinentes.
</t>
    </r>
    <r>
      <rPr>
        <b/>
        <sz val="9"/>
        <rFont val="Arial"/>
        <family val="2"/>
      </rPr>
      <t>Evidencia:</t>
    </r>
    <r>
      <rPr>
        <sz val="9"/>
        <rFont val="Arial"/>
        <family val="2"/>
      </rPr>
      <t xml:space="preserve"> Correo de reporte de cumplimiento de los controles operacionales de las matrices por la Dirección Territorial</t>
    </r>
  </si>
  <si>
    <r>
      <t xml:space="preserve">El responsable de la programación de los servicios de transporte verifica, cada vez que sea requerido, que el formato de solicitud (físico o digital) esté debidamente diligenciado y autorizado por el Subdirector, Secretario General, Director Territorial y/o Coordinador GIT a través de firma, correo electrónico u aprobación digital a través de la herramienta de gestión de soporte técnico. En caso de no ser así, devuelve la solicitud y requiere cumplimiento.
</t>
    </r>
    <r>
      <rPr>
        <b/>
        <sz val="9"/>
        <rFont val="Arial"/>
        <family val="2"/>
      </rPr>
      <t xml:space="preserve">Evidencia: </t>
    </r>
    <r>
      <rPr>
        <sz val="9"/>
        <rFont val="Arial"/>
        <family val="2"/>
      </rPr>
      <t>Control del formato Solicitud de servicios de transporte (físico o digital) correctamente diligenciado y debidamente autorizado a través de firma, correo electrónico u aprobación digital a través de la herramienta de gestión de soporte técnico.</t>
    </r>
  </si>
  <si>
    <t>GESTIÓN DE SERVICIOS ADMINISTRATIVO</t>
  </si>
  <si>
    <r>
      <t xml:space="preserve">El Coordinador del GIT de Infraestructura Tecnológica mensualmente revisa la vigencia de los contratos de soporte y genera alertas informando al Jefe de la Oficina de Informática y Telecomunicaciones respecto de los vencimientos cercanos. En caso que la alerta de vencimiento de contratos no se genere oportunamente, se gestiona con la alta dirección la asignación de los recursos requeridos.  
</t>
    </r>
    <r>
      <rPr>
        <b/>
        <sz val="9"/>
        <rFont val="Arial"/>
        <family val="2"/>
      </rPr>
      <t xml:space="preserve">Evidencia: </t>
    </r>
    <r>
      <rPr>
        <sz val="9"/>
        <rFont val="Arial"/>
        <family val="2"/>
      </rPr>
      <t xml:space="preserve"> Correos electrónicos</t>
    </r>
  </si>
  <si>
    <r>
      <t xml:space="preserve">El profesional designado en el GIT de Infraestructura tecnológica, cuando se requiera, asigna privilegios de acceso a la infraestructura con base en la Política del sistema de seguridad y privacidad de la información y seguridad digital, de acuerdo con los permisos requeridos y autorizados por los dueños de los activos de información, para evitar ingresos no autorizados a las herramientas tecnológicas. En caso que un perfil quede asignado incorrectamente, se procede a realizar corrección en la asignación del permiso.
</t>
    </r>
    <r>
      <rPr>
        <b/>
        <sz val="9"/>
        <rFont val="Arial"/>
        <family val="2"/>
      </rPr>
      <t xml:space="preserve">Evidencia: </t>
    </r>
    <r>
      <rPr>
        <sz val="9"/>
        <rFont val="Arial"/>
        <family val="2"/>
      </rPr>
      <t xml:space="preserve"> Reporte de creación y modificación de usuarios en la herramienta de la mesa de servicios. </t>
    </r>
  </si>
  <si>
    <r>
      <t xml:space="preserve">El profesional designado en el GIT de Infraestructura tecnológica mensualmente remite a los dueños de los activos de información el Reporte de creación y modificación de usuarios, con el fin de validar el acceso autorizado a los usuarios. En caso de que se identifiquen novedades en el acceso, se tomarán las acciones pertinentes para mantener la confidencialidad de los activos de información. 
</t>
    </r>
    <r>
      <rPr>
        <b/>
        <sz val="9"/>
        <rFont val="Arial"/>
        <family val="2"/>
      </rPr>
      <t xml:space="preserve">
Evidencia:</t>
    </r>
    <r>
      <rPr>
        <sz val="9"/>
        <rFont val="Arial"/>
        <family val="2"/>
      </rPr>
      <t xml:space="preserve"> Correos remitidos a los dueños de los activos de información con el reporte adjunto y/o caso de GLPI generado por el dueño de los activos de información en caso de que existan modificaciones aplicables o novedades a revisar. </t>
    </r>
  </si>
  <si>
    <t>GESTIÓN DE TECNOLOGÍAS DE LA INFORMACIÓN</t>
  </si>
  <si>
    <t>GESTIÓN DEL CONOCIMIENTO, INVESTIGACIÓN E INNOVACIÓN</t>
  </si>
  <si>
    <r>
      <t xml:space="preserve">El Jefe de la Oficina CIAF o el funcionario asignado, verifica mensualmente el cumplimiento de las actividades propuestas en el Plan de Acción Anual (PAA) y los cronogramas de los proyectos, analizando los informes entregados a través de correo electrónico por cada Coordinador de GIT. En caso de encontrar algún retraso, o posible retraso, se toman las decisiones y reprogramaciones necesarias para cumplir las metas anuales.
</t>
    </r>
    <r>
      <rPr>
        <b/>
        <sz val="9"/>
        <rFont val="Arial"/>
        <family val="2"/>
      </rPr>
      <t>Evidencia:</t>
    </r>
    <r>
      <rPr>
        <sz val="9"/>
        <rFont val="Arial"/>
        <family val="2"/>
      </rPr>
      <t xml:space="preserve"> Informe mensual consolidado de seguimiento al Plan de Acción Anual (PAA) y/o correos lectrónicos de entrega de informes</t>
    </r>
  </si>
  <si>
    <r>
      <t xml:space="preserve">El responsable de cada GIT del proceso de Gestión del Conocimiento, Investigación e Innovación, debe verificar de manera trimestral la custodia de la información y aplicación de las Tablas de Retención Documental vigentes y un único lugar para el almacenamiento de las carpetas mediante un archivo organizado, remitiendo esta validación a través de correo electrónico al líder del proceso. En caso de que la información este almacenada fuera de los parámetros de gestión documental debe evaluarse la trazabilidad e implementar una acción correctiva o de mejora.
</t>
    </r>
    <r>
      <rPr>
        <b/>
        <sz val="9"/>
        <rFont val="Arial"/>
        <family val="2"/>
      </rPr>
      <t>Evidencias:</t>
    </r>
    <r>
      <rPr>
        <sz val="9"/>
        <rFont val="Arial"/>
        <family val="2"/>
      </rPr>
      <t xml:space="preserve"> Reporte y/o correo electrónico remitido al líder del proceso con la validación documental</t>
    </r>
  </si>
  <si>
    <r>
      <t xml:space="preserve">El Responsable de cada GIT del proceso de Gestión del Conocimiento, Investigación e Innovación trimestralmente debe verificar los perfiles, permisos o accesos de los funcionarios o contratistas que participan en los proyectos definidos, con el fin de asegurar que el uso adecuado de la información y evitar la sustracción o perdida de la información geográfica generada. En caso de encontrar alguna novedad o asignación no permitida, se solicita la eliminación de permisos al funcionario o contratista identificado a través del GLPI. 
</t>
    </r>
    <r>
      <rPr>
        <b/>
        <sz val="9"/>
        <rFont val="Arial"/>
        <family val="2"/>
      </rPr>
      <t xml:space="preserve">Evidencia: </t>
    </r>
    <r>
      <rPr>
        <sz val="9"/>
        <rFont val="Arial"/>
        <family val="2"/>
      </rPr>
      <t>Reporte de solicitudes de GLPI asociadas con la gestión de permisos de acceso y control de usuarios (cuando aplique).</t>
    </r>
  </si>
  <si>
    <r>
      <t xml:space="preserve">El responsable de cada proyecto de investigación o de desarrollo de tecnologías GIS del proceso de Gestión del Conocimiento, Investigación e  Innovación, verifica en la periodicidad establecida en el procedimiento, el cumplimiento de las especificaciones del producto o servicio mediante reuniones de seguimiento. En caso de encontrar un producto o servicio que tenga algún inconveniente se debe enviar a reproceso. 
</t>
    </r>
    <r>
      <rPr>
        <b/>
        <sz val="9"/>
        <rFont val="Arial"/>
        <family val="2"/>
      </rPr>
      <t>Evidencia:</t>
    </r>
    <r>
      <rPr>
        <sz val="9"/>
        <rFont val="Arial"/>
        <family val="2"/>
      </rPr>
      <t xml:space="preserve"> Acta de reunión de seguimiento.</t>
    </r>
  </si>
  <si>
    <r>
      <t xml:space="preserve">El responsable en el GIT del proceso de Gestión del Conocimiento, Investigación e  Innovación verifica cada vez que se termine un curso dictado por el CIAF los resultados de la encuesta de satisfacción a los estudiantes, donde se evalúa la infraestructura física y tecnológica, así como el cumplimiento, claridad y comunicación por parte del docente. Si detecta que el docente tiene una calificación inferior a 3,5 / 5,0 se decide no volverlo a contratar o se le dejan de asignar materias. Si los aspectos a mejorar se encuentran en temas de infraestructura, se informa a través de memorando al proceso de Gestión de Servicios Administrativos para que se tomen las acciones respectivas. 
</t>
    </r>
    <r>
      <rPr>
        <b/>
        <sz val="9"/>
        <rFont val="Arial"/>
        <family val="2"/>
      </rPr>
      <t>Evidencia:</t>
    </r>
    <r>
      <rPr>
        <sz val="9"/>
        <rFont val="Arial"/>
        <family val="2"/>
      </rPr>
      <t xml:space="preserve"> Informe de resultados de las encuestas de satisfacción, encuestas de satisfacción de los estudiantes y/o memorando solicitando las mejoras al proceso de Gestión de Servicios Administrativos (si aplica)</t>
    </r>
  </si>
  <si>
    <r>
      <t xml:space="preserve">Antes del uso del espectroradiómetro se valida que el equipo está funcionando dentro de los rangos apropiados en sus puntos mínimo y máximo, tomando la muestra en una tabla denominada spectralon. En caso de encontrar inconsistencias se manda a calibrar el equipo. Adicionalmente, cada año el Coordinador del GIT del proceso de I+D+I solicita la contratación de la calibración y mantenimiento de todos los espectroradiómetros para asegurar la precisión de los datos.
</t>
    </r>
    <r>
      <rPr>
        <b/>
        <sz val="9"/>
        <rFont val="Arial"/>
        <family val="2"/>
      </rPr>
      <t>Evidencias:</t>
    </r>
    <r>
      <rPr>
        <sz val="9"/>
        <rFont val="Arial"/>
        <family val="2"/>
      </rPr>
      <t xml:space="preserve"> Hoja de vida de equipos espectroradiómetros donde se relacionan calibraciones y mantenimientos, registro de captura de campo de las firmas espectrales y/o certificado de calibraciones de los equipos conforme a la fecha programada.</t>
    </r>
  </si>
  <si>
    <r>
      <t xml:space="preserve">Anualmente los Coordinadores de los GIT de Tecnologías de la Información Geográfica (TIG), Investigación, Desarrollo e Innovación (I+D+I) y Apropiación y Transferencia del Conocimiento en Ciencia, Tecnología e Innovación Geoespacial (CTEIG), revisan la necesidad de actualizar software obsoleto requerido para su operación, a través de listado de verificación. En caso de encontrar un software obsoleto, cada Coordinador del GIT solicita la destinación de los recursos y presenta el requerimiento a la Oficina de Informática y Telecomunicaciones (OIT) para que realicen la adquisición de las licencias.
</t>
    </r>
    <r>
      <rPr>
        <b/>
        <sz val="9"/>
        <rFont val="Arial"/>
        <family val="2"/>
      </rPr>
      <t>Evidencia:</t>
    </r>
    <r>
      <rPr>
        <sz val="9"/>
        <rFont val="Arial"/>
        <family val="2"/>
      </rPr>
      <t xml:space="preserve"> Correo electrónico o comunicación solicitando la adquisición de la nueva versión del software y/o el estado del soffware para la operación</t>
    </r>
  </si>
  <si>
    <t>Posibilidad que se generen factores que afecten el cumplimiento del Plan de Trabajo  del Sistema de Gestión de Seguridad y Salud en el Trabajo para la vigencia 2021</t>
  </si>
  <si>
    <t>Posibilidad que se generen factores que afecten el cumplimiento del Plan de Previsión de Recursos Humanos para la vigencia 2021</t>
  </si>
  <si>
    <t>Posibilidad que se generen factores que afecten el cumplimiento del Plan Institucional de Capacitación para la vigencia 2021</t>
  </si>
  <si>
    <r>
      <t xml:space="preserve">El responsable en el GIT de Gestión de Talento Humano realiza seguimiento mensual al Plan de Previsión de Recursos Humanos a través de la verificación y validación de las actividades programadas y su cumplimiento, contrastando el informe mensual con el soporte de las evidencias subidas en el Drive. En caso de no realizar la actividad se hará la  reprogramación correspondiente.                                                           
</t>
    </r>
    <r>
      <rPr>
        <b/>
        <sz val="9"/>
        <rFont val="Arial"/>
        <family val="2"/>
      </rPr>
      <t xml:space="preserve">Evidencias: </t>
    </r>
    <r>
      <rPr>
        <sz val="9"/>
        <rFont val="Arial"/>
        <family val="2"/>
      </rPr>
      <t xml:space="preserve"> Informe mensual soportado con las evidencias en DRIVE y/o reporte del indicador de cumplimiento. </t>
    </r>
  </si>
  <si>
    <t>Responsable en el GIT de Gestión de Talento Humano      
Líder de Previsiòn de Recursos Humanos</t>
  </si>
  <si>
    <t>Responsable en el GIT de Gestión de Talento Humano                                           
Líder de Plan Institucional de Capacitaciòn</t>
  </si>
  <si>
    <t>GESTIÓN DEL TALENTO HUMANO</t>
  </si>
  <si>
    <t>GESTIÓN DOCUMENTAL</t>
  </si>
  <si>
    <r>
      <t xml:space="preserve">El coordinador del GIT de presupuesto en la Sede Central y los pagadores en las Direcciones Territoriales, cada vez que se requiera,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t>
    </r>
    <r>
      <rPr>
        <b/>
        <sz val="9"/>
        <rFont val="Arial"/>
        <family val="2"/>
      </rPr>
      <t xml:space="preserve">
Evidencia:</t>
    </r>
    <r>
      <rPr>
        <sz val="9"/>
        <rFont val="Arial"/>
        <family val="2"/>
      </rPr>
      <t xml:space="preserve"> Documentos soporte de los registros presupuestales</t>
    </r>
  </si>
  <si>
    <r>
      <t xml:space="preserve">El Coordinador del GIT de Tesorería en la Sede Central y los pagadores en las Direcciones Territoriales, cotejan el listado de movimiento de bancos (Órden de consignación y notas crédito) con los informes de ventas generados por el centro de información y con la información de cartera del GIT Contabilidad, con el fin de identificar el tercero y depurar los documentos de recaudo por clasificar. En caso de no poder identificar las partidas bancarias, el GIT Tesorería remite el movimiento de bancos a las diferentes dependencias del IGAC encargadas de prestar servicios con el fin de depurar el documento de recaudo respectivo. 
</t>
    </r>
    <r>
      <rPr>
        <b/>
        <sz val="9"/>
        <rFont val="Arial"/>
        <family val="2"/>
      </rPr>
      <t>Evidencia:</t>
    </r>
    <r>
      <rPr>
        <sz val="9"/>
        <rFont val="Arial"/>
        <family val="2"/>
      </rPr>
      <t xml:space="preserve"> Listado de movimiento de bancos, informes de ventas, informe de cartera por edades y comunicaciones electrónicas. </t>
    </r>
  </si>
  <si>
    <r>
      <t xml:space="preserve">El Coordinador del GIT Contabilidad verifica el adecuado registro de la información financiera, cotejando que la información contable coincida con los documentos soporte y normatividad vigente. En caso contrario, se emiten lineamientos con el fin de sensibilizar a los responsables de registrar la información de los procedimientos del GIT del proceso.
</t>
    </r>
    <r>
      <rPr>
        <b/>
        <sz val="9"/>
        <rFont val="Arial"/>
        <family val="2"/>
      </rPr>
      <t>Evidencia:</t>
    </r>
    <r>
      <rPr>
        <sz val="9"/>
        <rFont val="Arial"/>
        <family val="2"/>
      </rPr>
      <t xml:space="preserve"> Cuadro de ingresos actualizado y/o comprobantes contables (si aplica). </t>
    </r>
  </si>
  <si>
    <r>
      <t xml:space="preserve">Los responsables en los GIT de Contabilidad y GIT Tesorería de la Sede Central, así como los pagadores y contadores de las Direcciones Territoriales, verifican mensualmente que se realice oportunamente la gestión de los recursos, comparando la información de los extractos bancarios contra el reporte del libro de bancos del SIIF Nación II. En caso de que los saldos no coincidan, se deja registrado en las Conciliaciones Bancarias para su depuración una vez sean identificados.
</t>
    </r>
    <r>
      <rPr>
        <b/>
        <sz val="9"/>
        <rFont val="Arial"/>
        <family val="2"/>
      </rPr>
      <t xml:space="preserve">
Evidencia: </t>
    </r>
    <r>
      <rPr>
        <sz val="9"/>
        <rFont val="Arial"/>
        <family val="2"/>
      </rPr>
      <t>Registros de depuración de saldos y Conciliaciones bancarias realizadas.</t>
    </r>
  </si>
  <si>
    <r>
      <t xml:space="preserve">El responsable de hacer la legalización de la caja menor en el GIT de contabilidad, coteja los documentos soporte con lo registrado en el SIIF Nación II, cada vez que se solicite reembolso y al cierre de la caja menor, verificando fecha, factura, valor y tercero. En caso de identificar inconsistencias, solicita al responsable de la caja menor que allegue los soportes adecuados.
</t>
    </r>
    <r>
      <rPr>
        <b/>
        <sz val="9"/>
        <rFont val="Arial"/>
        <family val="2"/>
      </rPr>
      <t xml:space="preserve">
Evidencia: </t>
    </r>
    <r>
      <rPr>
        <sz val="9"/>
        <rFont val="Arial"/>
        <family val="2"/>
      </rPr>
      <t>Documento de legalización de caja menor.</t>
    </r>
  </si>
  <si>
    <r>
      <t xml:space="preserve">Los responsables en los GIT de Presupuesto, GIT de Contabilidad y GIT de Tesorería de la Sede Central, así como los pagadores y contadores de las Direcciones Territoriales, cada vez que se requiera, verifican que los documentos soporte que autorizan los gastos, vengan firmados por el ordenador del gasto. En caso contrario, devuelven el documento para que sea allegado con la firma respectiva. 
</t>
    </r>
    <r>
      <rPr>
        <b/>
        <sz val="9"/>
        <rFont val="Arial"/>
        <family val="2"/>
      </rPr>
      <t xml:space="preserve">Evidencia: </t>
    </r>
    <r>
      <rPr>
        <sz val="9"/>
        <rFont val="Arial"/>
        <family val="2"/>
      </rPr>
      <t>Documentos soporte de autorización de gastos con firmas.</t>
    </r>
  </si>
  <si>
    <t>GESTIÓN FINANCIERA</t>
  </si>
  <si>
    <r>
      <t xml:space="preserve">El Profesional responsable de la Red MAGNA-ECO, monitorea todos los días el funcionamiento de las estaciones, descargando los archivos que proporciona cada una el día anterior (o el acumulado si se realiza teniendo en cuenta el fin de semana) y corroborando que la información este completa y sin errores.  En caso de no recibir información de alguna de las estaciones o se encuentran errores en los archivos descargados, se realiza contacto con la entidad donde se encuentra la estación para su conexión y se programará visita de mantenimiento.
</t>
    </r>
    <r>
      <rPr>
        <b/>
        <sz val="9"/>
        <rFont val="Arial"/>
        <family val="2"/>
      </rPr>
      <t xml:space="preserve">Evidencia: </t>
    </r>
    <r>
      <rPr>
        <sz val="9"/>
        <rFont val="Arial"/>
        <family val="2"/>
      </rPr>
      <t>Matriz de seguimiento a la Red MAGNA-ECO</t>
    </r>
  </si>
  <si>
    <r>
      <t xml:space="preserve">El profesional encargado de proyectos de red pasiva en el GIT Gestión Geodésica, realiza seguimiento quincenal a las solicitudes de cálculos de puntos geodésicos para red pasiva, proyectos cartográficos y de fronteras, con el propósito de llevar control de las fechas de las solicitudes, para lo cual diligencia la información requerida en el formato Seguimiento de cálculos geodésicos. En caso de encontrar solicitudes no finalizadas, indaga y ayuda a solucionar los posibles inconvenientes junto con los funcionarios que realizan el cálculo.
</t>
    </r>
    <r>
      <rPr>
        <b/>
        <sz val="9"/>
        <rFont val="Arial"/>
        <family val="2"/>
      </rPr>
      <t>Evidencia:</t>
    </r>
    <r>
      <rPr>
        <sz val="9"/>
        <rFont val="Arial"/>
        <family val="2"/>
      </rPr>
      <t xml:space="preserve"> Registro del formato 'Seguimiento de cálculos geodésicos'.</t>
    </r>
  </si>
  <si>
    <r>
      <t xml:space="preserve">El  profesional responsable de la red MAGNA-ECO del GIT Gestión Geodésica constata todos los días hábiles que el usuario tenga acceso a la información publicada en la página web realizando una simulación como usuario.  En caso de que no se pueda acceder a la información publicada en datos abiertos, el profesional del GIT Gestión Geodésica reporta a través de la herramienta GLPI a la Oficina de Informática y Telecomunicaciones la falla para restablecer el acceso a los datos, y se diligencia la matriz de control de novedades para llevar el registro mensual de las incidencias presentadas. Si se ha recibido solicitud de información por parte del usuario, se envía por cualquier medio.
</t>
    </r>
    <r>
      <rPr>
        <b/>
        <sz val="9"/>
        <rFont val="Arial"/>
        <family val="2"/>
      </rPr>
      <t>Evidencia:</t>
    </r>
    <r>
      <rPr>
        <sz val="9"/>
        <rFont val="Arial"/>
        <family val="2"/>
      </rPr>
      <t xml:space="preserve"> Incidencia en GLPI sobre el reporte de la falla dirigido a la Oficina de Informática y Telecomunicaciones y/o matriz de control de novedades mensual</t>
    </r>
  </si>
  <si>
    <r>
      <t xml:space="preserve">Mensualmente el Coordinador del GIT Gestión Geodésica revisa el cálculo de coordenadas o datos geodésicos comprobando que se cumplan todas las etapas del procedimiento y que genere resultados de  forma correcta; en caso de detectar un incumplimiento, se comunica con el responsable del procesamiento para que se realicen las acciones a las que haya lugar y así rehacer el cálculo.
</t>
    </r>
    <r>
      <rPr>
        <b/>
        <sz val="9"/>
        <rFont val="Arial"/>
        <family val="2"/>
      </rPr>
      <t>Evidencia:</t>
    </r>
    <r>
      <rPr>
        <sz val="9"/>
        <rFont val="Arial"/>
        <family val="2"/>
      </rPr>
      <t xml:space="preserve"> Archivo de estaciones procesadas CP IGA Bernese 5.2 con el nombre y cargo de la persona que realizó la revisión del cálculo de las coordenadas, y/o correo electrónico como evidencia de la comunicación de las inconformidades del cálculo y su corrección (si aplica).</t>
    </r>
  </si>
  <si>
    <r>
      <t xml:space="preserve">El funcionario responsable del centro de procesamiento IGA, revisa semanalmente las soluciones de coordenadas, evaluando que los parámetros de procesamiento generados por el BPE de Bernese se encuentren dentro de los rangos permitidos, en caso de no cumplir algún parámetro se revisa nuevamente la configuración de la campaña de cálculo y se aplican los ajustes pertinentes. 
</t>
    </r>
    <r>
      <rPr>
        <b/>
        <sz val="9"/>
        <rFont val="Arial"/>
        <family val="2"/>
      </rPr>
      <t>Evidencia:</t>
    </r>
    <r>
      <rPr>
        <sz val="9"/>
        <rFont val="Arial"/>
        <family val="2"/>
      </rPr>
      <t xml:space="preserve"> Reporte semanal de los parámetros de ejecución generados por el BPE de Bernese</t>
    </r>
  </si>
  <si>
    <r>
      <t xml:space="preserve">El funcionario responsable en el GIT de Gestión Geodésica verifica que el equipo se encuentre operando correctamente antes de su salida a campo y previo a la instalación o utilización del mismo, cada vez que sea requerido, para lo cual revisa todos los parámetros de operación de los equipos de las Redes MAGNA-ECO, Red Pasiva y Nivelación Geodésica, registrando en el formato de revisión de equipos esta verificación. Si el equipo no opera correctamente, se programa su mantenimiento.
</t>
    </r>
    <r>
      <rPr>
        <b/>
        <sz val="9"/>
        <rFont val="Arial"/>
        <family val="2"/>
      </rPr>
      <t>Evidencia:</t>
    </r>
    <r>
      <rPr>
        <sz val="9"/>
        <rFont val="Arial"/>
        <family val="2"/>
      </rPr>
      <t xml:space="preserve"> Formato de revisión de equipos</t>
    </r>
  </si>
  <si>
    <t>Solicitud o recepción de dádivas con el objetivo de agilizar o retrasar la entrega de un dato geodésico para beneficio propio o de un tercero</t>
  </si>
  <si>
    <r>
      <t xml:space="preserve">Mensualmente el Coordinador del GIT de Gestión Geodésica realiza seguimiento a los tiempos para el reporte de la publicación de la información geodésica en la página web. En caso de que se encuentren retrasos, se investiga el motivo, y de encontrarse que se trata para beneficio de un particular se informa la situación a la Oficina de Control Disciplinario para iniciar el proceso pertinente.  
</t>
    </r>
    <r>
      <rPr>
        <b/>
        <sz val="9"/>
        <rFont val="Arial"/>
        <family val="2"/>
      </rPr>
      <t xml:space="preserve">
Evidencia: </t>
    </r>
    <r>
      <rPr>
        <sz val="9"/>
        <rFont val="Arial"/>
        <family val="2"/>
      </rPr>
      <t>Reporte del seguimiento mensual a los tiempos de la información publicada en la página web  y/o comunicación realizada a la Oficina de Control Disciplinario (Si aplica el caso).</t>
    </r>
  </si>
  <si>
    <t>GESTIÓN GEODÉSICA</t>
  </si>
  <si>
    <r>
      <t xml:space="preserve">Antes de la publicación de una investigación, el Coordinador del GIT Estudios geográficos o el funcionario asignado, revisa que no se haya hecho una publicación anterior de una parte o la totalidad de lo allí expuesto, buscándolo a través de páginas especiales. En caso de encontrar que ha habido alguna publicación con esa información y que su autor ha estado vinculado con la investigación del IGAC, se informa a la Oficina Asesora Jurídica (OAJ) para que se inicien los procesos a los que haya lugar.
</t>
    </r>
    <r>
      <rPr>
        <b/>
        <sz val="9"/>
        <rFont val="Arial"/>
        <family val="2"/>
      </rPr>
      <t>Evidencia:</t>
    </r>
    <r>
      <rPr>
        <sz val="9"/>
        <rFont val="Arial"/>
        <family val="2"/>
      </rPr>
      <t xml:space="preserve"> Memorando o correo electrónico informando la situación (si aplica).</t>
    </r>
  </si>
  <si>
    <r>
      <t xml:space="preserve">El Coordinador  GIT de Estudios Geográficos y Ordenamiento Territorial y el Coordinador GIT de Fronteras y Limites de Entidades Territoriales y/o responsables delegadas por ellos, en cada etapa validan que el producto a generar esté acorde con la normatividad vigente, estándares y procedimientos, haciendo las observaciones sobre los documentos de investigación con control de cambios. En caso de que no se cumplan dichas especificaciones, el producto se devuelve al responsable para su ajuste. 
</t>
    </r>
    <r>
      <rPr>
        <b/>
        <sz val="9"/>
        <rFont val="Arial"/>
        <family val="2"/>
      </rPr>
      <t>Evidencia:</t>
    </r>
    <r>
      <rPr>
        <sz val="9"/>
        <rFont val="Arial"/>
        <family val="2"/>
      </rPr>
      <t xml:space="preserve"> Documentos de investigación versionados con control de cambios y/o correos electrónicos con la revisión del informe final de deslindes.</t>
    </r>
  </si>
  <si>
    <r>
      <t xml:space="preserve">Anualmente, o cada vez que se requiera, el Coordinador  del GIT de Estudios Geográficos y Ordenamiento Territorial, el Coordinador GIT de Fronteras y Limites de Entidades Territoriales y/o responsables delegados por la Subdirección de Geografía y Cartografía, revisan que los procedimientos estén acorde a la normatividad y estándares vigentes. En caso de requerirse, se realiza la correspondiente actualización.
</t>
    </r>
    <r>
      <rPr>
        <b/>
        <sz val="9"/>
        <rFont val="Arial"/>
        <family val="2"/>
      </rPr>
      <t>Evidencia:</t>
    </r>
    <r>
      <rPr>
        <sz val="9"/>
        <rFont val="Arial"/>
        <family val="2"/>
      </rPr>
      <t xml:space="preserve"> Correo electrónico que evidencia la realización de la revisión de los procedimientos, procedimientos actualizados cuando aplique y/o plan de trabajo para la actualización de documentos</t>
    </r>
  </si>
  <si>
    <r>
      <t xml:space="preserve">Los Coordinadores del GIT de Estudios geográficos y ordenamiento territorial y GIT Fronteras y limites de entidades territoriales, realizan el seguimiento mensual de los productos del plan de acción y del proyecto de inversión, reportando los avances en las herramientas dispuestas para este fin. En caso de observar actividades que no se han cumplido, se justifican los motivos de atraso y se informa a la Subdirección de geografía y cartografía. 
</t>
    </r>
    <r>
      <rPr>
        <b/>
        <sz val="9"/>
        <rFont val="Arial"/>
        <family val="2"/>
      </rPr>
      <t>Evidencia</t>
    </r>
    <r>
      <rPr>
        <sz val="9"/>
        <rFont val="Arial"/>
        <family val="2"/>
      </rPr>
      <t>: Herramientas para el seguimiento del plan de acción y proyectos de inversión, y/o correo electrónico enviando con el seguimiento.</t>
    </r>
  </si>
  <si>
    <r>
      <t xml:space="preserve">Al realizar la planeación del proyecto, Los Coordinadores del GIT Estudios Geográficos  y ordenamiento territorial y GIT Fronteras y limites de entidades territoriales, revisan la disponibilidad de personal, así como otros recursos necesarios para estimar las necesidades con base en el presupuesto asignado. En caso de que el personal existente sea insuficiente, o no sea el requerido, se solicitará la asignación del personal a la Subdirectora de Geografía y Cartografía, sujetos a disponibilidad de presupuesto asignados a cada GIT. 
</t>
    </r>
    <r>
      <rPr>
        <b/>
        <sz val="9"/>
        <rFont val="Arial"/>
        <family val="2"/>
      </rPr>
      <t xml:space="preserve">Evidencias: </t>
    </r>
    <r>
      <rPr>
        <sz val="9"/>
        <rFont val="Arial"/>
        <family val="2"/>
      </rPr>
      <t xml:space="preserve">Plan anual de adquisiciones con las necesidades de personal y demás recursos necesarios y correo electrónico enviando el plan </t>
    </r>
  </si>
  <si>
    <r>
      <t xml:space="preserve">Durante el proceso de generación, y una vez finalizado, un estudio o investigación geográfica, acta e informe de deslindes, los Coordinadores del GIT Estudios geográficos y ordenamiento territorial y GIT Fronteras y límites de entidades territoriales, verifican el cumplimiento de normatividad y procedimientos vigentes por medio de reuniones, donde se analiza el producto final. En caso de encontrar inconsistencias con el cumplimiento, los Coordinadores de cada uno de los GIT solicitan a los responsables de cada proyecto el ajuste del documento. 
</t>
    </r>
    <r>
      <rPr>
        <b/>
        <sz val="9"/>
        <rFont val="Arial"/>
        <family val="2"/>
      </rPr>
      <t>Evidencia:</t>
    </r>
    <r>
      <rPr>
        <sz val="9"/>
        <rFont val="Arial"/>
        <family val="2"/>
      </rPr>
      <t xml:space="preserve"> Registro o evidencia de asistencia a las reuniones y versiones de documentos con observaciones.</t>
    </r>
  </si>
  <si>
    <t>GESTIÓN GEOGRÁFICA</t>
  </si>
  <si>
    <r>
      <t xml:space="preserve">Mensualmente el Líder de mesa de servicios y los Ingenieros de Sistemas de las Direcciones Territoriales,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Niveles de Servicio (ANS), se realiza un informe para la jefatura de la OIT, para la generación de un plan de atención de solicitudes.
</t>
    </r>
    <r>
      <rPr>
        <b/>
        <sz val="9"/>
        <rFont val="Arial"/>
        <family val="2"/>
      </rPr>
      <t xml:space="preserve">Evidencia: </t>
    </r>
    <r>
      <rPr>
        <sz val="9"/>
        <rFont val="Arial"/>
        <family val="2"/>
      </rPr>
      <t xml:space="preserve">Reporte de la herramienta de gestión de soporte técnico - GLPI con la información incluyendo las solicitudes en estado 'No resuelto'. </t>
    </r>
  </si>
  <si>
    <t>Inoportunidad en la ejecución de mantenimientos preventivos de la infraestructura tecnológica de la entidad</t>
  </si>
  <si>
    <r>
      <t xml:space="preserve">Trimestralmente el Coordinador del GIT de Infraestructura Tecnológica realiza seguimiento al cronograma de mantenimientos preventivos de la infraestructura tecnológica programados en la vigencia, con el fin de asegurar la disponibilidad de los servicios de TI. En caso de identificar retrasos se informa a la jefatura de la OITpara que se realicen las gestiones pertinentes para efectuar las actividades.
</t>
    </r>
    <r>
      <rPr>
        <b/>
        <sz val="9"/>
        <rFont val="Arial"/>
        <family val="2"/>
      </rPr>
      <t>Evidencia:</t>
    </r>
    <r>
      <rPr>
        <sz val="9"/>
        <rFont val="Arial"/>
        <family val="2"/>
      </rPr>
      <t xml:space="preserve"> Cronograma de mantenimiento con seguimiento y/o control registro de mantenimientos</t>
    </r>
  </si>
  <si>
    <r>
      <t xml:space="preserve">Trimestralmente el Coordinador del GIT de Infraestructura Tecnológica monitorea de manera aleatoria los espacios con recursos de TI, con el fin de identificar la ocurrencia de un evento que pueda representar la no disponibilidad del servicio de TI. En caso de encontrar novedades o fallas en la infraestructura tecnológica, se informa a jefatura de la OIT para priorizar su mantenimiento. 
</t>
    </r>
    <r>
      <rPr>
        <b/>
        <sz val="9"/>
        <rFont val="Arial"/>
        <family val="2"/>
      </rPr>
      <t xml:space="preserve">Evidencia: </t>
    </r>
    <r>
      <rPr>
        <sz val="9"/>
        <rFont val="Arial"/>
        <family val="2"/>
      </rPr>
      <t xml:space="preserve">Correo electrónico con el reporte de la novedad o falla y/o reporte de la verificación aleatoria de la infraestructura tecnológica realizada.
</t>
    </r>
  </si>
  <si>
    <r>
      <t xml:space="preserve">El Administrador de bases de datos atiende cada solicitud de permisos de acceso a las bases de datos institucionales las cuales se gestionan a través de requerimientos en la herramienta tecnológica de la mesa de servicios, a solicitud de los usuarios. En caso de que los privilegios no sean autorizados por ellos se rechaza la solicitud y  no se asignan los permisos en las bases de datos.
</t>
    </r>
    <r>
      <rPr>
        <b/>
        <sz val="9"/>
        <rFont val="Arial"/>
        <family val="2"/>
      </rPr>
      <t xml:space="preserve">
Evidencia:</t>
    </r>
    <r>
      <rPr>
        <sz val="9"/>
        <rFont val="Arial"/>
        <family val="2"/>
      </rPr>
      <t xml:space="preserve">  Reportes de solicitudes de permisos de acceso a las bases de datos institucionales</t>
    </r>
  </si>
  <si>
    <r>
      <t xml:space="preserve">Los Jefes de Conservación en las Direcciones Territoriales generan las solicitudes de permisos de acceso a las bases de datos de Cobol, las cuales se gestionan a través de requerimientos de la herramienta tecnológica de la mesa de servicios por el ingeniero de la DT a solicitud de los usuarios. En caso de que la solicitud no llegue autorizada por el Jefe de Conservación no se asignan permisos en Cobol.
</t>
    </r>
    <r>
      <rPr>
        <b/>
        <sz val="9"/>
        <rFont val="Arial"/>
        <family val="2"/>
      </rPr>
      <t xml:space="preserve">
Evidencia: </t>
    </r>
    <r>
      <rPr>
        <sz val="9"/>
        <rFont val="Arial"/>
        <family val="2"/>
      </rPr>
      <t>Reportes de solicitudes de permisos de acceso a la base de datos Cobol debidamente autorizadas por el Jefe de Conservación.</t>
    </r>
  </si>
  <si>
    <t>GESTIÓN INFORMÁTICA DE SOPORTE</t>
  </si>
  <si>
    <r>
      <t xml:space="preserve">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t>
    </r>
    <r>
      <rPr>
        <b/>
        <sz val="9"/>
        <rFont val="Arial"/>
        <family val="2"/>
      </rPr>
      <t>Evidencia:</t>
    </r>
    <r>
      <rPr>
        <sz val="9"/>
        <rFont val="Arial"/>
        <family val="2"/>
      </rPr>
      <t xml:space="preserve"> 
1. Formato diligenciado "Control de estado de procesos judiciales" vigente y el informe consolidado con el estado de procesos judiciales (Sede central)
2. Formato diligenciado "Control de estado de procesos judiciales" vigente (Direcciones Territoriales)</t>
    </r>
  </si>
  <si>
    <r>
      <t xml:space="preserve">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t>
    </r>
    <r>
      <rPr>
        <b/>
        <sz val="9"/>
        <rFont val="Arial"/>
        <family val="2"/>
      </rPr>
      <t xml:space="preserve">Evidencia: </t>
    </r>
    <r>
      <rPr>
        <sz val="9"/>
        <rFont val="Arial"/>
        <family val="2"/>
      </rPr>
      <t>Convocatoria a través de correo electrónico, acta de reunión, agenda y/o pantallazo de los participantes (convocatoria virtual)</t>
    </r>
  </si>
  <si>
    <r>
      <t xml:space="preserve">El responsable asignado de la Oficina Asesora Jurídica en Sede central, realiza, junto con el reparto del proceso judicial o extrajudicial al abogado, la solicitud de manifestación de conflicto de interés, inhabilidad o incompatibilidad para actuar en el proceso judicial, con la finalidad de que la OAJ determine su existencia. 
</t>
    </r>
    <r>
      <rPr>
        <b/>
        <sz val="9"/>
        <rFont val="Arial"/>
        <family val="2"/>
      </rPr>
      <t xml:space="preserve">Evidencia: </t>
    </r>
    <r>
      <rPr>
        <sz val="9"/>
        <rFont val="Arial"/>
        <family val="2"/>
      </rPr>
      <t xml:space="preserve">Correo electrónico remitido al abogado y recibido con la manifestación. </t>
    </r>
  </si>
  <si>
    <t>GESTIÓN JURÍDICA</t>
  </si>
  <si>
    <r>
      <t xml:space="preserve">El responsable en la Oficina, GIT o Área responsable verifica el contenido del proyecto de Acto administrativo previo a su publicación en la página web para participación ciudadana (en caso de que sea necesario por ley), cada vez que se requiera, con el fin de recibir las observaciones a lugar, previo a la expedición de la regulación. En caso de recibir comentarios u observaciones, se deben responder las observaciones y comentarios, y ajustar el contenido si tiene mérito antes de remitirlo a la Oficina Asesora Jurídica para su expedición. 
</t>
    </r>
    <r>
      <rPr>
        <b/>
        <sz val="9"/>
        <rFont val="Arial"/>
        <family val="2"/>
      </rPr>
      <t xml:space="preserve">Evidencia: </t>
    </r>
    <r>
      <rPr>
        <sz val="9"/>
        <rFont val="Arial"/>
        <family val="2"/>
      </rPr>
      <t>Correo de envío del proyecto de Acto Administrativo al proceso de Difusión y Mercadeo para publicación en la página web; y/o link de publicación del Acto Administrativo.</t>
    </r>
  </si>
  <si>
    <t>REGULACIÓN</t>
  </si>
  <si>
    <r>
      <t xml:space="preserve">Cada auditor de la Oficina de Control Interno (OCI) verifica mensualmente que la información como resultado de las auditorías (informes, evidencias de verificación, etc.) se incluya en las carpetas compartidas de la oficina en Drive para su permanente consulta y reporta a través de correo electrónico al Jefe de la OCI el cargue de esta información. En caso de detectar novedades en la información que se subió a la carpeta, se establece comunicación con el auditor encargado para que se corrija o cargue la información faltante.
</t>
    </r>
    <r>
      <rPr>
        <b/>
        <sz val="9"/>
        <rFont val="Arial"/>
        <family val="2"/>
      </rPr>
      <t xml:space="preserve">
Evidencia:</t>
    </r>
    <r>
      <rPr>
        <sz val="9"/>
        <rFont val="Arial"/>
        <family val="2"/>
      </rPr>
      <t xml:space="preserve"> Correo electrónico de verificación por parte del responsable de la Oficina de Control Interno al Jefe de la OCI</t>
    </r>
  </si>
  <si>
    <t>SEGUIMIENTO Y EVALUACIÓN INSTITUCIONAL</t>
  </si>
  <si>
    <r>
      <t xml:space="preserve">El responsable en el GIT de Servicio al Ciudadano realiza seguimiento mensual al estado de PQRSD registradas en el sistema de gestión documental CORDIS a cargo de la Sede Central o de las Direcciones Territoriales, identificando las que presentan retrasos de vigencias anteriores con el fin de que sean atendidas y se dé respuesta por parte de la entidad. En caso de encontrar PQRSD con atrasos superiores a la vigencia anterior se generan acciones correctivas por parte del responsable a cargo de las PQRSD (Área en Sede Central o Dirección Territorial) para solventar la situación. 
</t>
    </r>
    <r>
      <rPr>
        <b/>
        <sz val="9"/>
        <rFont val="Arial"/>
        <family val="2"/>
      </rPr>
      <t>Evidencia:</t>
    </r>
    <r>
      <rPr>
        <sz val="9"/>
        <rFont val="Arial"/>
        <family val="2"/>
      </rPr>
      <t xml:space="preserve"> Correo electrónico de seguimiento desde el GIT de Servicio al Ciudadano</t>
    </r>
  </si>
  <si>
    <r>
      <t xml:space="preserve">El responsable asignado en el GIT de Servicio al Ciudadano realiza verificación trimestral de las encuestas respondidas por los usuarios posterior a la prestación del servicio en los diferentes canales de atención, con el fin de identificar posibles prácticas en las cuales se vea involucrada la entrega de dádivas o beneficios a nombre propio de funcionarios o para terceros. En caso de encontrar que se presentó esta situación, se remite al órgano competente en el IGAC para la investigación disciplinaria o las medidas correspondientes de acuerdo con el tipo de vinculación. 
</t>
    </r>
    <r>
      <rPr>
        <b/>
        <sz val="9"/>
        <rFont val="Arial"/>
        <family val="2"/>
      </rPr>
      <t xml:space="preserve">
Evidencia:</t>
    </r>
    <r>
      <rPr>
        <sz val="9"/>
        <rFont val="Arial"/>
        <family val="2"/>
      </rPr>
      <t xml:space="preserve"> Reporte de las encuestas respondidas por los usuarios y/o correo electrónico con el seguimiento realizado al Coordinador GIT Servicio al Ciudadano.</t>
    </r>
  </si>
  <si>
    <t>SERVICIO AL CIUDADANO Y PARTICIPACIÓN</t>
  </si>
  <si>
    <t>LISTA DE PROCESOS</t>
  </si>
  <si>
    <r>
      <t xml:space="preserve">El responsable asignado en la Oficina Asesora de Planeación valida las solicitudes de creación o actualización de proyectos de inversión generadas por parte de los formuladores de proyecto en el sistema de información dispuesto por el DNP, realizando el rechazo en caso de que no sea viable la actualización y devolviendo al solicitante, cada vez que sea requerido. De otro modo, si se aprueba, se indica a través de correo electrónico cuando el proyecto se envía para viabilidad.
</t>
    </r>
    <r>
      <rPr>
        <b/>
        <sz val="9"/>
        <rFont val="Arial"/>
        <family val="2"/>
      </rPr>
      <t xml:space="preserve">
Evidencias: </t>
    </r>
    <r>
      <rPr>
        <sz val="9"/>
        <rFont val="Arial"/>
        <family val="2"/>
      </rPr>
      <t xml:space="preserve">Pantallazos del control de formulación técnica y/o fichas EBI actualizadas para conocer la aceptación o rechazo de la propuesta de actualización del proyecto. </t>
    </r>
  </si>
  <si>
    <t xml:space="preserve">Pantallazos del control de formulación técnica y/o fichas EBI actualizadas para conocer la aceptación o rechazo de la propuesta de actualización del proyecto. </t>
  </si>
  <si>
    <t>MATRIZ DE RIESGOS INSTITUCIONAL - IGAC 2021</t>
  </si>
  <si>
    <t>El Instituto Geográfico Agustín Codazzi - IGAC presenta la matriz de riesgos institucional para el periodo 2021. La gestión de riesgos institucional en la entidad se llevó a cabo en el marco de la norma ISO 31000:2018 “Gestión del riesgo”, ISO 9001:2018 “Gestión de la calidad” y la Guía para la Administración de los Riesgos del Departamento Administrativo de la Función Pública (DAFP) en su versión número 4.</t>
  </si>
  <si>
    <t>DESCRIPCIÓN DE RIESGOS</t>
  </si>
  <si>
    <r>
      <t xml:space="preserve">El responsable del Sistema de Gestión Ambiental (SGA) realiza seguimiento trimestral al cumplimiento del Plan de Trabajo Ambiental en la Sede Central y en las Direcciones Territoriales, con el fin de asegurar la implementación de las actividades contempladas en el plan, verificando que la información incluida y reportada corresponda al avance conforme a las evidencias suministradas. En caso de encontrar novedades, el  responsable del SGA se comunicará con la persona que remitió el correo de seguimiento para que se hagan los ajustes pertinentes.
</t>
    </r>
    <r>
      <rPr>
        <b/>
        <sz val="9"/>
        <rFont val="Arial"/>
        <family val="2"/>
      </rPr>
      <t xml:space="preserve">Evidencia: </t>
    </r>
    <r>
      <rPr>
        <sz val="9"/>
        <rFont val="Arial"/>
        <family val="2"/>
      </rPr>
      <t>Plan de Trabajo Ambiental con el seguimiento trimestral, incluyendo los ajustes a los que haya lugar.</t>
    </r>
  </si>
  <si>
    <t>Plan de Trabajo Ambiental con el seguimiento trimestral, incluyendo los ajustes a los que haya lugar.</t>
  </si>
  <si>
    <t>DEP-5</t>
  </si>
  <si>
    <r>
      <t xml:space="preserve">El responsable en el GIT de servicios administrativos verifica trimestralmente el Plan Anual de Adquisiciones del proceso, incluyendo los servicios esenciales (aseo, cafeteria, vigilancia y seguros), con el fin de realizar el seguimiento a su cumplimiento. En caso de que se presenten variaciones o se requieran hacer modificaciones (si aplica), se revisa el Plan y se remite al proceso de Gestión Contractual para su aprobación y actualización. 
</t>
    </r>
    <r>
      <rPr>
        <b/>
        <sz val="9"/>
        <rFont val="Arial"/>
        <family val="2"/>
      </rPr>
      <t>Evidencia:</t>
    </r>
    <r>
      <rPr>
        <sz val="9"/>
        <rFont val="Arial"/>
        <family val="2"/>
      </rPr>
      <t xml:space="preserve"> Verificación trimestral del Plan Anual de Adquisiciones del proceso con los servicios esenciales  y/o correo que evidencie la solicitud de modificaciones al PAA (Si aplica). </t>
    </r>
  </si>
  <si>
    <t xml:space="preserve">Verificación trimestral del Plan Anual de Adquisiciones del proceso con los servicios esenciales  y/o correo que evidencie la solicitud de modificaciones al PAA (Si aplica). </t>
  </si>
  <si>
    <r>
      <t xml:space="preserve">Semanalmente el responsable de correspondencia del proceso de Gestión del conocimiento, investigación e  innovación, realiza el seguimiento al estado de las peticiones descargando el reporte de SIGAC. En caso de encontrar peticiones que no se han respondido, informa al responsable antes de vencer el plazo de respuesta y comunica al Jefe de la Oficina CIAF sobre las peticiones pendientes por responder.
</t>
    </r>
    <r>
      <rPr>
        <b/>
        <sz val="9"/>
        <rFont val="Arial"/>
        <family val="2"/>
      </rPr>
      <t>Evidencia:</t>
    </r>
    <r>
      <rPr>
        <sz val="9"/>
        <rFont val="Arial"/>
        <family val="2"/>
      </rPr>
      <t xml:space="preserve"> Reporte de pendientes del aplicativo de correspondencia y/o correos electrónicos informando las peticiones pendientes (según sea el caso).</t>
    </r>
  </si>
  <si>
    <r>
      <t xml:space="preserve">El responsable en el GIT de Gestión de Talento Humano y el líder del SGSST,  realiza seguimiento mensual al Plan de Seguridad y Salud en el Trabajo a través de la verificación y validación de las actividades programadas y su cumplimiento, contrastando el informe mensual con el soporte de las evidencias subidas en el Drive. En caso de no realizar la actividad se hará la  reprogramación correspondiente.                      
</t>
    </r>
    <r>
      <rPr>
        <b/>
        <sz val="9"/>
        <rFont val="Arial"/>
        <family val="2"/>
      </rPr>
      <t xml:space="preserve">
Evidencias:  
</t>
    </r>
    <r>
      <rPr>
        <sz val="9"/>
        <rFont val="Arial"/>
        <family val="2"/>
      </rPr>
      <t xml:space="preserve">Informe mensual soportado con las evidencias en DRIVE y/o reporte del indicador de cumplimiento. </t>
    </r>
  </si>
  <si>
    <t>Responsable en el GIT de Gestión de Talento Humano 
Líder del SGSST</t>
  </si>
  <si>
    <r>
      <t xml:space="preserve">Maria del Pilar Gonzalez
</t>
    </r>
    <r>
      <rPr>
        <b/>
        <sz val="10"/>
        <rFont val="Arial"/>
        <family val="2"/>
      </rPr>
      <t>Secretaria General</t>
    </r>
  </si>
  <si>
    <r>
      <t xml:space="preserve">Maria del Pilar Gonzalez
</t>
    </r>
    <r>
      <rPr>
        <b/>
        <sz val="10"/>
        <rFont val="Arial"/>
        <family val="2"/>
      </rPr>
      <t xml:space="preserve">Secretaria General
</t>
    </r>
    <r>
      <rPr>
        <sz val="10"/>
        <rFont val="Arial"/>
        <family val="2"/>
      </rPr>
      <t xml:space="preserve">
Eymar Gilberto Jiménez Ovalle
</t>
    </r>
    <r>
      <rPr>
        <b/>
        <sz val="10"/>
        <rFont val="Arial"/>
        <family val="2"/>
      </rPr>
      <t xml:space="preserve">GIT Presupuesto </t>
    </r>
    <r>
      <rPr>
        <sz val="10"/>
        <rFont val="Arial"/>
        <family val="2"/>
      </rPr>
      <t xml:space="preserve"> 
Luz Marina Gómez Linares 
</t>
    </r>
    <r>
      <rPr>
        <b/>
        <sz val="10"/>
        <rFont val="Arial"/>
        <family val="2"/>
      </rPr>
      <t xml:space="preserve">GIT Contabilidad </t>
    </r>
    <r>
      <rPr>
        <sz val="10"/>
        <rFont val="Arial"/>
        <family val="2"/>
      </rPr>
      <t xml:space="preserve">
Jesica Damaris Aux Rodríguez 
</t>
    </r>
    <r>
      <rPr>
        <b/>
        <sz val="10"/>
        <rFont val="Arial"/>
        <family val="2"/>
      </rPr>
      <t xml:space="preserve">GIT Tesorería </t>
    </r>
  </si>
  <si>
    <r>
      <t xml:space="preserve">Maria del Pilar Gonzalez
</t>
    </r>
    <r>
      <rPr>
        <b/>
        <sz val="10"/>
        <rFont val="Arial"/>
        <family val="2"/>
      </rPr>
      <t>Secretaria General</t>
    </r>
    <r>
      <rPr>
        <sz val="10"/>
        <rFont val="Arial"/>
        <family val="2"/>
      </rPr>
      <t xml:space="preserve">
Eymar Gilberto Jiménez Ovalle
</t>
    </r>
    <r>
      <rPr>
        <b/>
        <sz val="10"/>
        <rFont val="Arial"/>
        <family val="2"/>
      </rPr>
      <t xml:space="preserve">GIT Presupuesto </t>
    </r>
    <r>
      <rPr>
        <sz val="10"/>
        <rFont val="Arial"/>
        <family val="2"/>
      </rPr>
      <t xml:space="preserve"> 
Luz Marina Gómez Linares 
</t>
    </r>
    <r>
      <rPr>
        <b/>
        <sz val="10"/>
        <rFont val="Arial"/>
        <family val="2"/>
      </rPr>
      <t xml:space="preserve">GIT Contabilidad 
</t>
    </r>
    <r>
      <rPr>
        <sz val="10"/>
        <rFont val="Arial"/>
        <family val="2"/>
      </rPr>
      <t xml:space="preserve">
Jesica Damaris Aux Rodríguez 
</t>
    </r>
    <r>
      <rPr>
        <b/>
        <sz val="10"/>
        <rFont val="Arial"/>
        <family val="2"/>
      </rPr>
      <t xml:space="preserve">GIT Tesorería </t>
    </r>
  </si>
  <si>
    <r>
      <t xml:space="preserve">Maria del Pilar Gonzalez
</t>
    </r>
    <r>
      <rPr>
        <b/>
        <sz val="10"/>
        <rFont val="Arial"/>
        <family val="2"/>
      </rPr>
      <t xml:space="preserve">Secretaria General
</t>
    </r>
    <r>
      <rPr>
        <sz val="10"/>
        <rFont val="Arial"/>
        <family val="2"/>
      </rPr>
      <t xml:space="preserve">
Eymar Gilberto Jiménez Ovalle
</t>
    </r>
    <r>
      <rPr>
        <b/>
        <sz val="10"/>
        <rFont val="Arial"/>
        <family val="2"/>
      </rPr>
      <t xml:space="preserve">GIT Presupuesto  
</t>
    </r>
    <r>
      <rPr>
        <sz val="10"/>
        <rFont val="Arial"/>
        <family val="2"/>
      </rPr>
      <t xml:space="preserve">
Luz Marina Gómez Linares 
</t>
    </r>
    <r>
      <rPr>
        <b/>
        <sz val="10"/>
        <rFont val="Arial"/>
        <family val="2"/>
      </rPr>
      <t xml:space="preserve">GIT Contabilidad </t>
    </r>
    <r>
      <rPr>
        <sz val="10"/>
        <rFont val="Arial"/>
        <family val="2"/>
      </rPr>
      <t xml:space="preserve">
Jesica Damaris Aux Rodríguez 
</t>
    </r>
    <r>
      <rPr>
        <b/>
        <sz val="10"/>
        <rFont val="Arial"/>
        <family val="2"/>
      </rPr>
      <t xml:space="preserve">GIT Tesorería </t>
    </r>
  </si>
  <si>
    <r>
      <t xml:space="preserve">Harvey Hernando Mora Sánchez     
</t>
    </r>
    <r>
      <rPr>
        <b/>
        <sz val="10"/>
        <rFont val="Arial"/>
        <family val="2"/>
      </rPr>
      <t>Jefe Oficina De Control Interno (E)</t>
    </r>
  </si>
  <si>
    <r>
      <t xml:space="preserve">Harvey Hernando Mora Sánchez </t>
    </r>
    <r>
      <rPr>
        <b/>
        <sz val="10"/>
        <rFont val="Arial"/>
        <family val="2"/>
      </rPr>
      <t xml:space="preserve">    
Jefe Oficina De Control Interno (E)</t>
    </r>
  </si>
  <si>
    <t>CONSOLIDADO DE RIESGOS 2021</t>
  </si>
  <si>
    <t>1. Afectaciones ambientales a terceros. 
2. Pérdida de imagen institucional y credibilidad del proceso.
3. Multas y/o sanciones para la entidad por el incumplimiento de la normatividad.
4. Contaminación ambiental.</t>
  </si>
  <si>
    <t>GAG-6</t>
  </si>
  <si>
    <t>53</t>
  </si>
  <si>
    <t>42</t>
  </si>
  <si>
    <t>45</t>
  </si>
  <si>
    <t>13</t>
  </si>
  <si>
    <t>12</t>
  </si>
  <si>
    <t>54</t>
  </si>
  <si>
    <t>43</t>
  </si>
  <si>
    <t>15</t>
  </si>
  <si>
    <t>11</t>
  </si>
  <si>
    <t/>
  </si>
  <si>
    <t>-20</t>
  </si>
  <si>
    <t>24</t>
  </si>
  <si>
    <t>31</t>
  </si>
  <si>
    <t>14</t>
  </si>
  <si>
    <t>55</t>
  </si>
  <si>
    <t>33</t>
  </si>
  <si>
    <t>35</t>
  </si>
  <si>
    <t>25</t>
  </si>
  <si>
    <t>23</t>
  </si>
  <si>
    <t>-10</t>
  </si>
  <si>
    <t>44</t>
  </si>
  <si>
    <t>22</t>
  </si>
  <si>
    <t>21</t>
  </si>
  <si>
    <r>
      <t xml:space="preserve">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progrramados y no atendidos, así como las causales, y proponer las acciones respectivas con el fin de dar cumplimiento en el mes siguiente. En caso de identificar novedades en el cumplimiento se reprograman las actividades.
</t>
    </r>
    <r>
      <rPr>
        <b/>
        <sz val="9"/>
        <rFont val="Arial"/>
        <family val="2"/>
      </rPr>
      <t xml:space="preserve">Evidencia: 
1. Direcciones Territoriales: </t>
    </r>
    <r>
      <rPr>
        <sz val="9"/>
        <rFont val="Arial"/>
        <family val="2"/>
      </rPr>
      <t>Cronograma de trabajo, reporte del seguimiento semanal y relación de acciones (si aplica).</t>
    </r>
  </si>
  <si>
    <r>
      <t xml:space="preserve">El Director Territorial y el Subdirector de Catastro, a partir del inicio del convenio, elaboran el cronograma y tablero de control de ejecución del proceso de formación o actualización catastral. El Director Territorial, la Subdirección de catastro y las áreas que sean requeridas en el marco del proceso, realizan seguimiento 2 veces al mes al cronograma de ejecución a fin de identificar retrasos, causas y definir las acciones a realizar para el cumplimiento.
</t>
    </r>
    <r>
      <rPr>
        <b/>
        <sz val="9"/>
        <rFont val="Arial"/>
        <family val="2"/>
      </rPr>
      <t>Evidencia:</t>
    </r>
    <r>
      <rPr>
        <sz val="9"/>
        <rFont val="Arial"/>
        <family val="2"/>
      </rPr>
      <t xml:space="preserve"> </t>
    </r>
    <r>
      <rPr>
        <b/>
        <sz val="9"/>
        <rFont val="Arial"/>
        <family val="2"/>
      </rPr>
      <t xml:space="preserve">
1. Direcciones Territoriales y Subdirección de Catastro (Sede Central): </t>
    </r>
    <r>
      <rPr>
        <sz val="9"/>
        <rFont val="Arial"/>
        <family val="2"/>
      </rPr>
      <t>Cronograma de trabajo, Tableros de control, las listas de asistencia al seguimiento y/o actas de reunión.</t>
    </r>
  </si>
  <si>
    <r>
      <t xml:space="preserve">El Subdirector de Catastro, o quien haga sus veces, así como los Directores Territoriales, realizan seguimiento 2 veces al mes a la ejecución de los avalúos comerciales, con el fin de verificar el cumplimiento de los tiempos de respuesta e identificar situaciones que afecten la oportunidad en la entrega de los mismos.
</t>
    </r>
    <r>
      <rPr>
        <b/>
        <sz val="9"/>
        <rFont val="Arial"/>
        <family val="2"/>
      </rPr>
      <t xml:space="preserve">Evidencia: 
1. Direcciones Territoriales: </t>
    </r>
    <r>
      <rPr>
        <sz val="9"/>
        <rFont val="Arial"/>
        <family val="2"/>
      </rPr>
      <t xml:space="preserve">Listas de asistencia a reuniones de seguimiento y/o actas de reunión.
</t>
    </r>
    <r>
      <rPr>
        <b/>
        <sz val="9"/>
        <rFont val="Arial"/>
        <family val="2"/>
      </rPr>
      <t xml:space="preserve">2. Subdirección de Catastro (Sede Central): </t>
    </r>
    <r>
      <rPr>
        <sz val="9"/>
        <rFont val="Arial"/>
        <family val="2"/>
      </rPr>
      <t>Listas de asistencia a reuniones de seguimiento y/o actas de reunión.</t>
    </r>
  </si>
  <si>
    <r>
      <t xml:space="preserve">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previstos y no atendidos, así como las causales, y proponer las acciones respectivas con el fin de dar cumplimiento en el mes siguiente. En caso de identificar novedades en el cumplimiento se reprograman las actividades.
</t>
    </r>
    <r>
      <rPr>
        <b/>
        <sz val="9"/>
        <rFont val="Arial"/>
        <family val="2"/>
      </rPr>
      <t xml:space="preserve">Evidencia: 
1. Direcciones Territoriales: </t>
    </r>
    <r>
      <rPr>
        <sz val="9"/>
        <rFont val="Arial"/>
        <family val="2"/>
      </rPr>
      <t>Cronograma de trabajo, reporte del seguimiento semanal y relación de acciones (si aplica).</t>
    </r>
  </si>
  <si>
    <t>Se gestionan 63 riesgos institucionales y 13 de seguridad digital para el 2021. La identificación de riesgos del periodo 2021 tuvo presente la alineación con los objetivos estratégicos de la entidad, así como la clasificación de acuerdo con el tipo de riesgo, análisis de contexto y evaluación objetiva.</t>
  </si>
  <si>
    <t xml:space="preserve">
Se utiliza el aplicativo PLANIGAC, elaborado por la Oficina Asesora de Planeación (OAP), para la optimización del proceso de seguimiento, monitoreo, control y reporte de la gestión de riesgos a nivel de proceso y Dirección Territorial. Esta fue una innovación que facilitó el registro de información y su posterior reporte. </t>
  </si>
  <si>
    <t>Los códigos de cada pestaña se asocian con los procesos a continuación:</t>
  </si>
  <si>
    <t>APLICABILIDAD EN DIRECCIONES TERRITORIALES</t>
  </si>
  <si>
    <t>Teniendo en cuenta que la gestión de riesgos de la entidad tiene cobertura tanto a nivel central como territorial, el seguimiento a la aplicación de controles se lleva a cabo también desde las 22 Direcciones Territoriales del IGAC, de manera que se cuente con un cubrimiento permanente de las condiciones de riesgo que pueden afectar el desempeño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</si>
</sst>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0"/>
      <name val="Arial"/>
      <family val="2"/>
    </font>
    <font>
      <sz val="10"/>
      <name val="Arial"/>
      <family val="2"/>
    </font>
    <font>
      <sz val="11"/>
      <color theme="1"/>
      <name val="Arial"/>
      <family val="2"/>
    </font>
    <font>
      <sz val="10"/>
      <color theme="1"/>
      <name val="Arial"/>
      <family val="2"/>
    </font>
    <font>
      <b/>
      <sz val="11"/>
      <color theme="1"/>
      <name val="Arial"/>
      <family val="2"/>
    </font>
    <font>
      <sz val="10"/>
      <color theme="1"/>
      <name val="Calibri"/>
      <family val="2"/>
      <scheme val="minor"/>
    </font>
    <font>
      <b/>
      <sz val="10"/>
      <color theme="1"/>
      <name val="Calibri"/>
      <family val="2"/>
      <scheme val="minor"/>
    </font>
    <font>
      <sz val="9"/>
      <color indexed="81"/>
      <name val="Tahoma"/>
      <family val="2"/>
    </font>
    <font>
      <b/>
      <sz val="9"/>
      <color indexed="81"/>
      <name val="Tahoma"/>
      <family val="2"/>
    </font>
    <font>
      <b/>
      <sz val="10"/>
      <color theme="0"/>
      <name val="Arial"/>
      <family val="2"/>
    </font>
    <font>
      <sz val="9"/>
      <name val="Arial"/>
      <family val="2"/>
    </font>
    <font>
      <b/>
      <sz val="11"/>
      <name val="Arial"/>
      <family val="2"/>
    </font>
    <font>
      <b/>
      <sz val="26"/>
      <color theme="0"/>
      <name val="Calibri"/>
      <family val="2"/>
      <scheme val="minor"/>
    </font>
    <font>
      <sz val="9"/>
      <color theme="1"/>
      <name val="Arial"/>
      <family val="2"/>
    </font>
    <font>
      <b/>
      <sz val="9"/>
      <name val="Arial"/>
      <family val="2"/>
    </font>
    <font>
      <b/>
      <sz val="11"/>
      <color theme="0"/>
      <name val="Arial"/>
      <family val="2"/>
    </font>
    <font>
      <b/>
      <u/>
      <sz val="10"/>
      <color theme="0"/>
      <name val="Arial"/>
      <family val="2"/>
    </font>
    <font>
      <b/>
      <sz val="11"/>
      <color theme="5" tint="0.39997558519241921"/>
      <name val="Arial"/>
      <family val="2"/>
    </font>
    <font>
      <b/>
      <sz val="10"/>
      <color theme="9" tint="0.59999389629810485"/>
      <name val="Arial"/>
      <family val="2"/>
    </font>
    <font>
      <b/>
      <sz val="9"/>
      <color theme="0"/>
      <name val="Arial"/>
      <family val="2"/>
    </font>
    <font>
      <b/>
      <sz val="36"/>
      <color theme="0"/>
      <name val="Calibri"/>
      <family val="2"/>
      <scheme val="minor"/>
    </font>
    <font>
      <b/>
      <sz val="12"/>
      <color theme="1"/>
      <name val="Arial"/>
      <family val="2"/>
    </font>
    <font>
      <i/>
      <sz val="14"/>
      <color theme="1"/>
      <name val="Calibri"/>
      <family val="2"/>
      <scheme val="minor"/>
    </font>
    <font>
      <b/>
      <sz val="12"/>
      <color theme="0"/>
      <name val="Arial"/>
      <family val="2"/>
    </font>
    <font>
      <sz val="11"/>
      <name val="Arial"/>
      <family val="2"/>
    </font>
    <font>
      <b/>
      <sz val="12"/>
      <name val="Arial"/>
      <family val="2"/>
    </font>
    <font>
      <b/>
      <sz val="10"/>
      <name val="Calibri"/>
      <family val="2"/>
      <scheme val="minor"/>
    </font>
    <font>
      <b/>
      <sz val="14"/>
      <color theme="0"/>
      <name val="Arial"/>
      <family val="2"/>
    </font>
  </fonts>
  <fills count="1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249977111117893"/>
        <bgColor indexed="64"/>
      </patternFill>
    </fill>
    <fill>
      <patternFill patternType="solid">
        <fgColor theme="9" tint="0.39997558519241921"/>
        <bgColor indexed="64"/>
      </patternFill>
    </fill>
    <fill>
      <patternFill patternType="solid">
        <fgColor theme="8" tint="-0.49998474074526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rgb="FF92D050"/>
        <bgColor indexed="64"/>
      </patternFill>
    </fill>
    <fill>
      <patternFill patternType="solid">
        <fgColor rgb="FFFF9900"/>
        <bgColor indexed="64"/>
      </patternFill>
    </fill>
    <fill>
      <patternFill patternType="solid">
        <fgColor theme="7" tint="0.39997558519241921"/>
        <bgColor indexed="64"/>
      </patternFill>
    </fill>
    <fill>
      <patternFill patternType="solid">
        <fgColor rgb="FFFF0000"/>
        <bgColor indexed="64"/>
      </patternFill>
    </fill>
    <fill>
      <patternFill patternType="solid">
        <fgColor theme="3" tint="-0.249977111117893"/>
        <bgColor indexed="64"/>
      </patternFill>
    </fill>
    <fill>
      <patternFill patternType="solid">
        <fgColor rgb="FFFFC000"/>
        <bgColor indexed="64"/>
      </patternFill>
    </fill>
  </fills>
  <borders count="1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s>
  <cellStyleXfs count="2">
    <xf numFmtId="0" fontId="0" fillId="0" borderId="0"/>
    <xf numFmtId="0" fontId="2" fillId="0" borderId="0"/>
  </cellStyleXfs>
  <cellXfs count="209">
    <xf numFmtId="0" fontId="0" fillId="0" borderId="0" xfId="0"/>
    <xf numFmtId="0" fontId="3" fillId="0" borderId="0" xfId="0" applyFont="1"/>
    <xf numFmtId="0" fontId="3"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xf numFmtId="0" fontId="3" fillId="0" borderId="0" xfId="0" applyFont="1" applyAlignment="1">
      <alignment wrapText="1"/>
    </xf>
    <xf numFmtId="0" fontId="6" fillId="0" borderId="2" xfId="0" applyFont="1" applyBorder="1" applyAlignment="1">
      <alignment horizontal="center" vertical="center"/>
    </xf>
    <xf numFmtId="0" fontId="3" fillId="0" borderId="0" xfId="0" applyFont="1" applyAlignment="1">
      <alignment horizontal="left"/>
    </xf>
    <xf numFmtId="0" fontId="3" fillId="0" borderId="0" xfId="0" applyFont="1" applyAlignment="1">
      <alignment horizontal="left" vertical="center"/>
    </xf>
    <xf numFmtId="0" fontId="10" fillId="7" borderId="2" xfId="0" applyFont="1" applyFill="1" applyBorder="1" applyAlignment="1" applyProtection="1">
      <alignment horizontal="center" vertical="center" wrapText="1"/>
    </xf>
    <xf numFmtId="0" fontId="6" fillId="3" borderId="2" xfId="0" applyFont="1" applyFill="1" applyBorder="1" applyAlignment="1">
      <alignment horizontal="center" vertical="center"/>
    </xf>
    <xf numFmtId="0" fontId="7" fillId="3" borderId="2" xfId="0" applyFont="1" applyFill="1" applyBorder="1" applyAlignment="1">
      <alignment horizontal="center" vertical="center" wrapText="1"/>
    </xf>
    <xf numFmtId="0" fontId="0" fillId="0" borderId="0" xfId="0" applyFont="1"/>
    <xf numFmtId="0" fontId="6" fillId="0" borderId="2" xfId="0" applyFont="1" applyBorder="1" applyAlignment="1">
      <alignment horizontal="left" vertical="center" wrapText="1"/>
    </xf>
    <xf numFmtId="0" fontId="5"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xf>
    <xf numFmtId="0" fontId="6" fillId="0" borderId="2" xfId="0" applyFont="1" applyBorder="1" applyAlignment="1">
      <alignment horizontal="left" vertical="center"/>
    </xf>
    <xf numFmtId="0" fontId="0" fillId="0" borderId="0" xfId="0" applyFont="1" applyAlignment="1"/>
    <xf numFmtId="0" fontId="0" fillId="0" borderId="0" xfId="0" applyAlignment="1"/>
    <xf numFmtId="0" fontId="14" fillId="0" borderId="0" xfId="0" applyFont="1" applyAlignment="1">
      <alignment horizontal="center" vertical="center"/>
    </xf>
    <xf numFmtId="0" fontId="14" fillId="0" borderId="0" xfId="0" applyFont="1"/>
    <xf numFmtId="0" fontId="10" fillId="5" borderId="1" xfId="0" applyFont="1" applyFill="1" applyBorder="1" applyAlignment="1" applyProtection="1">
      <alignment horizontal="center" vertical="center" wrapText="1"/>
    </xf>
    <xf numFmtId="0" fontId="3" fillId="5" borderId="0" xfId="0" applyFont="1" applyFill="1"/>
    <xf numFmtId="0" fontId="23" fillId="0" borderId="0" xfId="0" applyFont="1"/>
    <xf numFmtId="0" fontId="3" fillId="0" borderId="0" xfId="0" applyFont="1" applyAlignment="1">
      <alignment horizontal="center" vertical="top"/>
    </xf>
    <xf numFmtId="0" fontId="3" fillId="0" borderId="0" xfId="0" applyFont="1" applyAlignment="1">
      <alignment horizontal="center" vertical="top" wrapText="1"/>
    </xf>
    <xf numFmtId="0" fontId="0" fillId="0" borderId="0" xfId="0" applyAlignment="1">
      <alignment horizontal="center" vertical="center"/>
    </xf>
    <xf numFmtId="0" fontId="0" fillId="10" borderId="0" xfId="0" applyFill="1" applyAlignment="1">
      <alignment horizontal="center" vertical="center"/>
    </xf>
    <xf numFmtId="0" fontId="0" fillId="12" borderId="0" xfId="0" applyFill="1" applyAlignment="1">
      <alignment horizontal="center" vertical="center"/>
    </xf>
    <xf numFmtId="0" fontId="0" fillId="11" borderId="0" xfId="0" applyFill="1" applyAlignment="1">
      <alignment horizontal="center" vertical="center"/>
    </xf>
    <xf numFmtId="0" fontId="0" fillId="13" borderId="0" xfId="0" applyFill="1" applyAlignment="1">
      <alignment horizontal="center" vertical="center"/>
    </xf>
    <xf numFmtId="0" fontId="11" fillId="0" borderId="2" xfId="0" applyFont="1" applyBorder="1" applyAlignment="1">
      <alignment horizontal="center" vertical="center"/>
    </xf>
    <xf numFmtId="0" fontId="11" fillId="0" borderId="2" xfId="0" applyFont="1" applyBorder="1" applyAlignment="1">
      <alignment horizontal="left" vertical="center" wrapText="1"/>
    </xf>
    <xf numFmtId="0" fontId="25" fillId="0" borderId="0" xfId="0" applyFont="1"/>
    <xf numFmtId="0" fontId="2" fillId="0" borderId="0" xfId="0" applyFont="1" applyAlignment="1" applyProtection="1">
      <protection locked="0"/>
    </xf>
    <xf numFmtId="0" fontId="2" fillId="0" borderId="0" xfId="0" applyFont="1" applyProtection="1">
      <protection locked="0"/>
    </xf>
    <xf numFmtId="0" fontId="2" fillId="0" borderId="0" xfId="0" applyFont="1" applyAlignment="1" applyProtection="1">
      <alignment horizontal="left" vertical="center"/>
      <protection locked="0"/>
    </xf>
    <xf numFmtId="0" fontId="2" fillId="0" borderId="2" xfId="0" applyFont="1" applyBorder="1" applyAlignment="1">
      <alignment horizontal="left" vertical="center"/>
    </xf>
    <xf numFmtId="0" fontId="12" fillId="0" borderId="0" xfId="0" applyFont="1" applyAlignment="1">
      <alignment horizontal="center" vertical="center"/>
    </xf>
    <xf numFmtId="0" fontId="25" fillId="0" borderId="0" xfId="0" applyFont="1" applyAlignment="1">
      <alignment horizontal="center" vertical="top"/>
    </xf>
    <xf numFmtId="0" fontId="11" fillId="0" borderId="0" xfId="0" applyFont="1"/>
    <xf numFmtId="0" fontId="25" fillId="0" borderId="0" xfId="0" applyFont="1" applyAlignment="1">
      <alignment wrapText="1"/>
    </xf>
    <xf numFmtId="0" fontId="25" fillId="0" borderId="0" xfId="0" applyFont="1" applyAlignment="1">
      <alignment horizontal="center" vertical="center" wrapText="1"/>
    </xf>
    <xf numFmtId="0" fontId="11" fillId="0" borderId="0" xfId="0" applyFont="1" applyAlignment="1">
      <alignment horizontal="center" vertical="center"/>
    </xf>
    <xf numFmtId="0" fontId="25" fillId="0" borderId="0" xfId="0" applyFont="1" applyAlignment="1">
      <alignment horizontal="center" vertical="center"/>
    </xf>
    <xf numFmtId="0" fontId="25" fillId="0" borderId="0" xfId="0" applyFont="1"/>
    <xf numFmtId="0" fontId="25" fillId="0" borderId="0" xfId="0" applyFont="1" applyAlignment="1">
      <alignment wrapText="1"/>
    </xf>
    <xf numFmtId="0" fontId="11" fillId="0" borderId="0" xfId="0" applyFont="1"/>
    <xf numFmtId="0" fontId="25" fillId="0" borderId="0" xfId="0" applyFont="1"/>
    <xf numFmtId="0" fontId="25" fillId="0" borderId="0" xfId="0" applyFont="1"/>
    <xf numFmtId="0" fontId="25" fillId="0" borderId="0" xfId="0" applyFont="1" applyAlignment="1">
      <alignment wrapText="1"/>
    </xf>
    <xf numFmtId="0" fontId="11" fillId="0" borderId="0" xfId="0" applyFont="1"/>
    <xf numFmtId="0" fontId="25" fillId="0" borderId="0" xfId="0" applyFont="1" applyAlignment="1">
      <alignment horizontal="center" vertical="center"/>
    </xf>
    <xf numFmtId="0" fontId="25" fillId="0" borderId="0" xfId="0" applyFont="1" applyAlignment="1">
      <alignment horizontal="center" vertical="center" wrapText="1"/>
    </xf>
    <xf numFmtId="0" fontId="2" fillId="0" borderId="2" xfId="0" applyFont="1" applyBorder="1" applyAlignment="1" applyProtection="1">
      <alignment horizontal="left" vertical="center"/>
      <protection locked="0"/>
    </xf>
    <xf numFmtId="0" fontId="11" fillId="0" borderId="0" xfId="0" applyFont="1" applyAlignment="1"/>
    <xf numFmtId="0" fontId="3" fillId="0" borderId="0" xfId="0" applyFont="1"/>
    <xf numFmtId="0" fontId="3" fillId="0" borderId="0" xfId="0" applyFont="1" applyAlignment="1">
      <alignment wrapText="1"/>
    </xf>
    <xf numFmtId="0" fontId="16" fillId="14" borderId="2" xfId="0" applyFont="1" applyFill="1" applyBorder="1" applyAlignment="1">
      <alignment horizontal="center" vertical="center"/>
    </xf>
    <xf numFmtId="0" fontId="10" fillId="14" borderId="1" xfId="0" applyFont="1" applyFill="1" applyBorder="1" applyAlignment="1" applyProtection="1">
      <alignment horizontal="center" vertical="center" wrapText="1"/>
    </xf>
    <xf numFmtId="0" fontId="20" fillId="14" borderId="1" xfId="0" applyFont="1" applyFill="1" applyBorder="1" applyAlignment="1" applyProtection="1">
      <alignment horizontal="center" vertical="center" wrapText="1"/>
    </xf>
    <xf numFmtId="0" fontId="1" fillId="0" borderId="2" xfId="0" applyFont="1" applyFill="1" applyBorder="1" applyAlignment="1">
      <alignment horizontal="center" vertical="center" wrapText="1"/>
    </xf>
    <xf numFmtId="0" fontId="25" fillId="0" borderId="0" xfId="0" applyFont="1" applyAlignment="1">
      <alignment wrapText="1"/>
    </xf>
    <xf numFmtId="1" fontId="15" fillId="0" borderId="2" xfId="0" applyNumberFormat="1" applyFont="1" applyBorder="1" applyAlignment="1">
      <alignment horizontal="center" vertical="center"/>
    </xf>
    <xf numFmtId="0" fontId="1" fillId="0" borderId="2" xfId="0" applyFont="1" applyBorder="1" applyAlignment="1">
      <alignment horizontal="center" vertical="center"/>
    </xf>
    <xf numFmtId="0" fontId="25" fillId="0" borderId="0" xfId="0" applyFont="1"/>
    <xf numFmtId="0" fontId="3" fillId="0" borderId="0" xfId="0" applyFont="1"/>
    <xf numFmtId="0" fontId="3" fillId="0" borderId="0" xfId="0" applyFont="1" applyAlignment="1">
      <alignment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15" fillId="0" borderId="2" xfId="0" applyFont="1" applyBorder="1" applyAlignment="1">
      <alignment horizontal="center" vertical="center"/>
    </xf>
    <xf numFmtId="1" fontId="2" fillId="0" borderId="2" xfId="0" applyNumberFormat="1" applyFont="1" applyBorder="1" applyAlignment="1">
      <alignment horizontal="center" vertical="center"/>
    </xf>
    <xf numFmtId="0" fontId="1" fillId="2" borderId="2" xfId="0" applyFont="1" applyFill="1" applyBorder="1" applyAlignment="1" applyProtection="1">
      <alignment horizontal="center" vertical="center"/>
      <protection locked="0"/>
    </xf>
    <xf numFmtId="0" fontId="1" fillId="2" borderId="2" xfId="0" applyFont="1" applyFill="1" applyBorder="1" applyAlignment="1">
      <alignment horizontal="center" vertical="center" wrapText="1"/>
    </xf>
    <xf numFmtId="0" fontId="11" fillId="0" borderId="2" xfId="0" applyFont="1" applyBorder="1" applyAlignment="1">
      <alignment horizontal="justify" vertical="center" wrapText="1"/>
    </xf>
    <xf numFmtId="0" fontId="12" fillId="0" borderId="2" xfId="0" applyFont="1" applyBorder="1" applyAlignment="1">
      <alignment horizontal="center" vertical="center" wrapText="1"/>
    </xf>
    <xf numFmtId="0" fontId="2" fillId="0" borderId="2" xfId="0" applyFont="1" applyBorder="1" applyAlignment="1">
      <alignment horizontal="justify" vertical="center" wrapText="1"/>
    </xf>
    <xf numFmtId="0" fontId="1" fillId="0" borderId="2" xfId="0" applyFont="1" applyBorder="1" applyAlignment="1">
      <alignment horizontal="center" vertical="center" wrapText="1"/>
    </xf>
    <xf numFmtId="0" fontId="11" fillId="0" borderId="2" xfId="0" applyFont="1" applyBorder="1" applyAlignment="1">
      <alignment horizontal="center" vertical="center" wrapText="1"/>
    </xf>
    <xf numFmtId="1" fontId="1" fillId="8" borderId="2" xfId="0" applyNumberFormat="1" applyFont="1" applyFill="1" applyBorder="1" applyAlignment="1">
      <alignment horizontal="center" vertical="center"/>
    </xf>
    <xf numFmtId="0" fontId="3" fillId="0" borderId="0" xfId="0" applyFont="1"/>
    <xf numFmtId="0" fontId="3" fillId="0" borderId="0" xfId="0" applyFont="1" applyAlignment="1">
      <alignment wrapText="1"/>
    </xf>
    <xf numFmtId="0" fontId="25" fillId="0" borderId="0" xfId="0" applyFont="1"/>
    <xf numFmtId="0" fontId="1" fillId="0" borderId="2" xfId="0" applyFont="1" applyBorder="1" applyAlignment="1">
      <alignment horizontal="center" vertical="center"/>
    </xf>
    <xf numFmtId="1" fontId="15"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0" fontId="15" fillId="0" borderId="2" xfId="0" applyFont="1" applyBorder="1" applyAlignment="1">
      <alignment horizontal="center" vertical="center"/>
    </xf>
    <xf numFmtId="1"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1" fillId="2" borderId="2" xfId="0" applyFont="1" applyFill="1" applyBorder="1" applyAlignment="1" applyProtection="1">
      <alignment horizontal="center" vertical="center"/>
      <protection locked="0"/>
    </xf>
    <xf numFmtId="0" fontId="1" fillId="2" borderId="2" xfId="0" applyFont="1" applyFill="1" applyBorder="1" applyAlignment="1">
      <alignment horizontal="center" vertical="center" wrapText="1"/>
    </xf>
    <xf numFmtId="0" fontId="11" fillId="0" borderId="2" xfId="0" applyFont="1" applyBorder="1" applyAlignment="1">
      <alignment horizontal="justify" vertical="center" wrapText="1"/>
    </xf>
    <xf numFmtId="0" fontId="12"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4" fillId="0" borderId="0" xfId="0" applyFont="1"/>
    <xf numFmtId="0" fontId="11" fillId="0" borderId="2" xfId="0" applyFont="1" applyBorder="1" applyAlignment="1">
      <alignment horizontal="center" vertical="center" wrapText="1"/>
    </xf>
    <xf numFmtId="1" fontId="1" fillId="8" borderId="2" xfId="0" applyNumberFormat="1" applyFont="1" applyFill="1" applyBorder="1" applyAlignment="1">
      <alignment horizontal="center" vertical="center"/>
    </xf>
    <xf numFmtId="0" fontId="2" fillId="0" borderId="2" xfId="0" applyFont="1" applyBorder="1" applyAlignment="1">
      <alignment horizontal="left" vertical="center" wrapText="1"/>
    </xf>
    <xf numFmtId="1" fontId="15" fillId="0" borderId="2" xfId="0" applyNumberFormat="1" applyFont="1" applyBorder="1" applyAlignment="1">
      <alignment vertical="center"/>
    </xf>
    <xf numFmtId="0" fontId="25" fillId="0" borderId="0" xfId="0" applyFont="1" applyAlignment="1">
      <alignment horizontal="center"/>
    </xf>
    <xf numFmtId="0" fontId="1" fillId="0" borderId="2" xfId="0" applyFont="1" applyBorder="1" applyAlignment="1">
      <alignment vertical="center"/>
    </xf>
    <xf numFmtId="0" fontId="1" fillId="0" borderId="2" xfId="0" applyFont="1" applyFill="1" applyBorder="1" applyAlignment="1">
      <alignment vertical="center" wrapText="1"/>
    </xf>
    <xf numFmtId="0" fontId="25" fillId="0" borderId="0" xfId="0" applyFont="1" applyAlignment="1"/>
    <xf numFmtId="0" fontId="25" fillId="0" borderId="0" xfId="0" applyFont="1" applyAlignment="1">
      <alignment horizontal="center" wrapText="1"/>
    </xf>
    <xf numFmtId="0" fontId="3" fillId="0" borderId="0" xfId="0" applyFont="1" applyAlignment="1">
      <alignment horizontal="center"/>
    </xf>
    <xf numFmtId="0" fontId="10" fillId="14" borderId="1" xfId="0" applyFont="1" applyFill="1" applyBorder="1" applyAlignment="1">
      <alignment horizontal="center" vertical="center" wrapText="1"/>
    </xf>
    <xf numFmtId="0" fontId="20" fillId="14"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20" fillId="14" borderId="1" xfId="0" applyFont="1" applyFill="1" applyBorder="1" applyAlignment="1">
      <alignment horizontal="center" vertical="center" textRotation="90" wrapText="1"/>
    </xf>
    <xf numFmtId="0" fontId="23" fillId="0" borderId="0" xfId="0" applyFont="1" applyAlignment="1">
      <alignment vertical="center" wrapText="1"/>
    </xf>
    <xf numFmtId="0" fontId="23" fillId="0" borderId="0" xfId="0" applyFont="1" applyAlignment="1">
      <alignment horizontal="justify" vertical="center" wrapText="1"/>
    </xf>
    <xf numFmtId="0" fontId="23" fillId="0" borderId="0" xfId="0" applyFont="1" applyAlignment="1">
      <alignment vertical="top" wrapText="1"/>
    </xf>
    <xf numFmtId="0" fontId="23" fillId="0" borderId="0" xfId="0" applyFont="1" applyAlignment="1"/>
    <xf numFmtId="0" fontId="23" fillId="0" borderId="0" xfId="0" applyFont="1" applyAlignment="1">
      <alignment vertical="top"/>
    </xf>
    <xf numFmtId="0" fontId="24" fillId="14" borderId="6" xfId="0" applyFont="1" applyFill="1" applyBorder="1" applyAlignment="1">
      <alignment horizontal="center" vertical="center"/>
    </xf>
    <xf numFmtId="0" fontId="24" fillId="14" borderId="17" xfId="0" applyFont="1" applyFill="1" applyBorder="1" applyAlignment="1">
      <alignment horizontal="center" vertical="center"/>
    </xf>
    <xf numFmtId="0" fontId="24" fillId="14" borderId="7" xfId="0" applyFont="1" applyFill="1" applyBorder="1" applyAlignment="1">
      <alignment horizontal="center" vertical="center"/>
    </xf>
    <xf numFmtId="0" fontId="23" fillId="0" borderId="0" xfId="0" applyFont="1" applyAlignment="1">
      <alignment horizontal="justify" vertical="center" wrapText="1"/>
    </xf>
    <xf numFmtId="0" fontId="13" fillId="14" borderId="9" xfId="1" applyFont="1" applyFill="1" applyBorder="1" applyAlignment="1">
      <alignment horizontal="center" vertical="center" wrapText="1"/>
    </xf>
    <xf numFmtId="0" fontId="13" fillId="14" borderId="4" xfId="1" applyFont="1" applyFill="1" applyBorder="1" applyAlignment="1">
      <alignment horizontal="center" vertical="center" wrapText="1"/>
    </xf>
    <xf numFmtId="0" fontId="13" fillId="14" borderId="5" xfId="1" applyFont="1" applyFill="1" applyBorder="1" applyAlignment="1">
      <alignment horizontal="center" vertical="center" wrapText="1"/>
    </xf>
    <xf numFmtId="0" fontId="13" fillId="14" borderId="8" xfId="1" applyFont="1" applyFill="1" applyBorder="1" applyAlignment="1">
      <alignment horizontal="center" vertical="center" wrapText="1"/>
    </xf>
    <xf numFmtId="0" fontId="13" fillId="14" borderId="0" xfId="1" applyFont="1" applyFill="1" applyBorder="1" applyAlignment="1">
      <alignment horizontal="center" vertical="center" wrapText="1"/>
    </xf>
    <xf numFmtId="0" fontId="13" fillId="14" borderId="15" xfId="1" applyFont="1" applyFill="1" applyBorder="1" applyAlignment="1">
      <alignment horizontal="center" vertical="center" wrapText="1"/>
    </xf>
    <xf numFmtId="0" fontId="13" fillId="14" borderId="10" xfId="1" applyFont="1" applyFill="1" applyBorder="1" applyAlignment="1">
      <alignment horizontal="center" vertical="center" wrapText="1"/>
    </xf>
    <xf numFmtId="0" fontId="13" fillId="14" borderId="11" xfId="1" applyFont="1" applyFill="1" applyBorder="1" applyAlignment="1">
      <alignment horizontal="center" vertical="center" wrapText="1"/>
    </xf>
    <xf numFmtId="0" fontId="13" fillId="14" borderId="12" xfId="1" applyFont="1" applyFill="1" applyBorder="1" applyAlignment="1">
      <alignment horizontal="center" vertical="center" wrapText="1"/>
    </xf>
    <xf numFmtId="0" fontId="6" fillId="2" borderId="13"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16" xfId="1" applyFont="1" applyFill="1" applyBorder="1" applyAlignment="1">
      <alignment horizontal="center" vertical="center"/>
    </xf>
    <xf numFmtId="0" fontId="23" fillId="0" borderId="0" xfId="0" applyFont="1" applyAlignment="1">
      <alignment horizontal="justify" vertical="top" wrapText="1"/>
    </xf>
    <xf numFmtId="1" fontId="1" fillId="8" borderId="2" xfId="0" applyNumberFormat="1" applyFont="1" applyFill="1" applyBorder="1" applyAlignment="1">
      <alignment horizontal="center" vertical="center"/>
    </xf>
    <xf numFmtId="1" fontId="15"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0" fontId="15" fillId="0" borderId="2" xfId="0" applyFont="1" applyBorder="1" applyAlignment="1">
      <alignment horizontal="center" vertical="center"/>
    </xf>
    <xf numFmtId="1"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2" borderId="2" xfId="0" applyFont="1" applyFill="1" applyBorder="1" applyAlignment="1" applyProtection="1">
      <alignment horizontal="center" vertical="center"/>
      <protection locked="0"/>
    </xf>
    <xf numFmtId="0" fontId="1" fillId="2" borderId="2" xfId="0" applyFont="1" applyFill="1" applyBorder="1" applyAlignment="1">
      <alignment horizontal="center" vertical="center" wrapText="1"/>
    </xf>
    <xf numFmtId="0" fontId="11" fillId="0" borderId="2" xfId="0" applyFont="1" applyBorder="1" applyAlignment="1">
      <alignment horizontal="justify" vertical="center" wrapText="1"/>
    </xf>
    <xf numFmtId="0" fontId="12" fillId="0" borderId="2" xfId="0" applyFont="1" applyBorder="1" applyAlignment="1">
      <alignment horizontal="center" vertical="center" wrapText="1"/>
    </xf>
    <xf numFmtId="0" fontId="2" fillId="0" borderId="2" xfId="0" applyFont="1" applyBorder="1" applyAlignment="1">
      <alignment horizontal="justify" vertical="center" wrapText="1"/>
    </xf>
    <xf numFmtId="0" fontId="26" fillId="0" borderId="2" xfId="0" applyFont="1" applyBorder="1" applyAlignment="1">
      <alignment horizontal="center" vertical="center" wrapText="1"/>
    </xf>
    <xf numFmtId="1" fontId="15" fillId="0" borderId="3" xfId="0" applyNumberFormat="1" applyFont="1" applyBorder="1" applyAlignment="1">
      <alignment horizontal="center" vertical="center"/>
    </xf>
    <xf numFmtId="1" fontId="15" fillId="0" borderId="1" xfId="0" applyNumberFormat="1" applyFont="1" applyBorder="1" applyAlignment="1">
      <alignment horizontal="center" vertical="center"/>
    </xf>
    <xf numFmtId="0" fontId="27" fillId="0" borderId="2" xfId="0" applyFont="1" applyBorder="1" applyAlignment="1">
      <alignment horizontal="center" vertical="center"/>
    </xf>
    <xf numFmtId="0" fontId="25" fillId="0" borderId="2" xfId="0" applyFont="1" applyBorder="1"/>
    <xf numFmtId="0" fontId="25" fillId="0" borderId="2" xfId="0" applyFont="1" applyBorder="1" applyAlignment="1">
      <alignment horizontal="center" vertical="center"/>
    </xf>
    <xf numFmtId="0" fontId="25"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2" fillId="2" borderId="2" xfId="0" applyFont="1" applyFill="1" applyBorder="1" applyAlignment="1">
      <alignment horizontal="center" vertical="center" wrapText="1"/>
    </xf>
    <xf numFmtId="0" fontId="22" fillId="6" borderId="6" xfId="0" applyFont="1" applyFill="1" applyBorder="1" applyAlignment="1">
      <alignment horizontal="center" vertical="center" wrapText="1"/>
    </xf>
    <xf numFmtId="0" fontId="22" fillId="6" borderId="17" xfId="0" applyFont="1" applyFill="1" applyBorder="1" applyAlignment="1">
      <alignment horizontal="center" vertical="center" wrapText="1"/>
    </xf>
    <xf numFmtId="0" fontId="22" fillId="6" borderId="7" xfId="0" applyFont="1" applyFill="1" applyBorder="1" applyAlignment="1">
      <alignment horizontal="center" vertical="center" wrapText="1"/>
    </xf>
    <xf numFmtId="0" fontId="6" fillId="2" borderId="9"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0" xfId="1" applyFont="1" applyFill="1" applyAlignment="1">
      <alignment horizontal="center" vertical="center"/>
    </xf>
    <xf numFmtId="0" fontId="6" fillId="2" borderId="15"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21" fillId="14" borderId="9" xfId="1" applyFont="1" applyFill="1" applyBorder="1" applyAlignment="1">
      <alignment horizontal="center" vertical="center" wrapText="1"/>
    </xf>
    <xf numFmtId="0" fontId="21" fillId="14" borderId="4" xfId="1" applyFont="1" applyFill="1" applyBorder="1" applyAlignment="1">
      <alignment horizontal="center" vertical="center" wrapText="1"/>
    </xf>
    <xf numFmtId="0" fontId="21" fillId="14" borderId="5" xfId="1" applyFont="1" applyFill="1" applyBorder="1" applyAlignment="1">
      <alignment horizontal="center" vertical="center" wrapText="1"/>
    </xf>
    <xf numFmtId="0" fontId="21" fillId="14" borderId="8" xfId="1" applyFont="1" applyFill="1" applyBorder="1" applyAlignment="1">
      <alignment horizontal="center" vertical="center" wrapText="1"/>
    </xf>
    <xf numFmtId="0" fontId="21" fillId="14" borderId="0" xfId="1" applyFont="1" applyFill="1" applyAlignment="1">
      <alignment horizontal="center" vertical="center" wrapText="1"/>
    </xf>
    <xf numFmtId="0" fontId="21" fillId="14" borderId="15" xfId="1" applyFont="1" applyFill="1" applyBorder="1" applyAlignment="1">
      <alignment horizontal="center" vertical="center" wrapText="1"/>
    </xf>
    <xf numFmtId="0" fontId="21" fillId="14" borderId="10" xfId="1" applyFont="1" applyFill="1" applyBorder="1" applyAlignment="1">
      <alignment horizontal="center" vertical="center" wrapText="1"/>
    </xf>
    <xf numFmtId="0" fontId="21" fillId="14" borderId="11" xfId="1" applyFont="1" applyFill="1" applyBorder="1" applyAlignment="1">
      <alignment horizontal="center" vertical="center" wrapText="1"/>
    </xf>
    <xf numFmtId="0" fontId="21" fillId="14" borderId="12" xfId="1" applyFont="1" applyFill="1" applyBorder="1" applyAlignment="1">
      <alignment horizontal="center" vertical="center" wrapText="1"/>
    </xf>
    <xf numFmtId="0" fontId="28" fillId="15" borderId="6" xfId="0" applyFont="1" applyFill="1" applyBorder="1" applyAlignment="1">
      <alignment horizontal="center" vertical="center"/>
    </xf>
    <xf numFmtId="0" fontId="28" fillId="15" borderId="17" xfId="0" applyFont="1" applyFill="1" applyBorder="1" applyAlignment="1">
      <alignment horizontal="center" vertical="center"/>
    </xf>
    <xf numFmtId="0" fontId="28" fillId="15" borderId="7" xfId="0" applyFont="1" applyFill="1" applyBorder="1" applyAlignment="1">
      <alignment horizontal="center" vertical="center"/>
    </xf>
    <xf numFmtId="0" fontId="22" fillId="9" borderId="6" xfId="0" applyFont="1" applyFill="1" applyBorder="1" applyAlignment="1">
      <alignment horizontal="center" vertical="center" wrapText="1"/>
    </xf>
    <xf numFmtId="0" fontId="22" fillId="9" borderId="17" xfId="0" applyFont="1" applyFill="1" applyBorder="1" applyAlignment="1">
      <alignment horizontal="center" vertical="center" wrapText="1"/>
    </xf>
    <xf numFmtId="0" fontId="22" fillId="9" borderId="7"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22" fillId="4" borderId="7" xfId="0" applyFont="1" applyFill="1" applyBorder="1" applyAlignment="1">
      <alignment horizontal="center" vertical="center" wrapText="1"/>
    </xf>
    <xf numFmtId="0" fontId="3" fillId="0" borderId="0" xfId="0" applyFont="1"/>
    <xf numFmtId="0" fontId="3" fillId="0" borderId="0" xfId="0" applyFont="1" applyAlignment="1">
      <alignment wrapText="1"/>
    </xf>
    <xf numFmtId="0" fontId="6" fillId="2" borderId="0" xfId="1" applyFont="1" applyFill="1" applyBorder="1" applyAlignment="1">
      <alignment horizontal="center" vertical="center"/>
    </xf>
    <xf numFmtId="0" fontId="21" fillId="14" borderId="0" xfId="1" applyFont="1" applyFill="1" applyBorder="1" applyAlignment="1">
      <alignment horizontal="center" vertical="center" wrapText="1"/>
    </xf>
    <xf numFmtId="0" fontId="16" fillId="14" borderId="6" xfId="0" applyFont="1" applyFill="1" applyBorder="1" applyAlignment="1">
      <alignment horizontal="center" vertical="center"/>
    </xf>
    <xf numFmtId="0" fontId="16" fillId="14" borderId="17" xfId="0" applyFont="1" applyFill="1" applyBorder="1" applyAlignment="1">
      <alignment horizontal="center" vertical="center"/>
    </xf>
    <xf numFmtId="0" fontId="16" fillId="14" borderId="7" xfId="0" applyFont="1" applyFill="1" applyBorder="1" applyAlignment="1">
      <alignment horizontal="center" vertical="center"/>
    </xf>
    <xf numFmtId="0" fontId="1" fillId="0" borderId="2" xfId="0" applyFont="1" applyFill="1" applyBorder="1" applyAlignment="1">
      <alignment horizontal="center" vertical="center" wrapText="1"/>
    </xf>
    <xf numFmtId="0" fontId="16" fillId="14" borderId="6" xfId="0" applyFont="1" applyFill="1" applyBorder="1" applyAlignment="1">
      <alignment horizontal="left" vertical="center"/>
    </xf>
    <xf numFmtId="0" fontId="16" fillId="14" borderId="17" xfId="0" applyFont="1" applyFill="1" applyBorder="1" applyAlignment="1">
      <alignment horizontal="left" vertical="center"/>
    </xf>
    <xf numFmtId="0" fontId="16" fillId="14" borderId="7" xfId="0" applyFont="1" applyFill="1" applyBorder="1" applyAlignment="1">
      <alignment horizontal="left" vertical="center"/>
    </xf>
    <xf numFmtId="0" fontId="25" fillId="0" borderId="0" xfId="0" applyFont="1"/>
    <xf numFmtId="0" fontId="25" fillId="0" borderId="0" xfId="0" applyFont="1" applyAlignment="1">
      <alignment wrapText="1"/>
    </xf>
    <xf numFmtId="0" fontId="25" fillId="0" borderId="0" xfId="0" applyFont="1" applyAlignment="1">
      <alignment horizontal="center" vertical="center"/>
    </xf>
    <xf numFmtId="0" fontId="25" fillId="0" borderId="0" xfId="0" applyFont="1" applyAlignment="1">
      <alignment horizontal="center" vertical="center" wrapText="1"/>
    </xf>
    <xf numFmtId="0" fontId="14" fillId="0" borderId="0" xfId="0" applyFont="1"/>
    <xf numFmtId="0" fontId="11" fillId="0" borderId="0" xfId="0" applyFont="1"/>
    <xf numFmtId="0" fontId="25" fillId="0" borderId="2" xfId="0" applyFont="1" applyBorder="1" applyAlignment="1">
      <alignment horizontal="center"/>
    </xf>
    <xf numFmtId="0" fontId="25" fillId="0" borderId="2" xfId="0" applyFont="1" applyBorder="1" applyAlignment="1">
      <alignment horizontal="center" wrapText="1"/>
    </xf>
    <xf numFmtId="0" fontId="3" fillId="0" borderId="0" xfId="0" applyFont="1" applyAlignment="1">
      <alignment horizontal="center" wrapText="1"/>
    </xf>
    <xf numFmtId="0" fontId="3" fillId="0" borderId="0" xfId="0" applyFont="1" applyAlignment="1">
      <alignment horizontal="center"/>
    </xf>
    <xf numFmtId="0" fontId="25" fillId="0" borderId="0" xfId="0" applyFont="1" applyAlignment="1">
      <alignment horizontal="center" wrapText="1"/>
    </xf>
    <xf numFmtId="0" fontId="25" fillId="0" borderId="0" xfId="0" applyFont="1" applyAlignment="1">
      <alignment horizontal="center"/>
    </xf>
  </cellXfs>
  <cellStyles count="2">
    <cellStyle name="Normal" xfId="0" builtinId="0"/>
    <cellStyle name="Normal 2" xfId="1" xr:uid="{00000000-0005-0000-0000-000001000000}"/>
  </cellStyles>
  <dxfs count="1614">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font>
        <b/>
        <i val="0"/>
      </font>
      <fill>
        <patternFill>
          <bgColor rgb="FFC00000"/>
        </patternFill>
      </fill>
    </dxf>
    <dxf>
      <font>
        <b/>
        <i val="0"/>
      </font>
      <fill>
        <patternFill>
          <bgColor rgb="FFFF9900"/>
        </patternFill>
      </fill>
    </dxf>
    <dxf>
      <font>
        <b/>
        <i val="0"/>
      </font>
      <fill>
        <patternFill>
          <bgColor rgb="FFFFCE33"/>
        </patternFill>
      </fill>
    </dxf>
    <dxf>
      <font>
        <b/>
        <i val="0"/>
      </font>
      <fill>
        <patternFill>
          <bgColor rgb="FF92D050"/>
        </patternFill>
      </fill>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s>
  <tableStyles count="0" defaultTableStyle="TableStyleMedium2" defaultPivotStyle="PivotStyleLight16"/>
  <colors>
    <mruColors>
      <color rgb="FFFF9900"/>
      <color rgb="FF6BA42C"/>
      <color rgb="FFFFCC00"/>
      <color rgb="FFFF822D"/>
      <color rgb="FFFFCE33"/>
      <color rgb="FFD2ECB6"/>
      <color rgb="FF538022"/>
      <color rgb="FFFF5353"/>
      <color rgb="FFF0935A"/>
      <color rgb="FFC1AC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100292</xdr:colOff>
      <xdr:row>1</xdr:row>
      <xdr:rowOff>88623</xdr:rowOff>
    </xdr:from>
    <xdr:to>
      <xdr:col>1</xdr:col>
      <xdr:colOff>762001</xdr:colOff>
      <xdr:row>4</xdr:row>
      <xdr:rowOff>149908</xdr:rowOff>
    </xdr:to>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stretch>
          <a:fillRect/>
        </a:stretch>
      </xdr:blipFill>
      <xdr:spPr>
        <a:xfrm>
          <a:off x="167527" y="88623"/>
          <a:ext cx="661709" cy="789668"/>
        </a:xfrm>
        <a:prstGeom prst="rect">
          <a:avLst/>
        </a:prstGeom>
      </xdr:spPr>
    </xdr:pic>
    <xdr:clientData/>
  </xdr:twoCellAnchor>
  <xdr:twoCellAnchor editAs="oneCell">
    <xdr:from>
      <xdr:col>7</xdr:col>
      <xdr:colOff>0</xdr:colOff>
      <xdr:row>41</xdr:row>
      <xdr:rowOff>0</xdr:rowOff>
    </xdr:from>
    <xdr:to>
      <xdr:col>7</xdr:col>
      <xdr:colOff>304800</xdr:colOff>
      <xdr:row>42</xdr:row>
      <xdr:rowOff>114300</xdr:rowOff>
    </xdr:to>
    <xdr:sp macro="" textlink="">
      <xdr:nvSpPr>
        <xdr:cNvPr id="1025" name="AutoShape 1" descr="Pdf icono gratis">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6705600" y="18392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537881</xdr:colOff>
      <xdr:row>28</xdr:row>
      <xdr:rowOff>123265</xdr:rowOff>
    </xdr:from>
    <xdr:to>
      <xdr:col>9</xdr:col>
      <xdr:colOff>537882</xdr:colOff>
      <xdr:row>41</xdr:row>
      <xdr:rowOff>190402</xdr:rowOff>
    </xdr:to>
    <xdr:pic>
      <xdr:nvPicPr>
        <xdr:cNvPr id="8" name="Imagen 7">
          <a:extLst>
            <a:ext uri="{FF2B5EF4-FFF2-40B4-BE49-F238E27FC236}">
              <a16:creationId xmlns:a16="http://schemas.microsoft.com/office/drawing/2014/main" id="{C4DC577E-86A3-4B9C-9E18-50BB7DE7EC76}"/>
            </a:ext>
          </a:extLst>
        </xdr:cNvPr>
        <xdr:cNvPicPr>
          <a:picLocks noChangeAspect="1"/>
        </xdr:cNvPicPr>
      </xdr:nvPicPr>
      <xdr:blipFill>
        <a:blip xmlns:r="http://schemas.openxmlformats.org/officeDocument/2006/relationships" r:embed="rId2"/>
        <a:stretch>
          <a:fillRect/>
        </a:stretch>
      </xdr:blipFill>
      <xdr:spPr>
        <a:xfrm>
          <a:off x="1490381" y="5815853"/>
          <a:ext cx="7698442" cy="2543637"/>
        </a:xfrm>
        <a:prstGeom prst="rect">
          <a:avLst/>
        </a:prstGeom>
      </xdr:spPr>
    </xdr:pic>
    <xdr:clientData/>
  </xdr:twoCellAnchor>
  <xdr:twoCellAnchor editAs="oneCell">
    <xdr:from>
      <xdr:col>7</xdr:col>
      <xdr:colOff>605117</xdr:colOff>
      <xdr:row>16</xdr:row>
      <xdr:rowOff>11206</xdr:rowOff>
    </xdr:from>
    <xdr:to>
      <xdr:col>11</xdr:col>
      <xdr:colOff>481853</xdr:colOff>
      <xdr:row>25</xdr:row>
      <xdr:rowOff>134471</xdr:rowOff>
    </xdr:to>
    <xdr:pic>
      <xdr:nvPicPr>
        <xdr:cNvPr id="5" name="Imagen 4">
          <a:extLst>
            <a:ext uri="{FF2B5EF4-FFF2-40B4-BE49-F238E27FC236}">
              <a16:creationId xmlns:a16="http://schemas.microsoft.com/office/drawing/2014/main" id="{E2F014A0-0DA2-443E-B24A-506FBBB49368}"/>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395882" y="3126441"/>
          <a:ext cx="3552265" cy="1938618"/>
        </a:xfrm>
        <a:prstGeom prst="rect">
          <a:avLst/>
        </a:prstGeom>
      </xdr:spPr>
    </xdr:pic>
    <xdr:clientData/>
  </xdr:twoCellAnchor>
  <xdr:twoCellAnchor editAs="oneCell">
    <xdr:from>
      <xdr:col>1</xdr:col>
      <xdr:colOff>95250</xdr:colOff>
      <xdr:row>49</xdr:row>
      <xdr:rowOff>161925</xdr:rowOff>
    </xdr:from>
    <xdr:to>
      <xdr:col>12</xdr:col>
      <xdr:colOff>352425</xdr:colOff>
      <xdr:row>97</xdr:row>
      <xdr:rowOff>95250</xdr:rowOff>
    </xdr:to>
    <xdr:pic>
      <xdr:nvPicPr>
        <xdr:cNvPr id="7" name="Imagen 6">
          <a:extLst>
            <a:ext uri="{FF2B5EF4-FFF2-40B4-BE49-F238E27FC236}">
              <a16:creationId xmlns:a16="http://schemas.microsoft.com/office/drawing/2014/main" id="{A0359208-4EED-4FCC-A8AE-22A41C4AFD1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1925" y="9601200"/>
          <a:ext cx="11410950" cy="9534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195543</xdr:colOff>
      <xdr:row>1</xdr:row>
      <xdr:rowOff>76717</xdr:rowOff>
    </xdr:from>
    <xdr:to>
      <xdr:col>3</xdr:col>
      <xdr:colOff>675585</xdr:colOff>
      <xdr:row>4</xdr:row>
      <xdr:rowOff>130969</xdr:rowOff>
    </xdr:to>
    <xdr:pic>
      <xdr:nvPicPr>
        <xdr:cNvPr id="2" name="Imagen 1">
          <a:extLst>
            <a:ext uri="{FF2B5EF4-FFF2-40B4-BE49-F238E27FC236}">
              <a16:creationId xmlns:a16="http://schemas.microsoft.com/office/drawing/2014/main" id="{2977E0EB-9A7A-4949-9880-0870F6AA2C62}"/>
            </a:ext>
          </a:extLst>
        </xdr:cNvPr>
        <xdr:cNvPicPr>
          <a:picLocks noChangeAspect="1"/>
        </xdr:cNvPicPr>
      </xdr:nvPicPr>
      <xdr:blipFill>
        <a:blip xmlns:r="http://schemas.openxmlformats.org/officeDocument/2006/relationships" r:embed="rId1"/>
        <a:stretch>
          <a:fillRect/>
        </a:stretch>
      </xdr:blipFill>
      <xdr:spPr>
        <a:xfrm>
          <a:off x="900393" y="152917"/>
          <a:ext cx="480042" cy="597177"/>
        </a:xfrm>
        <a:prstGeom prst="rect">
          <a:avLst/>
        </a:prstGeom>
      </xdr:spPr>
    </xdr:pic>
    <xdr:clientData/>
  </xdr:twoCellAnchor>
  <xdr:twoCellAnchor editAs="oneCell">
    <xdr:from>
      <xdr:col>3</xdr:col>
      <xdr:colOff>195543</xdr:colOff>
      <xdr:row>1</xdr:row>
      <xdr:rowOff>76717</xdr:rowOff>
    </xdr:from>
    <xdr:to>
      <xdr:col>3</xdr:col>
      <xdr:colOff>675585</xdr:colOff>
      <xdr:row>4</xdr:row>
      <xdr:rowOff>130969</xdr:rowOff>
    </xdr:to>
    <xdr:pic>
      <xdr:nvPicPr>
        <xdr:cNvPr id="3" name="Imagen 2">
          <a:extLst>
            <a:ext uri="{FF2B5EF4-FFF2-40B4-BE49-F238E27FC236}">
              <a16:creationId xmlns:a16="http://schemas.microsoft.com/office/drawing/2014/main" id="{2D100F19-F088-4EDD-892D-749552B78C3D}"/>
            </a:ext>
          </a:extLst>
        </xdr:cNvPr>
        <xdr:cNvPicPr>
          <a:picLocks noChangeAspect="1"/>
        </xdr:cNvPicPr>
      </xdr:nvPicPr>
      <xdr:blipFill>
        <a:blip xmlns:r="http://schemas.openxmlformats.org/officeDocument/2006/relationships" r:embed="rId1"/>
        <a:stretch>
          <a:fillRect/>
        </a:stretch>
      </xdr:blipFill>
      <xdr:spPr>
        <a:xfrm>
          <a:off x="1024218" y="152917"/>
          <a:ext cx="480042" cy="5971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195543</xdr:colOff>
      <xdr:row>1</xdr:row>
      <xdr:rowOff>76717</xdr:rowOff>
    </xdr:from>
    <xdr:to>
      <xdr:col>3</xdr:col>
      <xdr:colOff>675585</xdr:colOff>
      <xdr:row>4</xdr:row>
      <xdr:rowOff>130969</xdr:rowOff>
    </xdr:to>
    <xdr:pic>
      <xdr:nvPicPr>
        <xdr:cNvPr id="2" name="Imagen 1">
          <a:extLst>
            <a:ext uri="{FF2B5EF4-FFF2-40B4-BE49-F238E27FC236}">
              <a16:creationId xmlns:a16="http://schemas.microsoft.com/office/drawing/2014/main" id="{FCC501AC-9A6B-478C-9E84-7CCCD61FFBA6}"/>
            </a:ext>
          </a:extLst>
        </xdr:cNvPr>
        <xdr:cNvPicPr>
          <a:picLocks noChangeAspect="1"/>
        </xdr:cNvPicPr>
      </xdr:nvPicPr>
      <xdr:blipFill>
        <a:blip xmlns:r="http://schemas.openxmlformats.org/officeDocument/2006/relationships" r:embed="rId1"/>
        <a:stretch>
          <a:fillRect/>
        </a:stretch>
      </xdr:blipFill>
      <xdr:spPr>
        <a:xfrm>
          <a:off x="900393" y="152917"/>
          <a:ext cx="480042" cy="59717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195543</xdr:colOff>
      <xdr:row>1</xdr:row>
      <xdr:rowOff>76717</xdr:rowOff>
    </xdr:from>
    <xdr:to>
      <xdr:col>3</xdr:col>
      <xdr:colOff>675585</xdr:colOff>
      <xdr:row>4</xdr:row>
      <xdr:rowOff>130969</xdr:rowOff>
    </xdr:to>
    <xdr:pic>
      <xdr:nvPicPr>
        <xdr:cNvPr id="2" name="Imagen 1">
          <a:extLst>
            <a:ext uri="{FF2B5EF4-FFF2-40B4-BE49-F238E27FC236}">
              <a16:creationId xmlns:a16="http://schemas.microsoft.com/office/drawing/2014/main" id="{84A9DE5E-387A-4BF7-981D-9FEFCED98C62}"/>
            </a:ext>
          </a:extLst>
        </xdr:cNvPr>
        <xdr:cNvPicPr>
          <a:picLocks noChangeAspect="1"/>
        </xdr:cNvPicPr>
      </xdr:nvPicPr>
      <xdr:blipFill>
        <a:blip xmlns:r="http://schemas.openxmlformats.org/officeDocument/2006/relationships" r:embed="rId1"/>
        <a:stretch>
          <a:fillRect/>
        </a:stretch>
      </xdr:blipFill>
      <xdr:spPr>
        <a:xfrm>
          <a:off x="900393" y="152917"/>
          <a:ext cx="480042" cy="59717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195543</xdr:colOff>
      <xdr:row>1</xdr:row>
      <xdr:rowOff>76717</xdr:rowOff>
    </xdr:from>
    <xdr:to>
      <xdr:col>3</xdr:col>
      <xdr:colOff>675585</xdr:colOff>
      <xdr:row>4</xdr:row>
      <xdr:rowOff>130969</xdr:rowOff>
    </xdr:to>
    <xdr:pic>
      <xdr:nvPicPr>
        <xdr:cNvPr id="2" name="Imagen 1">
          <a:extLst>
            <a:ext uri="{FF2B5EF4-FFF2-40B4-BE49-F238E27FC236}">
              <a16:creationId xmlns:a16="http://schemas.microsoft.com/office/drawing/2014/main" id="{0BEC6F73-42DC-4128-98B6-6AED68C19CED}"/>
            </a:ext>
          </a:extLst>
        </xdr:cNvPr>
        <xdr:cNvPicPr>
          <a:picLocks noChangeAspect="1"/>
        </xdr:cNvPicPr>
      </xdr:nvPicPr>
      <xdr:blipFill>
        <a:blip xmlns:r="http://schemas.openxmlformats.org/officeDocument/2006/relationships" r:embed="rId1"/>
        <a:stretch>
          <a:fillRect/>
        </a:stretch>
      </xdr:blipFill>
      <xdr:spPr>
        <a:xfrm>
          <a:off x="900393" y="152917"/>
          <a:ext cx="480042" cy="5971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195543</xdr:colOff>
      <xdr:row>1</xdr:row>
      <xdr:rowOff>76717</xdr:rowOff>
    </xdr:from>
    <xdr:to>
      <xdr:col>3</xdr:col>
      <xdr:colOff>675585</xdr:colOff>
      <xdr:row>4</xdr:row>
      <xdr:rowOff>130969</xdr:rowOff>
    </xdr:to>
    <xdr:pic>
      <xdr:nvPicPr>
        <xdr:cNvPr id="2" name="Imagen 1">
          <a:extLst>
            <a:ext uri="{FF2B5EF4-FFF2-40B4-BE49-F238E27FC236}">
              <a16:creationId xmlns:a16="http://schemas.microsoft.com/office/drawing/2014/main" id="{B8D92BDA-6E98-40F8-A9A9-A33C5C2A1D65}"/>
            </a:ext>
          </a:extLst>
        </xdr:cNvPr>
        <xdr:cNvPicPr>
          <a:picLocks noChangeAspect="1"/>
        </xdr:cNvPicPr>
      </xdr:nvPicPr>
      <xdr:blipFill>
        <a:blip xmlns:r="http://schemas.openxmlformats.org/officeDocument/2006/relationships" r:embed="rId1"/>
        <a:stretch>
          <a:fillRect/>
        </a:stretch>
      </xdr:blipFill>
      <xdr:spPr>
        <a:xfrm>
          <a:off x="900393" y="152917"/>
          <a:ext cx="480042" cy="59717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195543</xdr:colOff>
      <xdr:row>1</xdr:row>
      <xdr:rowOff>76717</xdr:rowOff>
    </xdr:from>
    <xdr:to>
      <xdr:col>3</xdr:col>
      <xdr:colOff>675585</xdr:colOff>
      <xdr:row>4</xdr:row>
      <xdr:rowOff>130969</xdr:rowOff>
    </xdr:to>
    <xdr:pic>
      <xdr:nvPicPr>
        <xdr:cNvPr id="2" name="Imagen 1">
          <a:extLst>
            <a:ext uri="{FF2B5EF4-FFF2-40B4-BE49-F238E27FC236}">
              <a16:creationId xmlns:a16="http://schemas.microsoft.com/office/drawing/2014/main" id="{C1373F08-D2A3-4F07-AEAE-8CB399ABFB44}"/>
            </a:ext>
          </a:extLst>
        </xdr:cNvPr>
        <xdr:cNvPicPr>
          <a:picLocks noChangeAspect="1"/>
        </xdr:cNvPicPr>
      </xdr:nvPicPr>
      <xdr:blipFill>
        <a:blip xmlns:r="http://schemas.openxmlformats.org/officeDocument/2006/relationships" r:embed="rId1"/>
        <a:stretch>
          <a:fillRect/>
        </a:stretch>
      </xdr:blipFill>
      <xdr:spPr>
        <a:xfrm>
          <a:off x="900393" y="152917"/>
          <a:ext cx="480042" cy="59717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195543</xdr:colOff>
      <xdr:row>1</xdr:row>
      <xdr:rowOff>76717</xdr:rowOff>
    </xdr:from>
    <xdr:to>
      <xdr:col>3</xdr:col>
      <xdr:colOff>675585</xdr:colOff>
      <xdr:row>4</xdr:row>
      <xdr:rowOff>130969</xdr:rowOff>
    </xdr:to>
    <xdr:pic>
      <xdr:nvPicPr>
        <xdr:cNvPr id="2" name="Imagen 1">
          <a:extLst>
            <a:ext uri="{FF2B5EF4-FFF2-40B4-BE49-F238E27FC236}">
              <a16:creationId xmlns:a16="http://schemas.microsoft.com/office/drawing/2014/main" id="{0E29BB88-54A9-45C4-A9FF-BCFE8C7A1A1F}"/>
            </a:ext>
          </a:extLst>
        </xdr:cNvPr>
        <xdr:cNvPicPr>
          <a:picLocks noChangeAspect="1"/>
        </xdr:cNvPicPr>
      </xdr:nvPicPr>
      <xdr:blipFill>
        <a:blip xmlns:r="http://schemas.openxmlformats.org/officeDocument/2006/relationships" r:embed="rId1"/>
        <a:stretch>
          <a:fillRect/>
        </a:stretch>
      </xdr:blipFill>
      <xdr:spPr>
        <a:xfrm>
          <a:off x="900393" y="152917"/>
          <a:ext cx="480042" cy="59717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195543</xdr:colOff>
      <xdr:row>1</xdr:row>
      <xdr:rowOff>76717</xdr:rowOff>
    </xdr:from>
    <xdr:to>
      <xdr:col>3</xdr:col>
      <xdr:colOff>675585</xdr:colOff>
      <xdr:row>4</xdr:row>
      <xdr:rowOff>130969</xdr:rowOff>
    </xdr:to>
    <xdr:pic>
      <xdr:nvPicPr>
        <xdr:cNvPr id="2" name="Imagen 1">
          <a:extLst>
            <a:ext uri="{FF2B5EF4-FFF2-40B4-BE49-F238E27FC236}">
              <a16:creationId xmlns:a16="http://schemas.microsoft.com/office/drawing/2014/main" id="{2EEB813C-4DAB-4DFB-989D-8FD78DFCFB2D}"/>
            </a:ext>
          </a:extLst>
        </xdr:cNvPr>
        <xdr:cNvPicPr>
          <a:picLocks noChangeAspect="1"/>
        </xdr:cNvPicPr>
      </xdr:nvPicPr>
      <xdr:blipFill>
        <a:blip xmlns:r="http://schemas.openxmlformats.org/officeDocument/2006/relationships" r:embed="rId1"/>
        <a:stretch>
          <a:fillRect/>
        </a:stretch>
      </xdr:blipFill>
      <xdr:spPr>
        <a:xfrm>
          <a:off x="900393" y="152917"/>
          <a:ext cx="480042" cy="59717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195543</xdr:colOff>
      <xdr:row>1</xdr:row>
      <xdr:rowOff>76717</xdr:rowOff>
    </xdr:from>
    <xdr:to>
      <xdr:col>3</xdr:col>
      <xdr:colOff>675585</xdr:colOff>
      <xdr:row>4</xdr:row>
      <xdr:rowOff>130969</xdr:rowOff>
    </xdr:to>
    <xdr:pic>
      <xdr:nvPicPr>
        <xdr:cNvPr id="2" name="Imagen 1">
          <a:extLst>
            <a:ext uri="{FF2B5EF4-FFF2-40B4-BE49-F238E27FC236}">
              <a16:creationId xmlns:a16="http://schemas.microsoft.com/office/drawing/2014/main" id="{4936D9D7-27F2-439F-A2D3-0C99C69E48AF}"/>
            </a:ext>
          </a:extLst>
        </xdr:cNvPr>
        <xdr:cNvPicPr>
          <a:picLocks noChangeAspect="1"/>
        </xdr:cNvPicPr>
      </xdr:nvPicPr>
      <xdr:blipFill>
        <a:blip xmlns:r="http://schemas.openxmlformats.org/officeDocument/2006/relationships" r:embed="rId1"/>
        <a:stretch>
          <a:fillRect/>
        </a:stretch>
      </xdr:blipFill>
      <xdr:spPr>
        <a:xfrm>
          <a:off x="900393" y="152917"/>
          <a:ext cx="480042" cy="59717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195543</xdr:colOff>
      <xdr:row>1</xdr:row>
      <xdr:rowOff>76717</xdr:rowOff>
    </xdr:from>
    <xdr:to>
      <xdr:col>3</xdr:col>
      <xdr:colOff>675585</xdr:colOff>
      <xdr:row>4</xdr:row>
      <xdr:rowOff>130969</xdr:rowOff>
    </xdr:to>
    <xdr:pic>
      <xdr:nvPicPr>
        <xdr:cNvPr id="2" name="Imagen 1">
          <a:extLst>
            <a:ext uri="{FF2B5EF4-FFF2-40B4-BE49-F238E27FC236}">
              <a16:creationId xmlns:a16="http://schemas.microsoft.com/office/drawing/2014/main" id="{54DA1F72-B073-466E-953B-0AD964D88836}"/>
            </a:ext>
          </a:extLst>
        </xdr:cNvPr>
        <xdr:cNvPicPr>
          <a:picLocks noChangeAspect="1"/>
        </xdr:cNvPicPr>
      </xdr:nvPicPr>
      <xdr:blipFill>
        <a:blip xmlns:r="http://schemas.openxmlformats.org/officeDocument/2006/relationships" r:embed="rId1"/>
        <a:stretch>
          <a:fillRect/>
        </a:stretch>
      </xdr:blipFill>
      <xdr:spPr>
        <a:xfrm>
          <a:off x="900393" y="152917"/>
          <a:ext cx="480042" cy="597177"/>
        </a:xfrm>
        <a:prstGeom prst="rect">
          <a:avLst/>
        </a:prstGeom>
      </xdr:spPr>
    </xdr:pic>
    <xdr:clientData/>
  </xdr:twoCellAnchor>
  <xdr:twoCellAnchor editAs="oneCell">
    <xdr:from>
      <xdr:col>21</xdr:col>
      <xdr:colOff>590550</xdr:colOff>
      <xdr:row>53</xdr:row>
      <xdr:rowOff>19050</xdr:rowOff>
    </xdr:from>
    <xdr:to>
      <xdr:col>24</xdr:col>
      <xdr:colOff>5237561</xdr:colOff>
      <xdr:row>62</xdr:row>
      <xdr:rowOff>18836</xdr:rowOff>
    </xdr:to>
    <xdr:pic>
      <xdr:nvPicPr>
        <xdr:cNvPr id="5" name="Imagen 4">
          <a:extLst>
            <a:ext uri="{FF2B5EF4-FFF2-40B4-BE49-F238E27FC236}">
              <a16:creationId xmlns:a16="http://schemas.microsoft.com/office/drawing/2014/main" id="{88322E44-4EED-4CF4-9129-86082E47F142}"/>
            </a:ext>
          </a:extLst>
        </xdr:cNvPr>
        <xdr:cNvPicPr>
          <a:picLocks noChangeAspect="1"/>
        </xdr:cNvPicPr>
      </xdr:nvPicPr>
      <xdr:blipFill>
        <a:blip xmlns:r="http://schemas.openxmlformats.org/officeDocument/2006/relationships" r:embed="rId2"/>
        <a:stretch>
          <a:fillRect/>
        </a:stretch>
      </xdr:blipFill>
      <xdr:spPr>
        <a:xfrm>
          <a:off x="20202525" y="15154275"/>
          <a:ext cx="9514286" cy="171428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195543</xdr:colOff>
      <xdr:row>1</xdr:row>
      <xdr:rowOff>76717</xdr:rowOff>
    </xdr:from>
    <xdr:to>
      <xdr:col>3</xdr:col>
      <xdr:colOff>675585</xdr:colOff>
      <xdr:row>4</xdr:row>
      <xdr:rowOff>130969</xdr:rowOff>
    </xdr:to>
    <xdr:pic>
      <xdr:nvPicPr>
        <xdr:cNvPr id="2" name="Imagen 1">
          <a:extLst>
            <a:ext uri="{FF2B5EF4-FFF2-40B4-BE49-F238E27FC236}">
              <a16:creationId xmlns:a16="http://schemas.microsoft.com/office/drawing/2014/main" id="{938D9058-34E6-4D6B-BC76-38C162D22990}"/>
            </a:ext>
          </a:extLst>
        </xdr:cNvPr>
        <xdr:cNvPicPr>
          <a:picLocks noChangeAspect="1"/>
        </xdr:cNvPicPr>
      </xdr:nvPicPr>
      <xdr:blipFill>
        <a:blip xmlns:r="http://schemas.openxmlformats.org/officeDocument/2006/relationships" r:embed="rId1"/>
        <a:stretch>
          <a:fillRect/>
        </a:stretch>
      </xdr:blipFill>
      <xdr:spPr>
        <a:xfrm>
          <a:off x="900393" y="152917"/>
          <a:ext cx="480042" cy="59717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195543</xdr:colOff>
      <xdr:row>1</xdr:row>
      <xdr:rowOff>76717</xdr:rowOff>
    </xdr:from>
    <xdr:to>
      <xdr:col>3</xdr:col>
      <xdr:colOff>675585</xdr:colOff>
      <xdr:row>4</xdr:row>
      <xdr:rowOff>130969</xdr:rowOff>
    </xdr:to>
    <xdr:pic>
      <xdr:nvPicPr>
        <xdr:cNvPr id="2" name="Imagen 1">
          <a:extLst>
            <a:ext uri="{FF2B5EF4-FFF2-40B4-BE49-F238E27FC236}">
              <a16:creationId xmlns:a16="http://schemas.microsoft.com/office/drawing/2014/main" id="{399129D8-B30A-47BA-9D4D-2E644E2EA991}"/>
            </a:ext>
          </a:extLst>
        </xdr:cNvPr>
        <xdr:cNvPicPr>
          <a:picLocks noChangeAspect="1"/>
        </xdr:cNvPicPr>
      </xdr:nvPicPr>
      <xdr:blipFill>
        <a:blip xmlns:r="http://schemas.openxmlformats.org/officeDocument/2006/relationships" r:embed="rId1"/>
        <a:stretch>
          <a:fillRect/>
        </a:stretch>
      </xdr:blipFill>
      <xdr:spPr>
        <a:xfrm>
          <a:off x="900393" y="152917"/>
          <a:ext cx="480042" cy="59717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195543</xdr:colOff>
      <xdr:row>1</xdr:row>
      <xdr:rowOff>76717</xdr:rowOff>
    </xdr:from>
    <xdr:to>
      <xdr:col>3</xdr:col>
      <xdr:colOff>675585</xdr:colOff>
      <xdr:row>4</xdr:row>
      <xdr:rowOff>130969</xdr:rowOff>
    </xdr:to>
    <xdr:pic>
      <xdr:nvPicPr>
        <xdr:cNvPr id="2" name="Imagen 1">
          <a:extLst>
            <a:ext uri="{FF2B5EF4-FFF2-40B4-BE49-F238E27FC236}">
              <a16:creationId xmlns:a16="http://schemas.microsoft.com/office/drawing/2014/main" id="{5A11D923-4A62-4812-A600-B881943843D0}"/>
            </a:ext>
          </a:extLst>
        </xdr:cNvPr>
        <xdr:cNvPicPr>
          <a:picLocks noChangeAspect="1"/>
        </xdr:cNvPicPr>
      </xdr:nvPicPr>
      <xdr:blipFill>
        <a:blip xmlns:r="http://schemas.openxmlformats.org/officeDocument/2006/relationships" r:embed="rId1"/>
        <a:stretch>
          <a:fillRect/>
        </a:stretch>
      </xdr:blipFill>
      <xdr:spPr>
        <a:xfrm>
          <a:off x="900393" y="152917"/>
          <a:ext cx="480042" cy="59717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195543</xdr:colOff>
      <xdr:row>1</xdr:row>
      <xdr:rowOff>76717</xdr:rowOff>
    </xdr:from>
    <xdr:to>
      <xdr:col>3</xdr:col>
      <xdr:colOff>675585</xdr:colOff>
      <xdr:row>4</xdr:row>
      <xdr:rowOff>130969</xdr:rowOff>
    </xdr:to>
    <xdr:pic>
      <xdr:nvPicPr>
        <xdr:cNvPr id="2" name="Imagen 1">
          <a:extLst>
            <a:ext uri="{FF2B5EF4-FFF2-40B4-BE49-F238E27FC236}">
              <a16:creationId xmlns:a16="http://schemas.microsoft.com/office/drawing/2014/main" id="{0511955F-856A-4C60-8FA3-27A30897976D}"/>
            </a:ext>
          </a:extLst>
        </xdr:cNvPr>
        <xdr:cNvPicPr>
          <a:picLocks noChangeAspect="1"/>
        </xdr:cNvPicPr>
      </xdr:nvPicPr>
      <xdr:blipFill>
        <a:blip xmlns:r="http://schemas.openxmlformats.org/officeDocument/2006/relationships" r:embed="rId1"/>
        <a:stretch>
          <a:fillRect/>
        </a:stretch>
      </xdr:blipFill>
      <xdr:spPr>
        <a:xfrm>
          <a:off x="900393" y="152917"/>
          <a:ext cx="480042" cy="59717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195543</xdr:colOff>
      <xdr:row>1</xdr:row>
      <xdr:rowOff>76717</xdr:rowOff>
    </xdr:from>
    <xdr:to>
      <xdr:col>3</xdr:col>
      <xdr:colOff>675585</xdr:colOff>
      <xdr:row>4</xdr:row>
      <xdr:rowOff>130969</xdr:rowOff>
    </xdr:to>
    <xdr:pic>
      <xdr:nvPicPr>
        <xdr:cNvPr id="2" name="Imagen 1">
          <a:extLst>
            <a:ext uri="{FF2B5EF4-FFF2-40B4-BE49-F238E27FC236}">
              <a16:creationId xmlns:a16="http://schemas.microsoft.com/office/drawing/2014/main" id="{06C46A0C-A6A6-4BFB-9C48-41DA17D5CD12}"/>
            </a:ext>
          </a:extLst>
        </xdr:cNvPr>
        <xdr:cNvPicPr>
          <a:picLocks noChangeAspect="1"/>
        </xdr:cNvPicPr>
      </xdr:nvPicPr>
      <xdr:blipFill>
        <a:blip xmlns:r="http://schemas.openxmlformats.org/officeDocument/2006/relationships" r:embed="rId1"/>
        <a:stretch>
          <a:fillRect/>
        </a:stretch>
      </xdr:blipFill>
      <xdr:spPr>
        <a:xfrm>
          <a:off x="900393" y="152917"/>
          <a:ext cx="480042" cy="59717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195543</xdr:colOff>
      <xdr:row>1</xdr:row>
      <xdr:rowOff>76717</xdr:rowOff>
    </xdr:from>
    <xdr:to>
      <xdr:col>3</xdr:col>
      <xdr:colOff>675585</xdr:colOff>
      <xdr:row>4</xdr:row>
      <xdr:rowOff>130969</xdr:rowOff>
    </xdr:to>
    <xdr:pic>
      <xdr:nvPicPr>
        <xdr:cNvPr id="2" name="Imagen 1">
          <a:extLst>
            <a:ext uri="{FF2B5EF4-FFF2-40B4-BE49-F238E27FC236}">
              <a16:creationId xmlns:a16="http://schemas.microsoft.com/office/drawing/2014/main" id="{6E305C17-0DF6-4D80-AE62-3B6827CA9FB2}"/>
            </a:ext>
          </a:extLst>
        </xdr:cNvPr>
        <xdr:cNvPicPr>
          <a:picLocks noChangeAspect="1"/>
        </xdr:cNvPicPr>
      </xdr:nvPicPr>
      <xdr:blipFill>
        <a:blip xmlns:r="http://schemas.openxmlformats.org/officeDocument/2006/relationships" r:embed="rId1"/>
        <a:stretch>
          <a:fillRect/>
        </a:stretch>
      </xdr:blipFill>
      <xdr:spPr>
        <a:xfrm>
          <a:off x="900393" y="152917"/>
          <a:ext cx="480042" cy="59717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195543</xdr:colOff>
      <xdr:row>1</xdr:row>
      <xdr:rowOff>76717</xdr:rowOff>
    </xdr:from>
    <xdr:to>
      <xdr:col>3</xdr:col>
      <xdr:colOff>675585</xdr:colOff>
      <xdr:row>4</xdr:row>
      <xdr:rowOff>130969</xdr:rowOff>
    </xdr:to>
    <xdr:pic>
      <xdr:nvPicPr>
        <xdr:cNvPr id="2" name="Imagen 1">
          <a:extLst>
            <a:ext uri="{FF2B5EF4-FFF2-40B4-BE49-F238E27FC236}">
              <a16:creationId xmlns:a16="http://schemas.microsoft.com/office/drawing/2014/main" id="{3FDD51C7-D515-46C1-BF20-0DD1DD1032E7}"/>
            </a:ext>
          </a:extLst>
        </xdr:cNvPr>
        <xdr:cNvPicPr>
          <a:picLocks noChangeAspect="1"/>
        </xdr:cNvPicPr>
      </xdr:nvPicPr>
      <xdr:blipFill>
        <a:blip xmlns:r="http://schemas.openxmlformats.org/officeDocument/2006/relationships" r:embed="rId1"/>
        <a:stretch>
          <a:fillRect/>
        </a:stretch>
      </xdr:blipFill>
      <xdr:spPr>
        <a:xfrm>
          <a:off x="900393" y="152917"/>
          <a:ext cx="480042" cy="59717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195543</xdr:colOff>
      <xdr:row>1</xdr:row>
      <xdr:rowOff>76717</xdr:rowOff>
    </xdr:from>
    <xdr:to>
      <xdr:col>3</xdr:col>
      <xdr:colOff>675585</xdr:colOff>
      <xdr:row>4</xdr:row>
      <xdr:rowOff>130969</xdr:rowOff>
    </xdr:to>
    <xdr:pic>
      <xdr:nvPicPr>
        <xdr:cNvPr id="2" name="Imagen 1">
          <a:extLst>
            <a:ext uri="{FF2B5EF4-FFF2-40B4-BE49-F238E27FC236}">
              <a16:creationId xmlns:a16="http://schemas.microsoft.com/office/drawing/2014/main" id="{E94F6436-781D-4D7F-BE41-8059AA0A779F}"/>
            </a:ext>
          </a:extLst>
        </xdr:cNvPr>
        <xdr:cNvPicPr>
          <a:picLocks noChangeAspect="1"/>
        </xdr:cNvPicPr>
      </xdr:nvPicPr>
      <xdr:blipFill>
        <a:blip xmlns:r="http://schemas.openxmlformats.org/officeDocument/2006/relationships" r:embed="rId1"/>
        <a:stretch>
          <a:fillRect/>
        </a:stretch>
      </xdr:blipFill>
      <xdr:spPr>
        <a:xfrm>
          <a:off x="900393" y="152917"/>
          <a:ext cx="480042" cy="59717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3</xdr:col>
      <xdr:colOff>195543</xdr:colOff>
      <xdr:row>1</xdr:row>
      <xdr:rowOff>76717</xdr:rowOff>
    </xdr:from>
    <xdr:to>
      <xdr:col>3</xdr:col>
      <xdr:colOff>675585</xdr:colOff>
      <xdr:row>4</xdr:row>
      <xdr:rowOff>130969</xdr:rowOff>
    </xdr:to>
    <xdr:pic>
      <xdr:nvPicPr>
        <xdr:cNvPr id="2" name="Imagen 1">
          <a:extLst>
            <a:ext uri="{FF2B5EF4-FFF2-40B4-BE49-F238E27FC236}">
              <a16:creationId xmlns:a16="http://schemas.microsoft.com/office/drawing/2014/main" id="{155A8762-8E9F-442F-AB96-3F0715D364F3}"/>
            </a:ext>
          </a:extLst>
        </xdr:cNvPr>
        <xdr:cNvPicPr>
          <a:picLocks noChangeAspect="1"/>
        </xdr:cNvPicPr>
      </xdr:nvPicPr>
      <xdr:blipFill>
        <a:blip xmlns:r="http://schemas.openxmlformats.org/officeDocument/2006/relationships" r:embed="rId1"/>
        <a:stretch>
          <a:fillRect/>
        </a:stretch>
      </xdr:blipFill>
      <xdr:spPr>
        <a:xfrm>
          <a:off x="900393" y="152917"/>
          <a:ext cx="480042" cy="597177"/>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3</xdr:col>
      <xdr:colOff>195543</xdr:colOff>
      <xdr:row>1</xdr:row>
      <xdr:rowOff>76717</xdr:rowOff>
    </xdr:from>
    <xdr:to>
      <xdr:col>3</xdr:col>
      <xdr:colOff>675585</xdr:colOff>
      <xdr:row>4</xdr:row>
      <xdr:rowOff>130969</xdr:rowOff>
    </xdr:to>
    <xdr:pic>
      <xdr:nvPicPr>
        <xdr:cNvPr id="2" name="Imagen 1">
          <a:extLst>
            <a:ext uri="{FF2B5EF4-FFF2-40B4-BE49-F238E27FC236}">
              <a16:creationId xmlns:a16="http://schemas.microsoft.com/office/drawing/2014/main" id="{D7B0581B-8CD3-4430-BB59-021811063552}"/>
            </a:ext>
          </a:extLst>
        </xdr:cNvPr>
        <xdr:cNvPicPr>
          <a:picLocks noChangeAspect="1"/>
        </xdr:cNvPicPr>
      </xdr:nvPicPr>
      <xdr:blipFill>
        <a:blip xmlns:r="http://schemas.openxmlformats.org/officeDocument/2006/relationships" r:embed="rId1"/>
        <a:stretch>
          <a:fillRect/>
        </a:stretch>
      </xdr:blipFill>
      <xdr:spPr>
        <a:xfrm>
          <a:off x="900393" y="152917"/>
          <a:ext cx="480042" cy="597177"/>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3</xdr:col>
      <xdr:colOff>195543</xdr:colOff>
      <xdr:row>1</xdr:row>
      <xdr:rowOff>76717</xdr:rowOff>
    </xdr:from>
    <xdr:to>
      <xdr:col>3</xdr:col>
      <xdr:colOff>675585</xdr:colOff>
      <xdr:row>4</xdr:row>
      <xdr:rowOff>130969</xdr:rowOff>
    </xdr:to>
    <xdr:pic>
      <xdr:nvPicPr>
        <xdr:cNvPr id="2" name="Imagen 1">
          <a:extLst>
            <a:ext uri="{FF2B5EF4-FFF2-40B4-BE49-F238E27FC236}">
              <a16:creationId xmlns:a16="http://schemas.microsoft.com/office/drawing/2014/main" id="{5B1ACE9D-C2C7-4885-A2B5-94E06C460942}"/>
            </a:ext>
          </a:extLst>
        </xdr:cNvPr>
        <xdr:cNvPicPr>
          <a:picLocks noChangeAspect="1"/>
        </xdr:cNvPicPr>
      </xdr:nvPicPr>
      <xdr:blipFill>
        <a:blip xmlns:r="http://schemas.openxmlformats.org/officeDocument/2006/relationships" r:embed="rId1"/>
        <a:stretch>
          <a:fillRect/>
        </a:stretch>
      </xdr:blipFill>
      <xdr:spPr>
        <a:xfrm>
          <a:off x="900393" y="152917"/>
          <a:ext cx="480042" cy="597177"/>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10</xdr:col>
      <xdr:colOff>95250</xdr:colOff>
      <xdr:row>1</xdr:row>
      <xdr:rowOff>114301</xdr:rowOff>
    </xdr:from>
    <xdr:to>
      <xdr:col>14</xdr:col>
      <xdr:colOff>333375</xdr:colOff>
      <xdr:row>14</xdr:row>
      <xdr:rowOff>151021</xdr:rowOff>
    </xdr:to>
    <xdr:pic>
      <xdr:nvPicPr>
        <xdr:cNvPr id="2" name="Imagen 1">
          <a:extLst>
            <a:ext uri="{FF2B5EF4-FFF2-40B4-BE49-F238E27FC236}">
              <a16:creationId xmlns:a16="http://schemas.microsoft.com/office/drawing/2014/main" id="{633664C0-70AE-4807-B9ED-906D25D25210}"/>
            </a:ext>
          </a:extLst>
        </xdr:cNvPr>
        <xdr:cNvPicPr>
          <a:picLocks noChangeAspect="1"/>
        </xdr:cNvPicPr>
      </xdr:nvPicPr>
      <xdr:blipFill>
        <a:blip xmlns:r="http://schemas.openxmlformats.org/officeDocument/2006/relationships" r:embed="rId1"/>
        <a:stretch>
          <a:fillRect/>
        </a:stretch>
      </xdr:blipFill>
      <xdr:spPr>
        <a:xfrm>
          <a:off x="8705850" y="304801"/>
          <a:ext cx="3286125" cy="25132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Downloads/Borrador%20Plan%20de%20Acci&#243;n%20Anual%20(PAA)%202020%20-%20IGA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sheetName val="PA_SERVCIUDA"/>
      <sheetName val="Listas"/>
    </sheetNames>
    <sheetDataSet>
      <sheetData sheetId="0">
        <row r="5">
          <cell r="C5" t="str">
            <v>SERVICIO_AL_CIUDADANO_Y_PARTICIPACION</v>
          </cell>
        </row>
      </sheetData>
      <sheetData sheetId="1">
        <row r="2">
          <cell r="F2" t="str">
            <v>SERVICIO_AL_CIUDADANO_Y_PARTICIPACION</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1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20.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FA4B5-1658-4B0D-AA54-CF4684459FEB}">
  <sheetPr codeName="Hoja2">
    <tabColor theme="3" tint="-0.499984740745262"/>
  </sheetPr>
  <dimension ref="A1:N173"/>
  <sheetViews>
    <sheetView showGridLines="0" tabSelected="1" zoomScale="70" zoomScaleNormal="70" zoomScaleSheetLayoutView="85" workbookViewId="0"/>
  </sheetViews>
  <sheetFormatPr baseColWidth="10" defaultColWidth="0" defaultRowHeight="0" customHeight="1" zeroHeight="1" x14ac:dyDescent="0.25"/>
  <cols>
    <col min="1" max="1" width="1" customWidth="1"/>
    <col min="2" max="2" width="13.28515625" customWidth="1"/>
    <col min="3" max="3" width="26.140625" customWidth="1"/>
    <col min="4" max="4" width="23.42578125" bestFit="1" customWidth="1"/>
    <col min="5" max="5" width="3.85546875" customWidth="1"/>
    <col min="6" max="6" width="12.5703125" bestFit="1" customWidth="1"/>
    <col min="7" max="7" width="21.5703125" customWidth="1"/>
    <col min="8" max="8" width="12.140625" customWidth="1"/>
    <col min="9" max="10" width="15.7109375" customWidth="1"/>
    <col min="11" max="12" width="11.42578125" customWidth="1"/>
    <col min="13" max="13" width="6.28515625" customWidth="1"/>
    <col min="14" max="14" width="2.85546875" customWidth="1"/>
    <col min="15" max="16384" width="11.42578125" hidden="1"/>
  </cols>
  <sheetData>
    <row r="1" spans="2:13" ht="5.25" customHeight="1" thickBot="1" x14ac:dyDescent="0.3"/>
    <row r="2" spans="2:13" ht="27" customHeight="1" x14ac:dyDescent="0.25">
      <c r="B2" s="130"/>
      <c r="C2" s="121" t="s">
        <v>794</v>
      </c>
      <c r="D2" s="122"/>
      <c r="E2" s="122"/>
      <c r="F2" s="122"/>
      <c r="G2" s="122"/>
      <c r="H2" s="122"/>
      <c r="I2" s="122"/>
      <c r="J2" s="122"/>
      <c r="K2" s="122"/>
      <c r="L2" s="122"/>
      <c r="M2" s="123"/>
    </row>
    <row r="3" spans="2:13" ht="15" customHeight="1" x14ac:dyDescent="0.25">
      <c r="B3" s="131"/>
      <c r="C3" s="124"/>
      <c r="D3" s="125"/>
      <c r="E3" s="125"/>
      <c r="F3" s="125"/>
      <c r="G3" s="125"/>
      <c r="H3" s="125"/>
      <c r="I3" s="125"/>
      <c r="J3" s="125"/>
      <c r="K3" s="125"/>
      <c r="L3" s="125"/>
      <c r="M3" s="126"/>
    </row>
    <row r="4" spans="2:13" ht="15" customHeight="1" x14ac:dyDescent="0.25">
      <c r="B4" s="131"/>
      <c r="C4" s="124"/>
      <c r="D4" s="125"/>
      <c r="E4" s="125"/>
      <c r="F4" s="125"/>
      <c r="G4" s="125"/>
      <c r="H4" s="125"/>
      <c r="I4" s="125"/>
      <c r="J4" s="125"/>
      <c r="K4" s="125"/>
      <c r="L4" s="125"/>
      <c r="M4" s="126"/>
    </row>
    <row r="5" spans="2:13" ht="15.75" customHeight="1" thickBot="1" x14ac:dyDescent="0.3">
      <c r="B5" s="132"/>
      <c r="C5" s="127"/>
      <c r="D5" s="128"/>
      <c r="E5" s="128"/>
      <c r="F5" s="128"/>
      <c r="G5" s="128"/>
      <c r="H5" s="128"/>
      <c r="I5" s="128"/>
      <c r="J5" s="128"/>
      <c r="K5" s="128"/>
      <c r="L5" s="128"/>
      <c r="M5" s="129"/>
    </row>
    <row r="6" spans="2:13" ht="15.75" thickBot="1" x14ac:dyDescent="0.3"/>
    <row r="7" spans="2:13" ht="16.5" thickBot="1" x14ac:dyDescent="0.3">
      <c r="B7" s="117" t="s">
        <v>796</v>
      </c>
      <c r="C7" s="118"/>
      <c r="D7" s="119"/>
    </row>
    <row r="8" spans="2:13" ht="6.75" customHeight="1" x14ac:dyDescent="0.3">
      <c r="B8" s="25"/>
    </row>
    <row r="9" spans="2:13" ht="15.75" customHeight="1" x14ac:dyDescent="0.25">
      <c r="B9" s="120" t="s">
        <v>795</v>
      </c>
      <c r="C9" s="120"/>
      <c r="D9" s="120"/>
      <c r="E9" s="120"/>
      <c r="F9" s="120"/>
      <c r="G9" s="120"/>
      <c r="H9" s="120"/>
      <c r="I9" s="120"/>
      <c r="J9" s="120"/>
      <c r="K9" s="120"/>
      <c r="L9" s="120"/>
      <c r="M9" s="120"/>
    </row>
    <row r="10" spans="2:13" ht="15.75" customHeight="1" x14ac:dyDescent="0.25">
      <c r="B10" s="120"/>
      <c r="C10" s="120"/>
      <c r="D10" s="120"/>
      <c r="E10" s="120"/>
      <c r="F10" s="120"/>
      <c r="G10" s="120"/>
      <c r="H10" s="120"/>
      <c r="I10" s="120"/>
      <c r="J10" s="120"/>
      <c r="K10" s="120"/>
      <c r="L10" s="120"/>
      <c r="M10" s="120"/>
    </row>
    <row r="11" spans="2:13" ht="15.75" customHeight="1" x14ac:dyDescent="0.25">
      <c r="B11" s="120"/>
      <c r="C11" s="120"/>
      <c r="D11" s="120"/>
      <c r="E11" s="120"/>
      <c r="F11" s="120"/>
      <c r="G11" s="120"/>
      <c r="H11" s="120"/>
      <c r="I11" s="120"/>
      <c r="J11" s="120"/>
      <c r="K11" s="120"/>
      <c r="L11" s="120"/>
      <c r="M11" s="120"/>
    </row>
    <row r="12" spans="2:13" ht="15.75" customHeight="1" x14ac:dyDescent="0.25">
      <c r="B12" s="120"/>
      <c r="C12" s="120"/>
      <c r="D12" s="120"/>
      <c r="E12" s="120"/>
      <c r="F12" s="120"/>
      <c r="G12" s="120"/>
      <c r="H12" s="120"/>
      <c r="I12" s="120"/>
      <c r="J12" s="120"/>
      <c r="K12" s="120"/>
      <c r="L12" s="120"/>
      <c r="M12" s="120"/>
    </row>
    <row r="13" spans="2:13" ht="15.75" customHeight="1" x14ac:dyDescent="0.25">
      <c r="B13" s="120" t="s">
        <v>841</v>
      </c>
      <c r="C13" s="120"/>
      <c r="D13" s="120"/>
      <c r="E13" s="120"/>
      <c r="F13" s="120"/>
      <c r="G13" s="120"/>
      <c r="H13" s="120"/>
      <c r="I13" s="120"/>
      <c r="J13" s="120"/>
      <c r="K13" s="120"/>
      <c r="L13" s="120"/>
      <c r="M13" s="120"/>
    </row>
    <row r="14" spans="2:13" ht="15.75" customHeight="1" x14ac:dyDescent="0.25">
      <c r="B14" s="120"/>
      <c r="C14" s="120"/>
      <c r="D14" s="120"/>
      <c r="E14" s="120"/>
      <c r="F14" s="120"/>
      <c r="G14" s="120"/>
      <c r="H14" s="120"/>
      <c r="I14" s="120"/>
      <c r="J14" s="120"/>
      <c r="K14" s="120"/>
      <c r="L14" s="120"/>
      <c r="M14" s="120"/>
    </row>
    <row r="15" spans="2:13" ht="15.75" customHeight="1" x14ac:dyDescent="0.25">
      <c r="B15" s="120"/>
      <c r="C15" s="120"/>
      <c r="D15" s="120"/>
      <c r="E15" s="120"/>
      <c r="F15" s="120"/>
      <c r="G15" s="120"/>
      <c r="H15" s="120"/>
      <c r="I15" s="120"/>
      <c r="J15" s="120"/>
      <c r="K15" s="120"/>
      <c r="L15" s="120"/>
      <c r="M15" s="120"/>
    </row>
    <row r="16" spans="2:13" ht="15.75" customHeight="1" x14ac:dyDescent="0.25">
      <c r="B16" s="120"/>
      <c r="C16" s="120"/>
      <c r="D16" s="120"/>
      <c r="E16" s="120"/>
      <c r="F16" s="120"/>
      <c r="G16" s="120"/>
      <c r="H16" s="120"/>
      <c r="I16" s="120"/>
      <c r="J16" s="120"/>
      <c r="K16" s="120"/>
      <c r="L16" s="120"/>
      <c r="M16" s="120"/>
    </row>
    <row r="17" spans="2:13" ht="15.75" customHeight="1" x14ac:dyDescent="0.25">
      <c r="B17" s="133" t="s">
        <v>842</v>
      </c>
      <c r="C17" s="133"/>
      <c r="D17" s="133"/>
      <c r="E17" s="133"/>
      <c r="F17" s="133"/>
      <c r="G17" s="133"/>
      <c r="H17" s="112"/>
      <c r="I17" s="112"/>
      <c r="J17" s="112"/>
      <c r="K17" s="112"/>
      <c r="L17" s="112"/>
      <c r="M17" s="112"/>
    </row>
    <row r="18" spans="2:13" ht="15.75" customHeight="1" x14ac:dyDescent="0.25">
      <c r="B18" s="133"/>
      <c r="C18" s="133"/>
      <c r="D18" s="133"/>
      <c r="E18" s="133"/>
      <c r="F18" s="133"/>
      <c r="G18" s="133"/>
      <c r="H18" s="112"/>
      <c r="I18" s="112"/>
      <c r="J18" s="112"/>
      <c r="K18" s="112"/>
      <c r="L18" s="112"/>
      <c r="M18" s="112"/>
    </row>
    <row r="19" spans="2:13" ht="15.75" customHeight="1" x14ac:dyDescent="0.25">
      <c r="B19" s="133"/>
      <c r="C19" s="133"/>
      <c r="D19" s="133"/>
      <c r="E19" s="133"/>
      <c r="F19" s="133"/>
      <c r="G19" s="133"/>
      <c r="H19" s="112"/>
      <c r="I19" s="112"/>
      <c r="J19" s="112"/>
      <c r="K19" s="112"/>
      <c r="L19" s="112"/>
      <c r="M19" s="112"/>
    </row>
    <row r="20" spans="2:13" ht="15.75" customHeight="1" x14ac:dyDescent="0.25">
      <c r="B20" s="133"/>
      <c r="C20" s="133"/>
      <c r="D20" s="133"/>
      <c r="E20" s="133"/>
      <c r="F20" s="133"/>
      <c r="G20" s="133"/>
      <c r="H20" s="112"/>
      <c r="I20" s="112"/>
      <c r="J20" s="112"/>
      <c r="K20" s="112"/>
      <c r="L20" s="112"/>
      <c r="M20" s="112"/>
    </row>
    <row r="21" spans="2:13" ht="15.75" customHeight="1" x14ac:dyDescent="0.25">
      <c r="B21" s="133"/>
      <c r="C21" s="133"/>
      <c r="D21" s="133"/>
      <c r="E21" s="133"/>
      <c r="F21" s="133"/>
      <c r="G21" s="133"/>
      <c r="H21" s="112"/>
      <c r="I21" s="112"/>
      <c r="J21" s="112"/>
      <c r="K21" s="112"/>
      <c r="L21" s="112"/>
      <c r="M21" s="112"/>
    </row>
    <row r="22" spans="2:13" ht="15.75" customHeight="1" x14ac:dyDescent="0.25">
      <c r="B22" s="133"/>
      <c r="C22" s="133"/>
      <c r="D22" s="133"/>
      <c r="E22" s="133"/>
      <c r="F22" s="133"/>
      <c r="G22" s="133"/>
      <c r="H22" s="112"/>
      <c r="I22" s="112"/>
      <c r="J22" s="112"/>
      <c r="K22" s="112"/>
      <c r="L22" s="112"/>
      <c r="M22" s="112"/>
    </row>
    <row r="23" spans="2:13" ht="15.75" customHeight="1" x14ac:dyDescent="0.25">
      <c r="B23" s="133"/>
      <c r="C23" s="133"/>
      <c r="D23" s="133"/>
      <c r="E23" s="133"/>
      <c r="F23" s="133"/>
      <c r="G23" s="133"/>
      <c r="H23" s="112"/>
      <c r="I23" s="112"/>
      <c r="J23" s="112"/>
      <c r="K23" s="112"/>
      <c r="L23" s="112"/>
      <c r="M23" s="112"/>
    </row>
    <row r="24" spans="2:13" ht="15.75" customHeight="1" x14ac:dyDescent="0.25">
      <c r="B24" s="133"/>
      <c r="C24" s="133"/>
      <c r="D24" s="133"/>
      <c r="E24" s="133"/>
      <c r="F24" s="133"/>
      <c r="G24" s="133"/>
    </row>
    <row r="25" spans="2:13" ht="15.75" customHeight="1" thickBot="1" x14ac:dyDescent="0.35">
      <c r="B25" s="25"/>
    </row>
    <row r="26" spans="2:13" ht="16.5" thickBot="1" x14ac:dyDescent="0.3">
      <c r="B26" s="117" t="s">
        <v>791</v>
      </c>
      <c r="C26" s="118"/>
      <c r="D26" s="119"/>
    </row>
    <row r="27" spans="2:13" ht="9" customHeight="1" x14ac:dyDescent="0.3">
      <c r="B27" s="115"/>
      <c r="C27" s="20"/>
      <c r="D27" s="20"/>
      <c r="E27" s="20"/>
      <c r="F27" s="20"/>
      <c r="G27" s="20"/>
      <c r="H27" s="20"/>
      <c r="I27" s="20"/>
    </row>
    <row r="28" spans="2:13" ht="18.75" x14ac:dyDescent="0.25">
      <c r="B28" s="116" t="s">
        <v>843</v>
      </c>
      <c r="C28" s="116"/>
      <c r="D28" s="116"/>
      <c r="E28" s="116"/>
      <c r="F28" s="116"/>
      <c r="G28" s="116"/>
      <c r="H28" s="20"/>
      <c r="I28" s="20"/>
    </row>
    <row r="29" spans="2:13" ht="15" customHeight="1" x14ac:dyDescent="0.25">
      <c r="B29" s="114"/>
      <c r="C29" s="114"/>
      <c r="D29" s="114"/>
      <c r="E29" s="114"/>
      <c r="F29" s="114"/>
      <c r="G29" s="114"/>
    </row>
    <row r="30" spans="2:13" ht="15" customHeight="1" x14ac:dyDescent="0.25">
      <c r="B30" s="114"/>
      <c r="C30" s="114"/>
      <c r="D30" s="114"/>
      <c r="E30" s="114"/>
      <c r="F30" s="114"/>
      <c r="G30" s="114"/>
    </row>
    <row r="31" spans="2:13" ht="15" customHeight="1" x14ac:dyDescent="0.25">
      <c r="B31" s="114"/>
      <c r="C31" s="114"/>
      <c r="D31" s="114"/>
      <c r="E31" s="114"/>
      <c r="F31" s="114"/>
      <c r="G31" s="114"/>
    </row>
    <row r="32" spans="2:13" ht="15" customHeight="1" x14ac:dyDescent="0.25">
      <c r="B32" s="114"/>
      <c r="C32" s="114"/>
      <c r="D32" s="114"/>
      <c r="E32" s="114"/>
      <c r="F32" s="114"/>
      <c r="G32" s="114"/>
    </row>
    <row r="33" spans="2:13" ht="15" customHeight="1" x14ac:dyDescent="0.25">
      <c r="B33" s="114"/>
      <c r="C33" s="114"/>
      <c r="D33" s="114"/>
      <c r="E33" s="114"/>
      <c r="F33" s="114"/>
      <c r="G33" s="114"/>
    </row>
    <row r="34" spans="2:13" ht="15" customHeight="1" x14ac:dyDescent="0.25">
      <c r="B34" s="114"/>
      <c r="C34" s="114"/>
      <c r="D34" s="114"/>
      <c r="E34" s="114"/>
      <c r="F34" s="114"/>
      <c r="G34" s="114"/>
    </row>
    <row r="35" spans="2:13" ht="15" customHeight="1" x14ac:dyDescent="0.25">
      <c r="B35" s="114"/>
      <c r="C35" s="114"/>
      <c r="D35" s="114"/>
      <c r="E35" s="114"/>
      <c r="F35" s="114"/>
      <c r="G35" s="114"/>
    </row>
    <row r="36" spans="2:13" ht="15" customHeight="1" x14ac:dyDescent="0.25">
      <c r="B36" s="114"/>
      <c r="C36" s="114"/>
      <c r="D36" s="114"/>
      <c r="E36" s="114"/>
      <c r="F36" s="114"/>
      <c r="G36" s="114"/>
    </row>
    <row r="37" spans="2:13" ht="15" x14ac:dyDescent="0.25"/>
    <row r="38" spans="2:13" ht="15" x14ac:dyDescent="0.25"/>
    <row r="39" spans="2:13" ht="15" x14ac:dyDescent="0.25"/>
    <row r="40" spans="2:13" ht="15" x14ac:dyDescent="0.25"/>
    <row r="41" spans="2:13" ht="15" x14ac:dyDescent="0.25"/>
    <row r="42" spans="2:13" s="20" customFormat="1" ht="15" x14ac:dyDescent="0.25"/>
    <row r="43" spans="2:13" s="20" customFormat="1" ht="15.75" thickBot="1" x14ac:dyDescent="0.3"/>
    <row r="44" spans="2:13" ht="16.5" thickBot="1" x14ac:dyDescent="0.3">
      <c r="B44" s="117" t="s">
        <v>844</v>
      </c>
      <c r="C44" s="118"/>
      <c r="D44" s="119"/>
    </row>
    <row r="45" spans="2:13" ht="9" customHeight="1" x14ac:dyDescent="0.3">
      <c r="B45" s="115"/>
      <c r="C45" s="20"/>
      <c r="D45" s="20"/>
      <c r="E45" s="20"/>
      <c r="F45" s="20"/>
      <c r="G45" s="20"/>
      <c r="H45" s="20"/>
      <c r="I45" s="20"/>
    </row>
    <row r="46" spans="2:13" ht="15.75" customHeight="1" x14ac:dyDescent="0.25">
      <c r="B46" s="120" t="s">
        <v>845</v>
      </c>
      <c r="C46" s="120"/>
      <c r="D46" s="120"/>
      <c r="E46" s="120"/>
      <c r="F46" s="120"/>
      <c r="G46" s="120"/>
      <c r="H46" s="120"/>
      <c r="I46" s="120"/>
      <c r="J46" s="120"/>
      <c r="K46" s="120"/>
      <c r="L46" s="120"/>
      <c r="M46" s="120"/>
    </row>
    <row r="47" spans="2:13" ht="15.75" customHeight="1" x14ac:dyDescent="0.25">
      <c r="B47" s="120"/>
      <c r="C47" s="120"/>
      <c r="D47" s="120"/>
      <c r="E47" s="120"/>
      <c r="F47" s="120"/>
      <c r="G47" s="120"/>
      <c r="H47" s="120"/>
      <c r="I47" s="120"/>
      <c r="J47" s="120"/>
      <c r="K47" s="120"/>
      <c r="L47" s="120"/>
      <c r="M47" s="120"/>
    </row>
    <row r="48" spans="2:13" ht="15.75" customHeight="1" x14ac:dyDescent="0.25">
      <c r="B48" s="120"/>
      <c r="C48" s="120"/>
      <c r="D48" s="120"/>
      <c r="E48" s="120"/>
      <c r="F48" s="120"/>
      <c r="G48" s="120"/>
      <c r="H48" s="120"/>
      <c r="I48" s="120"/>
      <c r="J48" s="120"/>
      <c r="K48" s="120"/>
      <c r="L48" s="120"/>
      <c r="M48" s="120"/>
    </row>
    <row r="49" spans="2:13" ht="15.75" customHeight="1" x14ac:dyDescent="0.25">
      <c r="B49" s="120"/>
      <c r="C49" s="120"/>
      <c r="D49" s="120"/>
      <c r="E49" s="120"/>
      <c r="F49" s="120"/>
      <c r="G49" s="120"/>
      <c r="H49" s="120"/>
      <c r="I49" s="120"/>
      <c r="J49" s="120"/>
      <c r="K49" s="120"/>
      <c r="L49" s="120"/>
      <c r="M49" s="120"/>
    </row>
    <row r="50" spans="2:13" ht="15.75" customHeight="1" x14ac:dyDescent="0.25">
      <c r="B50" s="113"/>
      <c r="C50" s="113"/>
      <c r="D50" s="113"/>
      <c r="E50" s="113"/>
      <c r="F50" s="113"/>
      <c r="G50" s="113"/>
      <c r="H50" s="113"/>
      <c r="I50" s="113"/>
      <c r="J50" s="113"/>
      <c r="K50" s="113"/>
      <c r="L50" s="113"/>
      <c r="M50" s="113"/>
    </row>
    <row r="51" spans="2:13" ht="15.75" customHeight="1" x14ac:dyDescent="0.25">
      <c r="B51" s="113"/>
      <c r="C51" s="113"/>
      <c r="D51" s="113"/>
      <c r="E51" s="113"/>
      <c r="F51" s="113"/>
      <c r="G51" s="113"/>
      <c r="H51" s="113"/>
      <c r="I51" s="113"/>
      <c r="J51" s="113"/>
      <c r="K51" s="113"/>
      <c r="L51" s="113"/>
      <c r="M51" s="113"/>
    </row>
    <row r="52" spans="2:13" ht="15.75" customHeight="1" x14ac:dyDescent="0.25">
      <c r="B52" s="113"/>
      <c r="C52" s="113"/>
      <c r="D52" s="113"/>
      <c r="E52" s="113"/>
      <c r="F52" s="113"/>
      <c r="G52" s="113"/>
      <c r="H52" s="113"/>
      <c r="I52" s="113"/>
      <c r="J52" s="113"/>
      <c r="K52" s="113"/>
      <c r="L52" s="113"/>
      <c r="M52" s="113"/>
    </row>
    <row r="53" spans="2:13" ht="15.75" customHeight="1" x14ac:dyDescent="0.25">
      <c r="B53" s="113"/>
      <c r="C53" s="113"/>
      <c r="D53" s="113"/>
      <c r="E53" s="113"/>
      <c r="F53" s="113"/>
      <c r="G53" s="113"/>
      <c r="H53" s="113"/>
      <c r="I53" s="113"/>
      <c r="J53" s="113"/>
      <c r="K53" s="113"/>
      <c r="L53" s="113"/>
      <c r="M53" s="113"/>
    </row>
    <row r="54" spans="2:13" ht="15.75" customHeight="1" x14ac:dyDescent="0.25">
      <c r="B54" s="113"/>
      <c r="C54" s="113"/>
      <c r="D54" s="113"/>
      <c r="E54" s="113"/>
      <c r="F54" s="113"/>
      <c r="G54" s="113"/>
      <c r="H54" s="113"/>
      <c r="I54" s="113"/>
      <c r="J54" s="113"/>
      <c r="K54" s="113"/>
      <c r="L54" s="113"/>
      <c r="M54" s="113"/>
    </row>
    <row r="55" spans="2:13" ht="15.75" customHeight="1" x14ac:dyDescent="0.25">
      <c r="B55" s="113"/>
      <c r="C55" s="113"/>
      <c r="D55" s="113"/>
      <c r="E55" s="113"/>
      <c r="F55" s="113"/>
      <c r="G55" s="113"/>
      <c r="H55" s="113"/>
      <c r="I55" s="113"/>
      <c r="J55" s="113"/>
      <c r="K55" s="113"/>
      <c r="L55" s="113"/>
      <c r="M55" s="113"/>
    </row>
    <row r="56" spans="2:13" ht="15.75" customHeight="1" x14ac:dyDescent="0.25">
      <c r="B56" s="113"/>
      <c r="C56" s="113"/>
      <c r="D56" s="113"/>
      <c r="E56" s="113"/>
      <c r="F56" s="113"/>
      <c r="G56" s="113"/>
      <c r="H56" s="113"/>
      <c r="I56" s="113"/>
      <c r="J56" s="113"/>
      <c r="K56" s="113"/>
      <c r="L56" s="113"/>
      <c r="M56" s="113"/>
    </row>
    <row r="57" spans="2:13" ht="15.75" customHeight="1" x14ac:dyDescent="0.25">
      <c r="B57" s="113"/>
      <c r="C57" s="113"/>
      <c r="D57" s="113"/>
      <c r="E57" s="113"/>
      <c r="F57" s="113"/>
      <c r="G57" s="113"/>
      <c r="H57" s="113"/>
      <c r="I57" s="113"/>
      <c r="J57" s="113"/>
      <c r="K57" s="113"/>
      <c r="L57" s="113"/>
      <c r="M57" s="113"/>
    </row>
    <row r="58" spans="2:13" ht="15.75" customHeight="1" x14ac:dyDescent="0.25">
      <c r="B58" s="113"/>
      <c r="C58" s="113"/>
      <c r="D58" s="113"/>
      <c r="E58" s="113"/>
      <c r="F58" s="113"/>
      <c r="G58" s="113"/>
      <c r="H58" s="113"/>
      <c r="I58" s="113"/>
      <c r="J58" s="113"/>
      <c r="K58" s="113"/>
      <c r="L58" s="113"/>
      <c r="M58" s="113"/>
    </row>
    <row r="59" spans="2:13" ht="15.75" customHeight="1" x14ac:dyDescent="0.25">
      <c r="B59" s="113"/>
      <c r="C59" s="113"/>
      <c r="D59" s="113"/>
      <c r="E59" s="113"/>
      <c r="F59" s="113"/>
      <c r="G59" s="113"/>
      <c r="H59" s="113"/>
      <c r="I59" s="113"/>
      <c r="J59" s="113"/>
      <c r="K59" s="113"/>
      <c r="L59" s="113"/>
      <c r="M59" s="113"/>
    </row>
    <row r="60" spans="2:13" ht="15.75" customHeight="1" x14ac:dyDescent="0.25">
      <c r="B60" s="113"/>
      <c r="C60" s="113"/>
      <c r="D60" s="113"/>
      <c r="E60" s="113"/>
      <c r="F60" s="113"/>
      <c r="G60" s="113"/>
      <c r="H60" s="113"/>
      <c r="I60" s="113"/>
      <c r="J60" s="113"/>
      <c r="K60" s="113"/>
      <c r="L60" s="113"/>
      <c r="M60" s="113"/>
    </row>
    <row r="61" spans="2:13" ht="15.75" customHeight="1" x14ac:dyDescent="0.25">
      <c r="B61" s="113"/>
      <c r="C61" s="113"/>
      <c r="D61" s="113"/>
      <c r="E61" s="113"/>
      <c r="F61" s="113"/>
      <c r="G61" s="113"/>
      <c r="H61" s="113"/>
      <c r="I61" s="113"/>
      <c r="J61" s="113"/>
      <c r="K61" s="113"/>
      <c r="L61" s="113"/>
      <c r="M61" s="113"/>
    </row>
    <row r="62" spans="2:13" ht="15.75" customHeight="1" x14ac:dyDescent="0.25">
      <c r="B62" s="113"/>
      <c r="C62" s="113"/>
      <c r="D62" s="113"/>
      <c r="E62" s="113"/>
      <c r="F62" s="113"/>
      <c r="G62" s="113"/>
      <c r="H62" s="113"/>
      <c r="I62" s="113"/>
      <c r="J62" s="113"/>
      <c r="K62" s="113"/>
      <c r="L62" s="113"/>
      <c r="M62" s="113"/>
    </row>
    <row r="63" spans="2:13" ht="15.75" customHeight="1" x14ac:dyDescent="0.25">
      <c r="B63" s="113"/>
      <c r="C63" s="113"/>
      <c r="D63" s="113"/>
      <c r="E63" s="113"/>
      <c r="F63" s="113"/>
      <c r="G63" s="113"/>
      <c r="H63" s="113"/>
      <c r="I63" s="113"/>
      <c r="J63" s="113"/>
      <c r="K63" s="113"/>
      <c r="L63" s="113"/>
      <c r="M63" s="113"/>
    </row>
    <row r="64" spans="2:13" ht="15.75" customHeight="1" x14ac:dyDescent="0.25">
      <c r="B64" s="113"/>
      <c r="C64" s="113"/>
      <c r="D64" s="113"/>
      <c r="E64" s="113"/>
      <c r="F64" s="113"/>
      <c r="G64" s="113"/>
      <c r="H64" s="113"/>
      <c r="I64" s="113"/>
      <c r="J64" s="113"/>
      <c r="K64" s="113"/>
      <c r="L64" s="113"/>
      <c r="M64" s="113"/>
    </row>
    <row r="65" spans="2:13" customFormat="1" ht="15.75" customHeight="1" x14ac:dyDescent="0.25">
      <c r="B65" s="113"/>
      <c r="C65" s="113"/>
      <c r="D65" s="113"/>
      <c r="E65" s="113"/>
      <c r="F65" s="113"/>
      <c r="G65" s="113"/>
      <c r="H65" s="113"/>
      <c r="I65" s="113"/>
      <c r="J65" s="113"/>
      <c r="K65" s="113"/>
      <c r="L65" s="113"/>
      <c r="M65" s="113"/>
    </row>
    <row r="66" spans="2:13" customFormat="1" ht="15.75" customHeight="1" x14ac:dyDescent="0.25">
      <c r="B66" s="113"/>
      <c r="C66" s="113"/>
      <c r="D66" s="113"/>
      <c r="E66" s="113"/>
      <c r="F66" s="113"/>
      <c r="G66" s="113"/>
      <c r="H66" s="113"/>
      <c r="I66" s="113"/>
      <c r="J66" s="113"/>
      <c r="K66" s="113"/>
      <c r="L66" s="113"/>
      <c r="M66" s="113"/>
    </row>
    <row r="67" spans="2:13" customFormat="1" ht="15.75" customHeight="1" x14ac:dyDescent="0.25">
      <c r="B67" s="113"/>
      <c r="C67" s="113"/>
      <c r="D67" s="113"/>
      <c r="E67" s="113"/>
      <c r="F67" s="113"/>
      <c r="G67" s="113"/>
      <c r="H67" s="113"/>
      <c r="I67" s="113"/>
      <c r="J67" s="113"/>
      <c r="K67" s="113"/>
      <c r="L67" s="113"/>
      <c r="M67" s="113"/>
    </row>
    <row r="68" spans="2:13" customFormat="1" ht="15.75" customHeight="1" x14ac:dyDescent="0.25">
      <c r="B68" s="113"/>
      <c r="C68" s="113"/>
      <c r="D68" s="113"/>
      <c r="E68" s="113"/>
      <c r="F68" s="113"/>
      <c r="G68" s="113"/>
      <c r="H68" s="113"/>
      <c r="I68" s="113"/>
      <c r="J68" s="113"/>
      <c r="K68" s="113"/>
      <c r="L68" s="113"/>
      <c r="M68" s="113"/>
    </row>
    <row r="69" spans="2:13" customFormat="1" ht="15.75" customHeight="1" x14ac:dyDescent="0.25">
      <c r="B69" s="113"/>
      <c r="C69" s="113"/>
      <c r="D69" s="113"/>
      <c r="E69" s="113"/>
      <c r="F69" s="113"/>
      <c r="G69" s="113"/>
      <c r="H69" s="113"/>
      <c r="I69" s="113"/>
      <c r="J69" s="113"/>
      <c r="K69" s="113"/>
      <c r="L69" s="113"/>
      <c r="M69" s="113"/>
    </row>
    <row r="70" spans="2:13" customFormat="1" ht="15.75" customHeight="1" x14ac:dyDescent="0.25">
      <c r="B70" s="113"/>
      <c r="C70" s="113"/>
      <c r="D70" s="113"/>
      <c r="E70" s="113"/>
      <c r="F70" s="113"/>
      <c r="G70" s="113"/>
      <c r="H70" s="113"/>
      <c r="I70" s="113"/>
      <c r="J70" s="113"/>
      <c r="K70" s="113"/>
      <c r="L70" s="113"/>
      <c r="M70" s="113"/>
    </row>
    <row r="71" spans="2:13" customFormat="1" ht="15.75" customHeight="1" x14ac:dyDescent="0.25">
      <c r="B71" s="113"/>
      <c r="C71" s="113"/>
      <c r="D71" s="113"/>
      <c r="E71" s="113"/>
      <c r="F71" s="113"/>
      <c r="G71" s="113"/>
      <c r="H71" s="113"/>
      <c r="I71" s="113"/>
      <c r="J71" s="113"/>
      <c r="K71" s="113"/>
      <c r="L71" s="113"/>
      <c r="M71" s="113"/>
    </row>
    <row r="72" spans="2:13" customFormat="1" ht="15.75" customHeight="1" x14ac:dyDescent="0.25">
      <c r="B72" s="113"/>
      <c r="C72" s="113"/>
      <c r="D72" s="113"/>
      <c r="E72" s="113"/>
      <c r="F72" s="113"/>
      <c r="G72" s="113"/>
      <c r="H72" s="113"/>
      <c r="I72" s="113"/>
      <c r="J72" s="113"/>
      <c r="K72" s="113"/>
      <c r="L72" s="113"/>
      <c r="M72" s="113"/>
    </row>
    <row r="73" spans="2:13" customFormat="1" ht="15.75" customHeight="1" x14ac:dyDescent="0.25">
      <c r="B73" s="113"/>
      <c r="C73" s="113"/>
      <c r="D73" s="113"/>
      <c r="E73" s="113"/>
      <c r="F73" s="113"/>
      <c r="G73" s="113"/>
      <c r="H73" s="113"/>
      <c r="I73" s="113"/>
      <c r="J73" s="113"/>
      <c r="K73" s="113"/>
      <c r="L73" s="113"/>
      <c r="M73" s="113"/>
    </row>
    <row r="74" spans="2:13" customFormat="1" ht="15.75" customHeight="1" x14ac:dyDescent="0.25">
      <c r="B74" s="113"/>
      <c r="C74" s="113"/>
      <c r="D74" s="113"/>
      <c r="E74" s="113"/>
      <c r="F74" s="113"/>
      <c r="G74" s="113"/>
      <c r="H74" s="113"/>
      <c r="I74" s="113"/>
      <c r="J74" s="113"/>
      <c r="K74" s="113"/>
      <c r="L74" s="113"/>
      <c r="M74" s="113"/>
    </row>
    <row r="75" spans="2:13" customFormat="1" ht="15.75" customHeight="1" x14ac:dyDescent="0.25">
      <c r="B75" s="113"/>
      <c r="C75" s="113"/>
      <c r="D75" s="113"/>
      <c r="E75" s="113"/>
      <c r="F75" s="113"/>
      <c r="G75" s="113"/>
      <c r="H75" s="113"/>
      <c r="I75" s="113"/>
      <c r="J75" s="113"/>
      <c r="K75" s="113"/>
      <c r="L75" s="113"/>
      <c r="M75" s="113"/>
    </row>
    <row r="76" spans="2:13" customFormat="1" ht="15.75" customHeight="1" x14ac:dyDescent="0.25">
      <c r="B76" s="113"/>
      <c r="C76" s="113"/>
      <c r="D76" s="113"/>
      <c r="E76" s="113"/>
      <c r="F76" s="113"/>
      <c r="G76" s="113"/>
      <c r="H76" s="113"/>
      <c r="I76" s="113"/>
      <c r="J76" s="113"/>
      <c r="K76" s="113"/>
      <c r="L76" s="113"/>
      <c r="M76" s="113"/>
    </row>
    <row r="77" spans="2:13" customFormat="1" ht="15.75" customHeight="1" x14ac:dyDescent="0.25">
      <c r="B77" s="113"/>
      <c r="C77" s="113"/>
      <c r="D77" s="113"/>
      <c r="E77" s="113"/>
      <c r="F77" s="113"/>
      <c r="G77" s="113"/>
      <c r="H77" s="113"/>
      <c r="I77" s="113"/>
      <c r="J77" s="113"/>
      <c r="K77" s="113"/>
      <c r="L77" s="113"/>
      <c r="M77" s="113"/>
    </row>
    <row r="78" spans="2:13" customFormat="1" ht="15.75" customHeight="1" x14ac:dyDescent="0.25">
      <c r="B78" s="113"/>
      <c r="C78" s="113"/>
      <c r="D78" s="113"/>
      <c r="E78" s="113"/>
      <c r="F78" s="113"/>
      <c r="G78" s="113"/>
      <c r="H78" s="113"/>
      <c r="I78" s="113"/>
      <c r="J78" s="113"/>
      <c r="K78" s="113"/>
      <c r="L78" s="113"/>
      <c r="M78" s="113"/>
    </row>
    <row r="79" spans="2:13" customFormat="1" ht="15.75" customHeight="1" x14ac:dyDescent="0.25">
      <c r="B79" s="113"/>
      <c r="C79" s="113"/>
      <c r="D79" s="113"/>
      <c r="E79" s="113"/>
      <c r="F79" s="113"/>
      <c r="G79" s="113"/>
      <c r="H79" s="113"/>
      <c r="I79" s="113"/>
      <c r="J79" s="113"/>
      <c r="K79" s="113"/>
      <c r="L79" s="113"/>
      <c r="M79" s="113"/>
    </row>
    <row r="80" spans="2:13" customFormat="1" ht="15.75" customHeight="1" x14ac:dyDescent="0.25">
      <c r="B80" s="113"/>
      <c r="C80" s="113"/>
      <c r="D80" s="113"/>
      <c r="E80" s="113"/>
      <c r="F80" s="113"/>
      <c r="G80" s="113"/>
      <c r="H80" s="113"/>
      <c r="I80" s="113"/>
      <c r="J80" s="113"/>
      <c r="K80" s="113"/>
      <c r="L80" s="113"/>
      <c r="M80" s="113"/>
    </row>
    <row r="81" spans="2:13" customFormat="1" ht="15.75" customHeight="1" x14ac:dyDescent="0.25">
      <c r="B81" s="113"/>
      <c r="C81" s="113"/>
      <c r="D81" s="113"/>
      <c r="E81" s="113"/>
      <c r="F81" s="113"/>
      <c r="G81" s="113"/>
      <c r="H81" s="113"/>
      <c r="I81" s="113"/>
      <c r="J81" s="113"/>
      <c r="K81" s="113"/>
      <c r="L81" s="113"/>
      <c r="M81" s="113"/>
    </row>
    <row r="82" spans="2:13" customFormat="1" ht="15.75" customHeight="1" x14ac:dyDescent="0.25">
      <c r="B82" s="113"/>
      <c r="C82" s="113"/>
      <c r="D82" s="113"/>
      <c r="E82" s="113"/>
      <c r="F82" s="113"/>
      <c r="G82" s="113"/>
      <c r="H82" s="113"/>
      <c r="I82" s="113"/>
      <c r="J82" s="113"/>
      <c r="K82" s="113"/>
      <c r="L82" s="113"/>
      <c r="M82" s="113"/>
    </row>
    <row r="83" spans="2:13" customFormat="1" ht="15.75" customHeight="1" x14ac:dyDescent="0.25">
      <c r="B83" s="113"/>
      <c r="C83" s="113"/>
      <c r="D83" s="113"/>
      <c r="E83" s="113"/>
      <c r="F83" s="113"/>
      <c r="G83" s="113"/>
      <c r="H83" s="113"/>
      <c r="I83" s="113"/>
      <c r="J83" s="113"/>
      <c r="K83" s="113"/>
      <c r="L83" s="113"/>
      <c r="M83" s="113"/>
    </row>
    <row r="84" spans="2:13" customFormat="1" ht="15.75" customHeight="1" x14ac:dyDescent="0.25">
      <c r="B84" s="113"/>
      <c r="C84" s="113"/>
      <c r="D84" s="113"/>
      <c r="E84" s="113"/>
      <c r="F84" s="113"/>
      <c r="G84" s="113"/>
      <c r="H84" s="113"/>
      <c r="I84" s="113"/>
      <c r="J84" s="113"/>
      <c r="K84" s="113"/>
      <c r="L84" s="113"/>
      <c r="M84" s="113"/>
    </row>
    <row r="85" spans="2:13" customFormat="1" ht="15.75" customHeight="1" x14ac:dyDescent="0.25">
      <c r="B85" s="113"/>
      <c r="C85" s="113"/>
      <c r="D85" s="113"/>
      <c r="E85" s="113"/>
      <c r="F85" s="113"/>
      <c r="G85" s="113"/>
      <c r="H85" s="113"/>
      <c r="I85" s="113"/>
      <c r="J85" s="113"/>
      <c r="K85" s="113"/>
      <c r="L85" s="113"/>
      <c r="M85" s="113"/>
    </row>
    <row r="86" spans="2:13" customFormat="1" ht="15.75" customHeight="1" x14ac:dyDescent="0.25">
      <c r="B86" s="113"/>
      <c r="C86" s="113"/>
      <c r="D86" s="113"/>
      <c r="E86" s="113"/>
      <c r="F86" s="113"/>
      <c r="G86" s="113"/>
      <c r="H86" s="113"/>
      <c r="I86" s="113"/>
      <c r="J86" s="113"/>
      <c r="K86" s="113"/>
      <c r="L86" s="113"/>
      <c r="M86" s="113"/>
    </row>
    <row r="87" spans="2:13" customFormat="1" ht="15.75" customHeight="1" x14ac:dyDescent="0.25">
      <c r="B87" s="113"/>
      <c r="C87" s="113"/>
      <c r="D87" s="113"/>
      <c r="E87" s="113"/>
      <c r="F87" s="113"/>
      <c r="G87" s="113"/>
      <c r="H87" s="113"/>
      <c r="I87" s="113"/>
      <c r="J87" s="113"/>
      <c r="K87" s="113"/>
      <c r="L87" s="113"/>
      <c r="M87" s="113"/>
    </row>
    <row r="88" spans="2:13" customFormat="1" ht="15.75" customHeight="1" x14ac:dyDescent="0.25">
      <c r="B88" s="113"/>
      <c r="C88" s="113"/>
      <c r="D88" s="113"/>
      <c r="E88" s="113"/>
      <c r="F88" s="113"/>
      <c r="G88" s="113"/>
      <c r="H88" s="113"/>
      <c r="I88" s="113"/>
      <c r="J88" s="113"/>
      <c r="K88" s="113"/>
      <c r="L88" s="113"/>
      <c r="M88" s="113"/>
    </row>
    <row r="89" spans="2:13" customFormat="1" ht="15.75" customHeight="1" x14ac:dyDescent="0.25">
      <c r="B89" s="113"/>
      <c r="C89" s="113"/>
      <c r="D89" s="113"/>
      <c r="E89" s="113"/>
      <c r="F89" s="113"/>
      <c r="G89" s="113"/>
      <c r="H89" s="113"/>
      <c r="I89" s="113"/>
      <c r="J89" s="113"/>
      <c r="K89" s="113"/>
      <c r="L89" s="113"/>
      <c r="M89" s="113"/>
    </row>
    <row r="90" spans="2:13" customFormat="1" ht="15.75" customHeight="1" x14ac:dyDescent="0.25">
      <c r="B90" s="113"/>
      <c r="C90" s="113"/>
      <c r="D90" s="113"/>
      <c r="E90" s="113"/>
      <c r="F90" s="113"/>
      <c r="G90" s="113"/>
      <c r="H90" s="113"/>
      <c r="I90" s="113"/>
      <c r="J90" s="113"/>
      <c r="K90" s="113"/>
      <c r="L90" s="113"/>
      <c r="M90" s="113"/>
    </row>
    <row r="91" spans="2:13" customFormat="1" ht="15.75" customHeight="1" x14ac:dyDescent="0.25">
      <c r="B91" s="113"/>
      <c r="C91" s="113"/>
      <c r="D91" s="113"/>
      <c r="E91" s="113"/>
      <c r="F91" s="113"/>
      <c r="G91" s="113"/>
      <c r="H91" s="113"/>
      <c r="I91" s="113"/>
      <c r="J91" s="113"/>
      <c r="K91" s="113"/>
      <c r="L91" s="113"/>
      <c r="M91" s="113"/>
    </row>
    <row r="92" spans="2:13" customFormat="1" ht="15.75" customHeight="1" x14ac:dyDescent="0.25">
      <c r="B92" s="113"/>
      <c r="C92" s="113"/>
      <c r="D92" s="113"/>
      <c r="E92" s="113"/>
      <c r="F92" s="113"/>
      <c r="G92" s="113"/>
      <c r="H92" s="113"/>
      <c r="I92" s="113"/>
      <c r="J92" s="113"/>
      <c r="K92" s="113"/>
      <c r="L92" s="113"/>
      <c r="M92" s="113"/>
    </row>
    <row r="93" spans="2:13" customFormat="1" ht="15.75" customHeight="1" x14ac:dyDescent="0.25">
      <c r="B93" s="113"/>
      <c r="C93" s="113"/>
      <c r="D93" s="113"/>
      <c r="E93" s="113"/>
      <c r="F93" s="113"/>
      <c r="G93" s="113"/>
      <c r="H93" s="113"/>
      <c r="I93" s="113"/>
      <c r="J93" s="113"/>
      <c r="K93" s="113"/>
      <c r="L93" s="113"/>
      <c r="M93" s="113"/>
    </row>
    <row r="94" spans="2:13" customFormat="1" ht="15.75" customHeight="1" x14ac:dyDescent="0.25">
      <c r="B94" s="113"/>
      <c r="C94" s="113"/>
      <c r="D94" s="113"/>
      <c r="E94" s="113"/>
      <c r="F94" s="113"/>
      <c r="G94" s="113"/>
      <c r="H94" s="113"/>
      <c r="I94" s="113"/>
      <c r="J94" s="113"/>
      <c r="K94" s="113"/>
      <c r="L94" s="113"/>
      <c r="M94" s="113"/>
    </row>
    <row r="95" spans="2:13" customFormat="1" ht="15.75" customHeight="1" x14ac:dyDescent="0.25">
      <c r="B95" s="113"/>
      <c r="C95" s="113"/>
      <c r="D95" s="113"/>
      <c r="E95" s="113"/>
      <c r="F95" s="113"/>
      <c r="G95" s="113"/>
      <c r="H95" s="113"/>
      <c r="I95" s="113"/>
      <c r="J95" s="113"/>
      <c r="K95" s="113"/>
      <c r="L95" s="113"/>
      <c r="M95" s="113"/>
    </row>
    <row r="96" spans="2:13" customFormat="1" ht="15.75" customHeight="1" x14ac:dyDescent="0.25">
      <c r="B96" s="113"/>
      <c r="C96" s="113"/>
      <c r="D96" s="113"/>
      <c r="E96" s="113"/>
      <c r="F96" s="113"/>
      <c r="G96" s="113"/>
      <c r="H96" s="113"/>
      <c r="I96" s="113"/>
      <c r="J96" s="113"/>
      <c r="K96" s="113"/>
      <c r="L96" s="113"/>
      <c r="M96" s="113"/>
    </row>
    <row r="97" spans="2:13" customFormat="1" ht="15.75" customHeight="1" x14ac:dyDescent="0.25">
      <c r="B97" s="113"/>
      <c r="C97" s="113"/>
      <c r="D97" s="113"/>
      <c r="E97" s="113"/>
      <c r="F97" s="113"/>
      <c r="G97" s="113"/>
      <c r="H97" s="113"/>
      <c r="I97" s="113"/>
      <c r="J97" s="113"/>
      <c r="K97" s="113"/>
      <c r="L97" s="113"/>
      <c r="M97" s="113"/>
    </row>
    <row r="98" spans="2:13" customFormat="1" ht="15.75" customHeight="1" x14ac:dyDescent="0.25">
      <c r="B98" s="113"/>
      <c r="C98" s="113"/>
      <c r="D98" s="113"/>
      <c r="E98" s="113"/>
      <c r="F98" s="113"/>
      <c r="G98" s="113"/>
      <c r="H98" s="113"/>
      <c r="I98" s="113"/>
      <c r="J98" s="113"/>
      <c r="K98" s="113"/>
      <c r="L98" s="113"/>
      <c r="M98" s="113"/>
    </row>
    <row r="99" spans="2:13" customFormat="1" ht="0" hidden="1" customHeight="1" x14ac:dyDescent="0.25"/>
    <row r="100" spans="2:13" customFormat="1" ht="0" hidden="1" customHeight="1" x14ac:dyDescent="0.25"/>
    <row r="101" spans="2:13" customFormat="1" ht="0" hidden="1" customHeight="1" x14ac:dyDescent="0.25"/>
    <row r="102" spans="2:13" customFormat="1" ht="0" hidden="1" customHeight="1" x14ac:dyDescent="0.25"/>
    <row r="103" spans="2:13" customFormat="1" ht="0" hidden="1" customHeight="1" x14ac:dyDescent="0.25"/>
    <row r="104" spans="2:13" customFormat="1" ht="0" hidden="1" customHeight="1" x14ac:dyDescent="0.25"/>
    <row r="105" spans="2:13" customFormat="1" ht="0" hidden="1" customHeight="1" x14ac:dyDescent="0.25"/>
    <row r="106" spans="2:13" customFormat="1" ht="0" hidden="1" customHeight="1" x14ac:dyDescent="0.25"/>
    <row r="107" spans="2:13" customFormat="1" ht="0" hidden="1" customHeight="1" x14ac:dyDescent="0.25"/>
    <row r="108" spans="2:13" customFormat="1" ht="0" hidden="1" customHeight="1" x14ac:dyDescent="0.25"/>
    <row r="109" spans="2:13" customFormat="1" ht="0" hidden="1" customHeight="1" x14ac:dyDescent="0.25"/>
    <row r="110" spans="2:13" customFormat="1" ht="0" hidden="1" customHeight="1" x14ac:dyDescent="0.25"/>
    <row r="111" spans="2:13" customFormat="1" ht="0" hidden="1" customHeight="1" x14ac:dyDescent="0.25"/>
    <row r="112" spans="2:13" customFormat="1" ht="0" hidden="1" customHeight="1" x14ac:dyDescent="0.25"/>
    <row r="113" customFormat="1" ht="0" hidden="1" customHeight="1" x14ac:dyDescent="0.25"/>
    <row r="114" customFormat="1" ht="0" hidden="1" customHeight="1" x14ac:dyDescent="0.25"/>
    <row r="115" customFormat="1" ht="0" hidden="1" customHeight="1" x14ac:dyDescent="0.25"/>
    <row r="116" customFormat="1" ht="0" hidden="1" customHeight="1" x14ac:dyDescent="0.25"/>
    <row r="117" customFormat="1" ht="0" hidden="1" customHeight="1" x14ac:dyDescent="0.25"/>
    <row r="118" customFormat="1" ht="0" hidden="1" customHeight="1" x14ac:dyDescent="0.25"/>
    <row r="119" customFormat="1" ht="0" hidden="1" customHeight="1" x14ac:dyDescent="0.25"/>
    <row r="120" customFormat="1" ht="0" hidden="1" customHeight="1" x14ac:dyDescent="0.25"/>
    <row r="121" customFormat="1" ht="0" hidden="1" customHeight="1" x14ac:dyDescent="0.25"/>
    <row r="122" customFormat="1" ht="0" hidden="1" customHeight="1" x14ac:dyDescent="0.25"/>
    <row r="123" customFormat="1" ht="0" hidden="1" customHeight="1" x14ac:dyDescent="0.25"/>
    <row r="124" customFormat="1" ht="0" hidden="1" customHeight="1" x14ac:dyDescent="0.25"/>
    <row r="125" customFormat="1" ht="0" hidden="1" customHeight="1" x14ac:dyDescent="0.25"/>
    <row r="126" customFormat="1" ht="0" hidden="1" customHeight="1" x14ac:dyDescent="0.25"/>
    <row r="127" customFormat="1" ht="0" hidden="1" customHeight="1" x14ac:dyDescent="0.25"/>
    <row r="128" customFormat="1" ht="0" hidden="1" customHeight="1" x14ac:dyDescent="0.25"/>
    <row r="129" customFormat="1" ht="0" hidden="1" customHeight="1" x14ac:dyDescent="0.25"/>
    <row r="130" customFormat="1" ht="0" hidden="1" customHeight="1" x14ac:dyDescent="0.25"/>
    <row r="131" customFormat="1" ht="0" hidden="1" customHeight="1" x14ac:dyDescent="0.25"/>
    <row r="132" customFormat="1" ht="0" hidden="1" customHeight="1" x14ac:dyDescent="0.25"/>
    <row r="133" customFormat="1" ht="0" hidden="1" customHeight="1" x14ac:dyDescent="0.25"/>
    <row r="134" customFormat="1" ht="0" hidden="1" customHeight="1" x14ac:dyDescent="0.25"/>
    <row r="135" customFormat="1" ht="0" hidden="1" customHeight="1" x14ac:dyDescent="0.25"/>
    <row r="136" customFormat="1" ht="0" hidden="1" customHeight="1" x14ac:dyDescent="0.25"/>
    <row r="137" customFormat="1" ht="0" hidden="1" customHeight="1" x14ac:dyDescent="0.25"/>
    <row r="138" customFormat="1" ht="0" hidden="1" customHeight="1" x14ac:dyDescent="0.25"/>
    <row r="139" customFormat="1" ht="0" hidden="1" customHeight="1" x14ac:dyDescent="0.25"/>
    <row r="140" customFormat="1" ht="0" hidden="1" customHeight="1" x14ac:dyDescent="0.25"/>
    <row r="141" customFormat="1" ht="0" hidden="1" customHeight="1" x14ac:dyDescent="0.25"/>
    <row r="142" customFormat="1" ht="0" hidden="1" customHeight="1" x14ac:dyDescent="0.25"/>
    <row r="143" customFormat="1" ht="0" hidden="1" customHeight="1" x14ac:dyDescent="0.25"/>
    <row r="144" customFormat="1" ht="0" hidden="1" customHeight="1" x14ac:dyDescent="0.25"/>
    <row r="145" customFormat="1" ht="0" hidden="1" customHeight="1" x14ac:dyDescent="0.25"/>
    <row r="146" customFormat="1" ht="0" hidden="1" customHeight="1" x14ac:dyDescent="0.25"/>
    <row r="147" customFormat="1" ht="0" hidden="1" customHeight="1" x14ac:dyDescent="0.25"/>
    <row r="148" customFormat="1" ht="0" hidden="1" customHeight="1" x14ac:dyDescent="0.25"/>
    <row r="149" customFormat="1" ht="0" hidden="1" customHeight="1" x14ac:dyDescent="0.25"/>
    <row r="150" customFormat="1" ht="0" hidden="1" customHeight="1" x14ac:dyDescent="0.25"/>
    <row r="151" customFormat="1" ht="0" hidden="1" customHeight="1" x14ac:dyDescent="0.25"/>
    <row r="152" customFormat="1" ht="0" hidden="1" customHeight="1" x14ac:dyDescent="0.25"/>
    <row r="153" customFormat="1" ht="0" hidden="1" customHeight="1" x14ac:dyDescent="0.25"/>
    <row r="154" customFormat="1" ht="0" hidden="1" customHeight="1" x14ac:dyDescent="0.25"/>
    <row r="155" customFormat="1" ht="0" hidden="1" customHeight="1" x14ac:dyDescent="0.25"/>
    <row r="156" customFormat="1" ht="0" hidden="1" customHeight="1" x14ac:dyDescent="0.25"/>
    <row r="157" customFormat="1" ht="0" hidden="1" customHeight="1" x14ac:dyDescent="0.25"/>
    <row r="158" customFormat="1" ht="0" hidden="1" customHeight="1" x14ac:dyDescent="0.25"/>
    <row r="159" customFormat="1" ht="0" hidden="1" customHeight="1" x14ac:dyDescent="0.25"/>
    <row r="160" customFormat="1" ht="0" hidden="1" customHeight="1" x14ac:dyDescent="0.25"/>
    <row r="161" customFormat="1" ht="0" hidden="1" customHeight="1" x14ac:dyDescent="0.25"/>
    <row r="162" customFormat="1" ht="0" hidden="1" customHeight="1" x14ac:dyDescent="0.25"/>
    <row r="163" customFormat="1" ht="0" hidden="1" customHeight="1" x14ac:dyDescent="0.25"/>
    <row r="164" customFormat="1" ht="0" hidden="1" customHeight="1" x14ac:dyDescent="0.25"/>
    <row r="165" customFormat="1" ht="0" hidden="1" customHeight="1" x14ac:dyDescent="0.25"/>
    <row r="166" customFormat="1" ht="0" hidden="1" customHeight="1" x14ac:dyDescent="0.25"/>
    <row r="167" customFormat="1" ht="0" hidden="1" customHeight="1" x14ac:dyDescent="0.25"/>
    <row r="168" customFormat="1" ht="0" hidden="1" customHeight="1" x14ac:dyDescent="0.25"/>
    <row r="169" customFormat="1" ht="0" hidden="1" customHeight="1" x14ac:dyDescent="0.25"/>
    <row r="170" customFormat="1" ht="0" hidden="1" customHeight="1" x14ac:dyDescent="0.25"/>
    <row r="171" customFormat="1" ht="0" hidden="1" customHeight="1" x14ac:dyDescent="0.25"/>
    <row r="172" customFormat="1" ht="0" hidden="1" customHeight="1" x14ac:dyDescent="0.25"/>
    <row r="173" customFormat="1" ht="0" hidden="1" customHeight="1" x14ac:dyDescent="0.25"/>
  </sheetData>
  <sheetProtection formatCells="0" formatColumns="0" formatRows="0" insertColumns="0" insertRows="0" insertHyperlinks="0" deleteColumns="0" deleteRows="0" selectLockedCells="1" sort="0" autoFilter="0" pivotTables="0" selectUnlockedCells="1"/>
  <mergeCells count="9">
    <mergeCell ref="B44:D44"/>
    <mergeCell ref="B46:M49"/>
    <mergeCell ref="C2:M5"/>
    <mergeCell ref="B2:B5"/>
    <mergeCell ref="B26:D26"/>
    <mergeCell ref="B7:D7"/>
    <mergeCell ref="B9:M12"/>
    <mergeCell ref="B13:M16"/>
    <mergeCell ref="B17:G24"/>
  </mergeCells>
  <pageMargins left="0.25" right="0.25" top="0.75" bottom="0.75" header="0.3" footer="0.3"/>
  <pageSetup scale="57"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9727E-958F-40A0-B15F-F4E74B2C365F}">
  <sheetPr>
    <tabColor rgb="FFFF9900"/>
  </sheetPr>
  <dimension ref="A1:EH157"/>
  <sheetViews>
    <sheetView showGridLines="0" zoomScale="70" zoomScaleNormal="85" zoomScaleSheetLayoutView="80" workbookViewId="0"/>
  </sheetViews>
  <sheetFormatPr baseColWidth="10" defaultRowHeight="15" x14ac:dyDescent="0.2"/>
  <cols>
    <col min="1" max="1" width="5.42578125" style="82" bestFit="1" customWidth="1"/>
    <col min="2" max="2" width="10.28515625" style="3" customWidth="1"/>
    <col min="3" max="3" width="20.140625" style="26" hidden="1" customWidth="1"/>
    <col min="4" max="4" width="20.42578125" style="2" customWidth="1"/>
    <col min="5" max="5" width="15" style="82" customWidth="1"/>
    <col min="6" max="7" width="14.42578125" style="82" customWidth="1"/>
    <col min="8" max="8" width="15.5703125" style="82" customWidth="1"/>
    <col min="9" max="9" width="37.85546875" style="82" customWidth="1"/>
    <col min="10" max="10" width="33.140625" style="82" customWidth="1"/>
    <col min="11" max="11" width="36.28515625" style="82" customWidth="1"/>
    <col min="12" max="13" width="6" style="82" customWidth="1"/>
    <col min="14" max="14" width="9.5703125" style="82" hidden="1" customWidth="1"/>
    <col min="15" max="16" width="15.5703125" style="83" customWidth="1"/>
    <col min="17" max="17" width="18.42578125" style="82" customWidth="1"/>
    <col min="18" max="19" width="8" style="82" customWidth="1"/>
    <col min="20" max="20" width="9.5703125" style="82" hidden="1" customWidth="1"/>
    <col min="21" max="21" width="15.5703125" style="83" customWidth="1"/>
    <col min="22" max="22" width="16.7109375" style="83" customWidth="1"/>
    <col min="23" max="24" width="28.140625" style="82" customWidth="1"/>
    <col min="25" max="25" width="82.140625" style="82" customWidth="1"/>
    <col min="26" max="26" width="21.28515625" style="2" customWidth="1"/>
    <col min="27" max="27" width="16.140625" style="82" customWidth="1"/>
    <col min="28" max="28" width="35" style="82" customWidth="1"/>
    <col min="29" max="29" width="21.140625" style="82" hidden="1" customWidth="1"/>
    <col min="30" max="30" width="10.140625" style="82" customWidth="1"/>
    <col min="31" max="34" width="10.7109375" style="82" customWidth="1"/>
    <col min="35" max="35" width="21.140625" style="82" hidden="1" customWidth="1"/>
    <col min="36" max="41" width="16.140625" style="82" hidden="1" customWidth="1"/>
    <col min="42" max="48" width="19.28515625" style="2" hidden="1" customWidth="1"/>
    <col min="49" max="49" width="4.85546875" style="2" hidden="1" customWidth="1"/>
    <col min="50" max="50" width="6.42578125" style="2" hidden="1" customWidth="1"/>
    <col min="51" max="55" width="4.85546875" style="2" hidden="1" customWidth="1"/>
    <col min="56" max="56" width="10.42578125" style="2" hidden="1" customWidth="1"/>
    <col min="57" max="57" width="11.85546875" style="2" customWidth="1"/>
    <col min="58" max="58" width="28.85546875" style="82" hidden="1" customWidth="1"/>
    <col min="59" max="59" width="13" style="82" customWidth="1"/>
    <col min="60" max="60" width="14" style="82" customWidth="1"/>
    <col min="61" max="62" width="14.42578125" style="82" hidden="1" customWidth="1"/>
    <col min="63" max="63" width="14.5703125" style="82" customWidth="1"/>
    <col min="64" max="65" width="18.85546875" style="82" hidden="1" customWidth="1"/>
    <col min="66" max="67" width="18" style="82" hidden="1" customWidth="1"/>
    <col min="68" max="69" width="17.85546875" style="82" hidden="1" customWidth="1"/>
    <col min="70" max="70" width="22.42578125" style="26" customWidth="1"/>
    <col min="71" max="77" width="11.42578125" style="82" customWidth="1"/>
    <col min="78" max="16384" width="11.42578125" style="82"/>
  </cols>
  <sheetData>
    <row r="1" spans="2:65" ht="6" customHeight="1" thickBot="1" x14ac:dyDescent="0.25"/>
    <row r="2" spans="2:65" ht="14.25" customHeight="1" x14ac:dyDescent="0.2">
      <c r="B2" s="159"/>
      <c r="C2" s="160"/>
      <c r="D2" s="161"/>
      <c r="E2" s="168" t="s">
        <v>794</v>
      </c>
      <c r="F2" s="169"/>
      <c r="G2" s="169"/>
      <c r="H2" s="169"/>
      <c r="I2" s="169"/>
      <c r="J2" s="169"/>
      <c r="K2" s="169"/>
      <c r="L2" s="169"/>
      <c r="M2" s="169"/>
      <c r="N2" s="169"/>
      <c r="O2" s="169"/>
      <c r="P2" s="169"/>
      <c r="Q2" s="169"/>
      <c r="R2" s="169"/>
      <c r="S2" s="169"/>
      <c r="T2" s="169"/>
      <c r="U2" s="169"/>
      <c r="V2" s="169"/>
      <c r="W2" s="169"/>
      <c r="X2" s="170"/>
    </row>
    <row r="3" spans="2:65" ht="14.25" customHeight="1" x14ac:dyDescent="0.2">
      <c r="B3" s="162"/>
      <c r="C3" s="163"/>
      <c r="D3" s="164"/>
      <c r="E3" s="171"/>
      <c r="F3" s="172"/>
      <c r="G3" s="172"/>
      <c r="H3" s="172"/>
      <c r="I3" s="172"/>
      <c r="J3" s="172"/>
      <c r="K3" s="172"/>
      <c r="L3" s="172"/>
      <c r="M3" s="172"/>
      <c r="N3" s="172"/>
      <c r="O3" s="172"/>
      <c r="P3" s="172"/>
      <c r="Q3" s="172"/>
      <c r="R3" s="172"/>
      <c r="S3" s="172"/>
      <c r="T3" s="172"/>
      <c r="U3" s="172"/>
      <c r="V3" s="172"/>
      <c r="W3" s="172"/>
      <c r="X3" s="173"/>
      <c r="Y3" s="4"/>
      <c r="Z3" s="4"/>
      <c r="AA3" s="4"/>
      <c r="AB3" s="4"/>
      <c r="AC3" s="4"/>
      <c r="AD3" s="4"/>
      <c r="AE3" s="4"/>
      <c r="AF3" s="4"/>
      <c r="AG3" s="16"/>
      <c r="AH3" s="16"/>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row>
    <row r="4" spans="2:65" ht="14.25" customHeight="1" x14ac:dyDescent="0.2">
      <c r="B4" s="162"/>
      <c r="C4" s="163"/>
      <c r="D4" s="164"/>
      <c r="E4" s="171"/>
      <c r="F4" s="172"/>
      <c r="G4" s="172"/>
      <c r="H4" s="172"/>
      <c r="I4" s="172"/>
      <c r="J4" s="172"/>
      <c r="K4" s="172"/>
      <c r="L4" s="172"/>
      <c r="M4" s="172"/>
      <c r="N4" s="172"/>
      <c r="O4" s="172"/>
      <c r="P4" s="172"/>
      <c r="Q4" s="172"/>
      <c r="R4" s="172"/>
      <c r="S4" s="172"/>
      <c r="T4" s="172"/>
      <c r="U4" s="172"/>
      <c r="V4" s="172"/>
      <c r="W4" s="172"/>
      <c r="X4" s="173"/>
      <c r="Y4" s="4"/>
      <c r="Z4" s="4"/>
      <c r="AA4" s="4"/>
      <c r="AB4" s="4"/>
      <c r="AC4" s="4"/>
      <c r="AD4" s="4"/>
      <c r="AE4" s="4"/>
      <c r="AF4" s="4"/>
      <c r="AG4" s="16"/>
      <c r="AH4" s="16"/>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row>
    <row r="5" spans="2:65" ht="15" customHeight="1" thickBot="1" x14ac:dyDescent="0.25">
      <c r="B5" s="165"/>
      <c r="C5" s="166"/>
      <c r="D5" s="167"/>
      <c r="E5" s="174"/>
      <c r="F5" s="175"/>
      <c r="G5" s="175"/>
      <c r="H5" s="175"/>
      <c r="I5" s="175"/>
      <c r="J5" s="175"/>
      <c r="K5" s="175"/>
      <c r="L5" s="175"/>
      <c r="M5" s="175"/>
      <c r="N5" s="175"/>
      <c r="O5" s="175"/>
      <c r="P5" s="175"/>
      <c r="Q5" s="175"/>
      <c r="R5" s="175"/>
      <c r="S5" s="175"/>
      <c r="T5" s="175"/>
      <c r="U5" s="175"/>
      <c r="V5" s="175"/>
      <c r="W5" s="175"/>
      <c r="X5" s="176"/>
      <c r="Y5" s="4"/>
      <c r="Z5" s="4"/>
      <c r="AA5" s="4"/>
      <c r="AB5" s="4"/>
      <c r="AC5" s="4"/>
      <c r="AD5" s="4"/>
      <c r="AE5" s="4"/>
      <c r="AF5" s="4"/>
      <c r="AG5" s="16"/>
      <c r="AH5" s="16"/>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row>
    <row r="6" spans="2:65" hidden="1" x14ac:dyDescent="0.2">
      <c r="B6" s="3" t="s">
        <v>133</v>
      </c>
      <c r="D6" s="2" t="s">
        <v>58</v>
      </c>
      <c r="E6" s="82" t="s">
        <v>36</v>
      </c>
      <c r="F6" s="82" t="s">
        <v>64</v>
      </c>
      <c r="G6" s="82" t="s">
        <v>75</v>
      </c>
      <c r="H6" s="82" t="s">
        <v>80</v>
      </c>
      <c r="L6" s="82">
        <v>1</v>
      </c>
      <c r="M6" s="82">
        <v>1</v>
      </c>
      <c r="O6" s="82" t="s">
        <v>84</v>
      </c>
      <c r="P6" s="82" t="s">
        <v>84</v>
      </c>
      <c r="Q6" s="82" t="s">
        <v>89</v>
      </c>
      <c r="R6" s="82">
        <v>1</v>
      </c>
      <c r="S6" s="82">
        <v>1</v>
      </c>
      <c r="U6" s="82" t="s">
        <v>84</v>
      </c>
      <c r="V6" s="82" t="s">
        <v>84</v>
      </c>
      <c r="X6" s="82" t="s">
        <v>6</v>
      </c>
      <c r="AA6" s="8" t="s">
        <v>6</v>
      </c>
      <c r="AB6" s="8"/>
      <c r="AC6" s="8" t="s">
        <v>7</v>
      </c>
      <c r="AD6" s="8"/>
      <c r="AE6" s="8"/>
      <c r="AF6" s="8"/>
      <c r="AG6" s="8"/>
      <c r="AH6" s="8"/>
      <c r="AI6" s="8" t="s">
        <v>6</v>
      </c>
      <c r="AJ6" s="8" t="s">
        <v>20</v>
      </c>
      <c r="AK6" s="8" t="s">
        <v>6</v>
      </c>
      <c r="AL6" s="8" t="s">
        <v>6</v>
      </c>
      <c r="AM6" s="8" t="s">
        <v>6</v>
      </c>
      <c r="AN6" s="8" t="s">
        <v>24</v>
      </c>
      <c r="AO6" s="8" t="s">
        <v>117</v>
      </c>
      <c r="AP6" s="9" t="s">
        <v>101</v>
      </c>
      <c r="AQ6" s="9" t="s">
        <v>103</v>
      </c>
      <c r="AR6" s="9" t="s">
        <v>105</v>
      </c>
      <c r="AS6" s="9" t="s">
        <v>113</v>
      </c>
      <c r="AT6" s="9" t="s">
        <v>108</v>
      </c>
      <c r="AU6" s="9" t="s">
        <v>110</v>
      </c>
      <c r="AV6" s="9" t="s">
        <v>112</v>
      </c>
      <c r="AW6" s="9"/>
      <c r="AX6" s="9"/>
      <c r="AY6" s="9"/>
      <c r="AZ6" s="9"/>
      <c r="BA6" s="9"/>
      <c r="BB6" s="9"/>
      <c r="BC6" s="9"/>
      <c r="BD6" s="9"/>
      <c r="BE6" s="9" t="s">
        <v>126</v>
      </c>
      <c r="BF6" s="8" t="s">
        <v>156</v>
      </c>
      <c r="BG6" s="8"/>
      <c r="BH6" s="8"/>
      <c r="BI6" s="8"/>
      <c r="BK6" s="8"/>
      <c r="BL6" s="8" t="s">
        <v>165</v>
      </c>
      <c r="BM6" s="8" t="s">
        <v>165</v>
      </c>
    </row>
    <row r="7" spans="2:65" hidden="1" x14ac:dyDescent="0.2">
      <c r="B7" s="3" t="s">
        <v>134</v>
      </c>
      <c r="D7" s="2" t="s">
        <v>8</v>
      </c>
      <c r="E7" s="82" t="s">
        <v>34</v>
      </c>
      <c r="F7" s="82" t="s">
        <v>65</v>
      </c>
      <c r="G7" s="82" t="s">
        <v>76</v>
      </c>
      <c r="H7" s="82" t="s">
        <v>81</v>
      </c>
      <c r="L7" s="82">
        <v>2</v>
      </c>
      <c r="M7" s="82">
        <v>2</v>
      </c>
      <c r="O7" s="82" t="s">
        <v>85</v>
      </c>
      <c r="P7" s="82" t="s">
        <v>85</v>
      </c>
      <c r="Q7" s="82" t="s">
        <v>90</v>
      </c>
      <c r="R7" s="82">
        <v>2</v>
      </c>
      <c r="S7" s="82">
        <v>2</v>
      </c>
      <c r="U7" s="82" t="s">
        <v>85</v>
      </c>
      <c r="V7" s="82" t="s">
        <v>85</v>
      </c>
      <c r="X7" s="82" t="s">
        <v>23</v>
      </c>
      <c r="AA7" s="8" t="s">
        <v>23</v>
      </c>
      <c r="AB7" s="8"/>
      <c r="AC7" s="8" t="s">
        <v>9</v>
      </c>
      <c r="AD7" s="8"/>
      <c r="AE7" s="8"/>
      <c r="AF7" s="8"/>
      <c r="AG7" s="8"/>
      <c r="AH7" s="8"/>
      <c r="AI7" s="8" t="s">
        <v>23</v>
      </c>
      <c r="AJ7" s="8" t="s">
        <v>21</v>
      </c>
      <c r="AK7" s="8" t="s">
        <v>23</v>
      </c>
      <c r="AL7" s="8" t="s">
        <v>23</v>
      </c>
      <c r="AM7" s="8" t="s">
        <v>23</v>
      </c>
      <c r="AN7" s="8" t="s">
        <v>25</v>
      </c>
      <c r="AO7" s="8" t="s">
        <v>118</v>
      </c>
      <c r="AP7" s="9" t="s">
        <v>102</v>
      </c>
      <c r="AQ7" s="9" t="s">
        <v>104</v>
      </c>
      <c r="AR7" s="9" t="s">
        <v>106</v>
      </c>
      <c r="AS7" s="9" t="s">
        <v>114</v>
      </c>
      <c r="AT7" s="9" t="s">
        <v>109</v>
      </c>
      <c r="AU7" s="9" t="s">
        <v>111</v>
      </c>
      <c r="AV7" s="9" t="s">
        <v>115</v>
      </c>
      <c r="AW7" s="9"/>
      <c r="AX7" s="9"/>
      <c r="AY7" s="9"/>
      <c r="AZ7" s="9"/>
      <c r="BA7" s="9"/>
      <c r="BB7" s="9"/>
      <c r="BC7" s="9"/>
      <c r="BD7" s="9"/>
      <c r="BE7" s="9" t="s">
        <v>127</v>
      </c>
      <c r="BF7" s="8" t="s">
        <v>157</v>
      </c>
      <c r="BG7" s="8"/>
      <c r="BH7" s="8"/>
      <c r="BI7" s="8"/>
      <c r="BK7" s="8"/>
      <c r="BL7" s="8" t="s">
        <v>166</v>
      </c>
      <c r="BM7" s="8" t="s">
        <v>167</v>
      </c>
    </row>
    <row r="8" spans="2:65" hidden="1" x14ac:dyDescent="0.2">
      <c r="B8" s="3" t="s">
        <v>135</v>
      </c>
      <c r="D8" s="2" t="s">
        <v>44</v>
      </c>
      <c r="E8" s="82" t="s">
        <v>32</v>
      </c>
      <c r="F8" s="82" t="s">
        <v>66</v>
      </c>
      <c r="G8" s="82" t="s">
        <v>77</v>
      </c>
      <c r="H8" s="82" t="s">
        <v>82</v>
      </c>
      <c r="L8" s="82">
        <v>3</v>
      </c>
      <c r="M8" s="82">
        <v>3</v>
      </c>
      <c r="O8" s="82" t="s">
        <v>86</v>
      </c>
      <c r="P8" s="82" t="s">
        <v>86</v>
      </c>
      <c r="Q8" s="82" t="s">
        <v>91</v>
      </c>
      <c r="R8" s="82">
        <v>3</v>
      </c>
      <c r="S8" s="82">
        <v>3</v>
      </c>
      <c r="U8" s="82" t="s">
        <v>86</v>
      </c>
      <c r="V8" s="82" t="s">
        <v>86</v>
      </c>
      <c r="AA8" s="8"/>
      <c r="AB8" s="8"/>
      <c r="AC8" s="8"/>
      <c r="AD8" s="8"/>
      <c r="AE8" s="8"/>
      <c r="AF8" s="8"/>
      <c r="AG8" s="8"/>
      <c r="AH8" s="8"/>
      <c r="AI8" s="8"/>
      <c r="AJ8" s="8" t="s">
        <v>22</v>
      </c>
      <c r="AK8" s="8"/>
      <c r="AL8" s="8"/>
      <c r="AM8" s="8"/>
      <c r="AN8" s="8" t="s">
        <v>26</v>
      </c>
      <c r="AO8" s="8"/>
      <c r="AP8" s="9"/>
      <c r="AQ8" s="9"/>
      <c r="AR8" s="9"/>
      <c r="AS8" s="9" t="s">
        <v>107</v>
      </c>
      <c r="AT8" s="9"/>
      <c r="AU8" s="9"/>
      <c r="AV8" s="9" t="s">
        <v>116</v>
      </c>
      <c r="AW8" s="9"/>
      <c r="AX8" s="9"/>
      <c r="AY8" s="9"/>
      <c r="AZ8" s="9"/>
      <c r="BA8" s="9"/>
      <c r="BB8" s="9"/>
      <c r="BC8" s="9"/>
      <c r="BD8" s="9"/>
      <c r="BE8" s="9" t="s">
        <v>128</v>
      </c>
      <c r="BF8" s="8" t="s">
        <v>158</v>
      </c>
      <c r="BG8" s="8"/>
      <c r="BH8" s="8"/>
      <c r="BI8" s="8"/>
      <c r="BK8" s="8"/>
      <c r="BL8" s="8"/>
      <c r="BM8" s="8" t="s">
        <v>166</v>
      </c>
    </row>
    <row r="9" spans="2:65" hidden="1" x14ac:dyDescent="0.2">
      <c r="B9" s="3" t="s">
        <v>136</v>
      </c>
      <c r="D9" s="2" t="s">
        <v>43</v>
      </c>
      <c r="E9" s="82" t="s">
        <v>33</v>
      </c>
      <c r="F9" s="82" t="s">
        <v>67</v>
      </c>
      <c r="G9" s="82" t="s">
        <v>78</v>
      </c>
      <c r="H9" s="82" t="s">
        <v>71</v>
      </c>
      <c r="L9" s="82">
        <v>4</v>
      </c>
      <c r="M9" s="82">
        <v>4</v>
      </c>
      <c r="O9" s="82" t="s">
        <v>87</v>
      </c>
      <c r="P9" s="82" t="s">
        <v>87</v>
      </c>
      <c r="Q9" s="82" t="s">
        <v>92</v>
      </c>
      <c r="R9" s="82">
        <v>4</v>
      </c>
      <c r="S9" s="82">
        <v>4</v>
      </c>
      <c r="U9" s="82" t="s">
        <v>87</v>
      </c>
      <c r="V9" s="82" t="s">
        <v>87</v>
      </c>
      <c r="AA9" s="8"/>
      <c r="AB9" s="8"/>
      <c r="AC9" s="8"/>
      <c r="AD9" s="8"/>
      <c r="AE9" s="8"/>
      <c r="AF9" s="8"/>
      <c r="AG9" s="8"/>
      <c r="AH9" s="8"/>
      <c r="AI9" s="8"/>
      <c r="AJ9" s="8"/>
      <c r="AK9" s="8"/>
      <c r="AL9" s="8"/>
      <c r="AM9" s="8"/>
      <c r="AN9" s="8" t="s">
        <v>27</v>
      </c>
      <c r="AO9" s="8"/>
      <c r="AP9" s="9"/>
      <c r="AQ9" s="9"/>
      <c r="AR9" s="9"/>
      <c r="AS9" s="9"/>
      <c r="AT9" s="9"/>
      <c r="AU9" s="9"/>
      <c r="AV9" s="9"/>
      <c r="AW9" s="9"/>
      <c r="AX9" s="9"/>
      <c r="AY9" s="9"/>
      <c r="AZ9" s="9"/>
      <c r="BA9" s="9"/>
      <c r="BB9" s="9"/>
      <c r="BC9" s="9"/>
      <c r="BD9" s="9"/>
      <c r="BE9" s="9"/>
      <c r="BF9" s="8"/>
      <c r="BG9" s="8"/>
      <c r="BH9" s="8"/>
      <c r="BI9" s="8"/>
      <c r="BK9" s="8"/>
      <c r="BL9" s="8"/>
      <c r="BM9" s="8"/>
    </row>
    <row r="10" spans="2:65" hidden="1" x14ac:dyDescent="0.2">
      <c r="B10" s="3" t="s">
        <v>137</v>
      </c>
      <c r="D10" s="2" t="s">
        <v>46</v>
      </c>
      <c r="E10" s="82" t="s">
        <v>35</v>
      </c>
      <c r="F10" s="82" t="s">
        <v>68</v>
      </c>
      <c r="G10" s="82" t="s">
        <v>41</v>
      </c>
      <c r="H10" s="82" t="s">
        <v>72</v>
      </c>
      <c r="L10" s="82">
        <v>5</v>
      </c>
      <c r="M10" s="82">
        <v>5</v>
      </c>
      <c r="R10" s="82">
        <v>5</v>
      </c>
      <c r="S10" s="82">
        <v>5</v>
      </c>
      <c r="AA10" s="8"/>
      <c r="AB10" s="8"/>
      <c r="AC10" s="8"/>
      <c r="AD10" s="8"/>
      <c r="AE10" s="8"/>
      <c r="AF10" s="8"/>
      <c r="AG10" s="8"/>
      <c r="AH10" s="8"/>
      <c r="AI10" s="8"/>
      <c r="AJ10" s="8"/>
      <c r="AK10" s="8"/>
      <c r="AL10" s="8"/>
      <c r="AM10" s="8"/>
      <c r="AN10" s="8" t="s">
        <v>61</v>
      </c>
      <c r="AO10" s="8"/>
      <c r="AP10" s="9">
        <v>15</v>
      </c>
      <c r="AQ10" s="9">
        <v>15</v>
      </c>
      <c r="AR10" s="9">
        <v>15</v>
      </c>
      <c r="AS10" s="9">
        <v>15</v>
      </c>
      <c r="AT10" s="9">
        <v>15</v>
      </c>
      <c r="AU10" s="9">
        <v>15</v>
      </c>
      <c r="AV10" s="9">
        <v>10</v>
      </c>
      <c r="AW10" s="9"/>
      <c r="AX10" s="9"/>
      <c r="AY10" s="9"/>
      <c r="AZ10" s="9"/>
      <c r="BA10" s="9"/>
      <c r="BB10" s="9"/>
      <c r="BC10" s="9"/>
      <c r="BD10" s="9"/>
      <c r="BE10" s="9" t="s">
        <v>129</v>
      </c>
      <c r="BF10" s="8"/>
      <c r="BG10" s="8"/>
      <c r="BH10" s="8"/>
      <c r="BI10" s="8"/>
      <c r="BK10" s="8"/>
      <c r="BL10" s="8"/>
      <c r="BM10" s="8"/>
    </row>
    <row r="11" spans="2:65" hidden="1" x14ac:dyDescent="0.2">
      <c r="B11" s="3" t="s">
        <v>138</v>
      </c>
      <c r="D11" s="2" t="s">
        <v>55</v>
      </c>
      <c r="E11" s="82" t="s">
        <v>41</v>
      </c>
      <c r="F11" s="82" t="s">
        <v>69</v>
      </c>
      <c r="G11" s="82" t="s">
        <v>79</v>
      </c>
      <c r="H11" s="82" t="s">
        <v>83</v>
      </c>
      <c r="AA11" s="8"/>
      <c r="AB11" s="8"/>
      <c r="AC11" s="8"/>
      <c r="AD11" s="8"/>
      <c r="AE11" s="8"/>
      <c r="AF11" s="8"/>
      <c r="AG11" s="8"/>
      <c r="AH11" s="8"/>
      <c r="AI11" s="8"/>
      <c r="AJ11" s="8"/>
      <c r="AK11" s="8"/>
      <c r="AL11" s="8"/>
      <c r="AM11" s="8"/>
      <c r="AN11" s="8" t="s">
        <v>31</v>
      </c>
      <c r="AO11" s="8"/>
      <c r="AP11" s="9">
        <v>0</v>
      </c>
      <c r="AQ11" s="9">
        <v>0</v>
      </c>
      <c r="AR11" s="9">
        <v>0</v>
      </c>
      <c r="AS11" s="9">
        <v>10</v>
      </c>
      <c r="AT11" s="9">
        <v>0</v>
      </c>
      <c r="AU11" s="9">
        <v>0</v>
      </c>
      <c r="AV11" s="9">
        <v>5</v>
      </c>
      <c r="AW11" s="9"/>
      <c r="AX11" s="9"/>
      <c r="AY11" s="9"/>
      <c r="AZ11" s="9"/>
      <c r="BA11" s="9"/>
      <c r="BB11" s="9"/>
      <c r="BC11" s="9"/>
      <c r="BD11" s="9"/>
      <c r="BE11" s="9" t="s">
        <v>130</v>
      </c>
      <c r="BF11" s="8"/>
      <c r="BG11" s="8"/>
      <c r="BH11" s="8"/>
      <c r="BI11" s="8"/>
      <c r="BK11" s="8"/>
      <c r="BL11" s="8"/>
      <c r="BM11" s="8"/>
    </row>
    <row r="12" spans="2:65" hidden="1" x14ac:dyDescent="0.2">
      <c r="B12" s="3" t="s">
        <v>139</v>
      </c>
      <c r="D12" s="2" t="s">
        <v>49</v>
      </c>
      <c r="E12" s="82" t="s">
        <v>39</v>
      </c>
      <c r="H12" s="82" t="s">
        <v>73</v>
      </c>
      <c r="AA12" s="8"/>
      <c r="AB12" s="8"/>
      <c r="AC12" s="8"/>
      <c r="AD12" s="8"/>
      <c r="AE12" s="8"/>
      <c r="AF12" s="8"/>
      <c r="AG12" s="8"/>
      <c r="AH12" s="8"/>
      <c r="AI12" s="8"/>
      <c r="AJ12" s="8"/>
      <c r="AK12" s="8"/>
      <c r="AL12" s="8"/>
      <c r="AM12" s="8"/>
      <c r="AN12" s="8" t="s">
        <v>28</v>
      </c>
      <c r="AO12" s="8"/>
      <c r="AP12" s="9"/>
      <c r="AQ12" s="9"/>
      <c r="AR12" s="9"/>
      <c r="AS12" s="9">
        <v>0</v>
      </c>
      <c r="AT12" s="9"/>
      <c r="AU12" s="9"/>
      <c r="AV12" s="9">
        <v>0</v>
      </c>
      <c r="AW12" s="9"/>
      <c r="AX12" s="9"/>
      <c r="AY12" s="9"/>
      <c r="AZ12" s="9"/>
      <c r="BA12" s="9"/>
      <c r="BB12" s="9"/>
      <c r="BC12" s="9"/>
      <c r="BD12" s="9"/>
      <c r="BE12" s="9" t="s">
        <v>131</v>
      </c>
      <c r="BF12" s="8"/>
      <c r="BG12" s="8"/>
      <c r="BH12" s="8"/>
      <c r="BI12" s="8"/>
      <c r="BK12" s="8"/>
      <c r="BL12" s="8"/>
      <c r="BM12" s="8"/>
    </row>
    <row r="13" spans="2:65" hidden="1" x14ac:dyDescent="0.2">
      <c r="B13" s="3" t="s">
        <v>140</v>
      </c>
      <c r="D13" s="2" t="s">
        <v>60</v>
      </c>
      <c r="E13" s="82" t="s">
        <v>37</v>
      </c>
      <c r="AA13" s="8"/>
      <c r="AB13" s="8"/>
      <c r="AC13" s="8"/>
      <c r="AD13" s="8"/>
      <c r="AE13" s="8"/>
      <c r="AF13" s="8"/>
      <c r="AG13" s="8"/>
      <c r="AH13" s="8"/>
      <c r="AI13" s="8"/>
      <c r="AJ13" s="8"/>
      <c r="AK13" s="8"/>
      <c r="AL13" s="8"/>
      <c r="AM13" s="8"/>
      <c r="AN13" s="8" t="s">
        <v>29</v>
      </c>
      <c r="AO13" s="8"/>
      <c r="AP13" s="9"/>
      <c r="AQ13" s="9"/>
      <c r="AR13" s="9"/>
      <c r="AS13" s="9"/>
      <c r="AT13" s="9"/>
      <c r="AU13" s="9"/>
      <c r="AV13" s="9"/>
      <c r="AW13" s="9"/>
      <c r="AX13" s="9"/>
      <c r="AY13" s="9"/>
      <c r="AZ13" s="9"/>
      <c r="BA13" s="9"/>
      <c r="BB13" s="9"/>
      <c r="BC13" s="9"/>
      <c r="BD13" s="9"/>
      <c r="BE13" s="9"/>
      <c r="BF13" s="8"/>
      <c r="BG13" s="8"/>
      <c r="BH13" s="8"/>
      <c r="BI13" s="8"/>
      <c r="BK13" s="8"/>
      <c r="BL13" s="8"/>
      <c r="BM13" s="8"/>
    </row>
    <row r="14" spans="2:65" hidden="1" x14ac:dyDescent="0.2">
      <c r="B14" s="3" t="s">
        <v>141</v>
      </c>
      <c r="D14" s="2" t="s">
        <v>48</v>
      </c>
      <c r="E14" s="82" t="s">
        <v>38</v>
      </c>
      <c r="J14" s="24">
        <v>2</v>
      </c>
      <c r="AA14" s="8"/>
      <c r="AB14" s="8"/>
      <c r="AC14" s="8"/>
      <c r="AD14" s="8"/>
      <c r="AE14" s="8"/>
      <c r="AF14" s="8"/>
      <c r="AG14" s="8"/>
      <c r="AH14" s="8"/>
      <c r="AI14" s="8"/>
      <c r="AJ14" s="8"/>
      <c r="AK14" s="8"/>
      <c r="AL14" s="8"/>
      <c r="AM14" s="8"/>
      <c r="AN14" s="8" t="s">
        <v>30</v>
      </c>
      <c r="AO14" s="8"/>
      <c r="AP14" s="9"/>
      <c r="AQ14" s="9"/>
      <c r="AR14" s="9"/>
      <c r="AS14" s="9"/>
      <c r="AT14" s="9"/>
      <c r="AU14" s="9"/>
      <c r="AV14" s="9"/>
      <c r="AW14" s="9"/>
      <c r="AX14" s="9"/>
      <c r="AY14" s="9"/>
      <c r="AZ14" s="9"/>
      <c r="BA14" s="9"/>
      <c r="BB14" s="9"/>
      <c r="BC14" s="9"/>
      <c r="BD14" s="9"/>
      <c r="BE14" s="9"/>
      <c r="BF14" s="8"/>
      <c r="BG14" s="8"/>
      <c r="BH14" s="8"/>
      <c r="BI14" s="8"/>
      <c r="BK14" s="8"/>
      <c r="BL14" s="8"/>
      <c r="BM14" s="8"/>
    </row>
    <row r="15" spans="2:65" hidden="1" x14ac:dyDescent="0.2">
      <c r="B15" s="3" t="s">
        <v>142</v>
      </c>
      <c r="D15" s="2" t="s">
        <v>51</v>
      </c>
      <c r="E15" s="82" t="s">
        <v>40</v>
      </c>
      <c r="J15" s="82" t="s">
        <v>508</v>
      </c>
      <c r="AA15" s="8"/>
      <c r="AB15" s="8"/>
      <c r="AC15" s="8"/>
      <c r="AD15" s="8"/>
      <c r="AE15" s="8"/>
      <c r="AF15" s="8"/>
      <c r="AG15" s="8"/>
      <c r="AH15" s="8"/>
      <c r="AI15" s="8"/>
      <c r="AJ15" s="8"/>
      <c r="AK15" s="8"/>
      <c r="AL15" s="8"/>
      <c r="AM15" s="8"/>
      <c r="AN15" s="8"/>
      <c r="AO15" s="8"/>
      <c r="AP15" s="9"/>
      <c r="AQ15" s="9"/>
      <c r="AR15" s="9"/>
      <c r="AS15" s="9"/>
      <c r="AT15" s="9"/>
      <c r="AU15" s="9"/>
      <c r="AV15" s="9"/>
      <c r="AW15" s="9"/>
      <c r="AX15" s="9"/>
      <c r="AY15" s="9"/>
      <c r="AZ15" s="9"/>
      <c r="BA15" s="9"/>
      <c r="BB15" s="9"/>
      <c r="BC15" s="9"/>
      <c r="BD15" s="9"/>
      <c r="BE15" s="9"/>
      <c r="BF15" s="8"/>
      <c r="BG15" s="8"/>
      <c r="BH15" s="8"/>
      <c r="BI15" s="8"/>
      <c r="BK15" s="8"/>
      <c r="BL15" s="8"/>
      <c r="BM15" s="8"/>
    </row>
    <row r="16" spans="2:65" hidden="1" x14ac:dyDescent="0.2">
      <c r="B16" s="3" t="s">
        <v>143</v>
      </c>
      <c r="D16" s="2" t="s">
        <v>52</v>
      </c>
      <c r="J16" s="82" t="str">
        <f>+CHOOSE(J14,D6,D7,D8,D9,D10,D11,D12,D13,D14,D15,D16,D17,D18,D19,D20,D21,D22,D23,D24,D25)</f>
        <v>Direccionamiento Estratégico y Planeación</v>
      </c>
      <c r="AA16" s="8"/>
      <c r="AB16" s="8"/>
      <c r="AC16" s="8"/>
      <c r="AD16" s="8"/>
      <c r="AE16" s="8"/>
      <c r="AF16" s="8"/>
      <c r="AG16" s="8"/>
      <c r="AH16" s="8"/>
      <c r="AI16" s="8"/>
      <c r="AJ16" s="8"/>
      <c r="AK16" s="8"/>
      <c r="AL16" s="8"/>
      <c r="AM16" s="8"/>
      <c r="AN16" s="8"/>
      <c r="AO16" s="8"/>
      <c r="AP16" s="9"/>
      <c r="AQ16" s="9"/>
      <c r="AR16" s="9"/>
      <c r="AS16" s="9"/>
      <c r="AT16" s="9"/>
      <c r="AU16" s="9"/>
      <c r="AV16" s="9"/>
      <c r="AW16" s="9"/>
      <c r="AX16" s="9"/>
      <c r="AY16" s="9"/>
      <c r="AZ16" s="9"/>
      <c r="BA16" s="9"/>
      <c r="BB16" s="9"/>
      <c r="BC16" s="9"/>
      <c r="BD16" s="9"/>
      <c r="BE16" s="9"/>
      <c r="BF16" s="8"/>
      <c r="BG16" s="8"/>
      <c r="BH16" s="8"/>
      <c r="BI16" s="8"/>
      <c r="BK16" s="8"/>
      <c r="BL16" s="8"/>
      <c r="BM16" s="8"/>
    </row>
    <row r="17" spans="2:70" hidden="1" x14ac:dyDescent="0.2">
      <c r="B17" s="3" t="s">
        <v>144</v>
      </c>
      <c r="D17" s="2" t="s">
        <v>54</v>
      </c>
      <c r="AA17" s="8"/>
      <c r="AB17" s="8"/>
      <c r="AC17" s="8"/>
      <c r="AD17" s="8"/>
      <c r="AE17" s="8"/>
      <c r="AF17" s="8"/>
      <c r="AG17" s="8"/>
      <c r="AH17" s="8"/>
      <c r="AI17" s="8"/>
      <c r="AJ17" s="8"/>
      <c r="AK17" s="8"/>
      <c r="AL17" s="8"/>
      <c r="AM17" s="8"/>
      <c r="AN17" s="8"/>
      <c r="AO17" s="8"/>
      <c r="AP17" s="9"/>
      <c r="AQ17" s="9"/>
      <c r="AR17" s="9"/>
      <c r="AS17" s="9"/>
      <c r="AT17" s="9"/>
      <c r="AU17" s="9"/>
      <c r="AV17" s="9"/>
      <c r="AW17" s="9"/>
      <c r="AX17" s="9"/>
      <c r="AY17" s="9"/>
      <c r="AZ17" s="9"/>
      <c r="BA17" s="9"/>
      <c r="BB17" s="9"/>
      <c r="BC17" s="9"/>
      <c r="BD17" s="9"/>
      <c r="BE17" s="9"/>
      <c r="BF17" s="8"/>
      <c r="BG17" s="8"/>
      <c r="BH17" s="8"/>
      <c r="BI17" s="8"/>
      <c r="BK17" s="8"/>
      <c r="BL17" s="8"/>
      <c r="BM17" s="8"/>
    </row>
    <row r="18" spans="2:70" hidden="1" x14ac:dyDescent="0.2">
      <c r="B18" s="3" t="s">
        <v>145</v>
      </c>
      <c r="D18" s="2" t="s">
        <v>53</v>
      </c>
      <c r="AA18" s="8"/>
      <c r="AB18" s="8"/>
      <c r="AC18" s="8"/>
      <c r="AD18" s="8"/>
      <c r="AE18" s="8"/>
      <c r="AF18" s="8"/>
      <c r="AG18" s="8"/>
      <c r="AH18" s="8"/>
      <c r="AI18" s="8"/>
      <c r="AJ18" s="8"/>
      <c r="AK18" s="8"/>
      <c r="AL18" s="8"/>
      <c r="AM18" s="8"/>
      <c r="AN18" s="8"/>
      <c r="AO18" s="8"/>
      <c r="AP18" s="9"/>
      <c r="AQ18" s="9"/>
      <c r="AR18" s="9"/>
      <c r="AS18" s="9"/>
      <c r="AT18" s="9"/>
      <c r="AU18" s="9"/>
      <c r="AV18" s="9"/>
      <c r="AW18" s="9"/>
      <c r="AX18" s="9"/>
      <c r="AY18" s="9"/>
      <c r="AZ18" s="9"/>
      <c r="BA18" s="9"/>
      <c r="BB18" s="9"/>
      <c r="BC18" s="9"/>
      <c r="BD18" s="9"/>
      <c r="BE18" s="9"/>
      <c r="BF18" s="8"/>
      <c r="BG18" s="8"/>
      <c r="BH18" s="8"/>
      <c r="BI18" s="8"/>
      <c r="BK18" s="8"/>
      <c r="BL18" s="8"/>
      <c r="BM18" s="8"/>
    </row>
    <row r="19" spans="2:70" hidden="1" x14ac:dyDescent="0.2">
      <c r="B19" s="3" t="s">
        <v>146</v>
      </c>
      <c r="D19" s="2" t="s">
        <v>42</v>
      </c>
      <c r="AA19" s="8"/>
      <c r="AB19" s="8"/>
      <c r="AC19" s="8"/>
      <c r="AD19" s="8"/>
      <c r="AE19" s="8"/>
      <c r="AF19" s="8"/>
      <c r="AG19" s="8"/>
      <c r="AH19" s="8"/>
      <c r="AI19" s="8"/>
      <c r="AJ19" s="8"/>
      <c r="AK19" s="8"/>
      <c r="AL19" s="8"/>
      <c r="AM19" s="8"/>
      <c r="AN19" s="8"/>
      <c r="AO19" s="8"/>
      <c r="AP19" s="9"/>
      <c r="AQ19" s="9"/>
      <c r="AR19" s="9"/>
      <c r="AS19" s="9"/>
      <c r="AT19" s="9"/>
      <c r="AU19" s="9"/>
      <c r="AV19" s="9"/>
      <c r="AW19" s="9"/>
      <c r="AX19" s="9"/>
      <c r="AY19" s="9"/>
      <c r="AZ19" s="9"/>
      <c r="BA19" s="9"/>
      <c r="BB19" s="9"/>
      <c r="BC19" s="9"/>
      <c r="BD19" s="9"/>
      <c r="BE19" s="9"/>
      <c r="BF19" s="8"/>
      <c r="BG19" s="8"/>
      <c r="BH19" s="8"/>
      <c r="BI19" s="8"/>
      <c r="BK19" s="8"/>
      <c r="BL19" s="8"/>
      <c r="BM19" s="8"/>
    </row>
    <row r="20" spans="2:70" hidden="1" x14ac:dyDescent="0.2">
      <c r="B20" s="3" t="s">
        <v>147</v>
      </c>
      <c r="D20" s="2" t="s">
        <v>45</v>
      </c>
      <c r="AA20" s="8"/>
      <c r="AB20" s="8"/>
      <c r="AC20" s="8"/>
      <c r="AD20" s="8"/>
      <c r="AE20" s="8"/>
      <c r="AF20" s="8"/>
      <c r="AG20" s="8"/>
      <c r="AH20" s="8"/>
      <c r="AI20" s="8"/>
      <c r="AJ20" s="8"/>
      <c r="AK20" s="8"/>
      <c r="AL20" s="8"/>
      <c r="AM20" s="8"/>
      <c r="AN20" s="8"/>
      <c r="AO20" s="8"/>
      <c r="AP20" s="9"/>
      <c r="AQ20" s="9"/>
      <c r="AR20" s="9"/>
      <c r="AS20" s="9"/>
      <c r="AT20" s="9"/>
      <c r="AU20" s="9"/>
      <c r="AV20" s="9"/>
      <c r="AW20" s="9"/>
      <c r="AX20" s="9"/>
      <c r="AY20" s="9"/>
      <c r="AZ20" s="9"/>
      <c r="BA20" s="9"/>
      <c r="BB20" s="9"/>
      <c r="BC20" s="9"/>
      <c r="BD20" s="9"/>
      <c r="BE20" s="9"/>
      <c r="BF20" s="8"/>
      <c r="BG20" s="8"/>
      <c r="BH20" s="8"/>
      <c r="BI20" s="8"/>
      <c r="BK20" s="8"/>
      <c r="BL20" s="8"/>
      <c r="BM20" s="8"/>
    </row>
    <row r="21" spans="2:70" hidden="1" x14ac:dyDescent="0.2">
      <c r="B21" s="3" t="s">
        <v>148</v>
      </c>
      <c r="D21" s="2" t="s">
        <v>57</v>
      </c>
      <c r="AA21" s="8"/>
      <c r="AB21" s="8"/>
      <c r="AC21" s="8"/>
      <c r="AD21" s="8"/>
      <c r="AE21" s="8"/>
      <c r="AF21" s="8"/>
      <c r="AG21" s="8"/>
      <c r="AH21" s="8"/>
      <c r="AI21" s="8"/>
      <c r="AJ21" s="8"/>
      <c r="AK21" s="8"/>
      <c r="AL21" s="8"/>
      <c r="AM21" s="8"/>
      <c r="AN21" s="8"/>
      <c r="AO21" s="8"/>
      <c r="AP21" s="9"/>
      <c r="AQ21" s="9"/>
      <c r="AR21" s="9"/>
      <c r="AS21" s="9"/>
      <c r="AT21" s="9"/>
      <c r="AU21" s="9"/>
      <c r="AV21" s="9"/>
      <c r="AW21" s="9"/>
      <c r="AX21" s="9"/>
      <c r="AY21" s="9"/>
      <c r="AZ21" s="9"/>
      <c r="BA21" s="9"/>
      <c r="BB21" s="9"/>
      <c r="BC21" s="9"/>
      <c r="BD21" s="9"/>
      <c r="BE21" s="9"/>
      <c r="BF21" s="8"/>
      <c r="BG21" s="8"/>
      <c r="BH21" s="8"/>
      <c r="BI21" s="8"/>
      <c r="BK21" s="8"/>
      <c r="BL21" s="8"/>
      <c r="BM21" s="8"/>
    </row>
    <row r="22" spans="2:70" hidden="1" x14ac:dyDescent="0.2">
      <c r="B22" s="3" t="s">
        <v>149</v>
      </c>
      <c r="D22" s="2" t="s">
        <v>56</v>
      </c>
    </row>
    <row r="23" spans="2:70" hidden="1" x14ac:dyDescent="0.2">
      <c r="B23" s="3" t="s">
        <v>150</v>
      </c>
      <c r="D23" s="2" t="s">
        <v>47</v>
      </c>
    </row>
    <row r="24" spans="2:70" hidden="1" x14ac:dyDescent="0.2">
      <c r="B24" s="3" t="s">
        <v>151</v>
      </c>
      <c r="D24" s="2" t="s">
        <v>59</v>
      </c>
    </row>
    <row r="25" spans="2:70" hidden="1" x14ac:dyDescent="0.2">
      <c r="B25" s="3" t="s">
        <v>152</v>
      </c>
      <c r="D25" s="2" t="s">
        <v>50</v>
      </c>
    </row>
    <row r="26" spans="2:70" ht="4.5" customHeight="1" x14ac:dyDescent="0.2"/>
    <row r="27" spans="2:70" s="4" customFormat="1" ht="4.5" customHeight="1" thickBot="1" x14ac:dyDescent="0.3">
      <c r="B27" s="15"/>
      <c r="C27" s="27"/>
      <c r="AG27" s="16"/>
      <c r="AH27" s="16"/>
      <c r="BR27" s="27"/>
    </row>
    <row r="28" spans="2:70" s="4" customFormat="1" ht="32.25" customHeight="1" thickBot="1" x14ac:dyDescent="0.3">
      <c r="B28" s="15"/>
      <c r="C28" s="27"/>
      <c r="D28" s="177" t="s">
        <v>811</v>
      </c>
      <c r="E28" s="178"/>
      <c r="F28" s="179"/>
      <c r="AG28" s="16"/>
      <c r="AH28" s="16"/>
      <c r="BR28" s="27"/>
    </row>
    <row r="29" spans="2:70" s="4" customFormat="1" ht="11.25" customHeight="1" thickBot="1" x14ac:dyDescent="0.3">
      <c r="B29" s="15"/>
      <c r="C29" s="27"/>
      <c r="AG29" s="16"/>
      <c r="AH29" s="16"/>
      <c r="BR29" s="27"/>
    </row>
    <row r="30" spans="2:70" s="4" customFormat="1" ht="15.75" hidden="1" thickBot="1" x14ac:dyDescent="0.3">
      <c r="B30" s="15"/>
      <c r="C30" s="27"/>
      <c r="AG30" s="16"/>
      <c r="AH30" s="16"/>
      <c r="BR30" s="27"/>
    </row>
    <row r="31" spans="2:70" s="4" customFormat="1" ht="15.75" hidden="1" thickBot="1" x14ac:dyDescent="0.3">
      <c r="B31" s="15"/>
      <c r="C31" s="27"/>
      <c r="AG31" s="16"/>
      <c r="AH31" s="16"/>
      <c r="BR31" s="27"/>
    </row>
    <row r="32" spans="2:70" s="4" customFormat="1" ht="15.75" hidden="1" thickBot="1" x14ac:dyDescent="0.3">
      <c r="B32" s="15"/>
      <c r="C32" s="27"/>
      <c r="AG32" s="16"/>
      <c r="AH32" s="16"/>
      <c r="BR32" s="27"/>
    </row>
    <row r="33" spans="1:138" s="4" customFormat="1" ht="15.75" hidden="1" thickBot="1" x14ac:dyDescent="0.3">
      <c r="B33" s="15"/>
      <c r="C33" s="27"/>
      <c r="AG33" s="16"/>
      <c r="AH33" s="16"/>
      <c r="BR33" s="27"/>
    </row>
    <row r="34" spans="1:138" s="4" customFormat="1" ht="15.75" hidden="1" thickBot="1" x14ac:dyDescent="0.3">
      <c r="B34" s="15"/>
      <c r="C34" s="27"/>
      <c r="AG34" s="16"/>
      <c r="AH34" s="16"/>
      <c r="BR34" s="27"/>
    </row>
    <row r="35" spans="1:138" s="4" customFormat="1" ht="16.5" customHeight="1" thickBot="1" x14ac:dyDescent="0.3">
      <c r="B35" s="15"/>
      <c r="C35" s="27"/>
      <c r="D35" s="180" t="s">
        <v>501</v>
      </c>
      <c r="E35" s="181"/>
      <c r="F35" s="181"/>
      <c r="G35" s="181"/>
      <c r="H35" s="181"/>
      <c r="I35" s="181"/>
      <c r="J35" s="181"/>
      <c r="K35" s="182"/>
      <c r="L35" s="183" t="s">
        <v>502</v>
      </c>
      <c r="M35" s="184"/>
      <c r="N35" s="184"/>
      <c r="O35" s="184"/>
      <c r="P35" s="184"/>
      <c r="Q35" s="184"/>
      <c r="R35" s="184"/>
      <c r="S35" s="184"/>
      <c r="T35" s="184"/>
      <c r="U35" s="184"/>
      <c r="V35" s="184"/>
      <c r="W35" s="184"/>
      <c r="X35" s="185"/>
      <c r="Y35" s="156" t="s">
        <v>503</v>
      </c>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c r="BI35" s="157"/>
      <c r="BJ35" s="157"/>
      <c r="BK35" s="158"/>
      <c r="BR35" s="27"/>
    </row>
    <row r="36" spans="1:138" s="106" customFormat="1" ht="100.5" customHeight="1" x14ac:dyDescent="0.2">
      <c r="A36" s="60" t="s">
        <v>419</v>
      </c>
      <c r="B36" s="60" t="s">
        <v>500</v>
      </c>
      <c r="C36" s="107" t="s">
        <v>508</v>
      </c>
      <c r="D36" s="107" t="s">
        <v>3</v>
      </c>
      <c r="E36" s="107" t="s">
        <v>11</v>
      </c>
      <c r="F36" s="107" t="s">
        <v>63</v>
      </c>
      <c r="G36" s="107" t="s">
        <v>70</v>
      </c>
      <c r="H36" s="107" t="s">
        <v>74</v>
      </c>
      <c r="I36" s="107" t="s">
        <v>12</v>
      </c>
      <c r="J36" s="107" t="s">
        <v>0</v>
      </c>
      <c r="K36" s="107" t="s">
        <v>13</v>
      </c>
      <c r="L36" s="111" t="s">
        <v>1</v>
      </c>
      <c r="M36" s="111" t="s">
        <v>2</v>
      </c>
      <c r="N36" s="107" t="s">
        <v>491</v>
      </c>
      <c r="O36" s="107" t="s">
        <v>523</v>
      </c>
      <c r="P36" s="107" t="s">
        <v>498</v>
      </c>
      <c r="Q36" s="108" t="s">
        <v>62</v>
      </c>
      <c r="R36" s="111" t="s">
        <v>1</v>
      </c>
      <c r="S36" s="111" t="s">
        <v>2</v>
      </c>
      <c r="T36" s="107" t="s">
        <v>492</v>
      </c>
      <c r="U36" s="107" t="s">
        <v>524</v>
      </c>
      <c r="V36" s="107" t="s">
        <v>499</v>
      </c>
      <c r="W36" s="107" t="s">
        <v>153</v>
      </c>
      <c r="X36" s="107" t="s">
        <v>88</v>
      </c>
      <c r="Y36" s="109" t="s">
        <v>10</v>
      </c>
      <c r="Z36" s="109" t="s">
        <v>14</v>
      </c>
      <c r="AA36" s="109" t="s">
        <v>93</v>
      </c>
      <c r="AB36" s="109" t="s">
        <v>154</v>
      </c>
      <c r="AC36" s="109" t="s">
        <v>168</v>
      </c>
      <c r="AD36" s="109" t="s">
        <v>155</v>
      </c>
      <c r="AE36" s="109" t="s">
        <v>560</v>
      </c>
      <c r="AF36" s="109" t="s">
        <v>561</v>
      </c>
      <c r="AG36" s="109" t="s">
        <v>562</v>
      </c>
      <c r="AH36" s="109" t="s">
        <v>563</v>
      </c>
      <c r="AI36" s="109" t="s">
        <v>182</v>
      </c>
      <c r="AJ36" s="109" t="s">
        <v>16</v>
      </c>
      <c r="AK36" s="109" t="s">
        <v>15</v>
      </c>
      <c r="AL36" s="109" t="s">
        <v>17</v>
      </c>
      <c r="AM36" s="109" t="s">
        <v>18</v>
      </c>
      <c r="AN36" s="109" t="s">
        <v>19</v>
      </c>
      <c r="AO36" s="109" t="s">
        <v>170</v>
      </c>
      <c r="AP36" s="109" t="s">
        <v>99</v>
      </c>
      <c r="AQ36" s="109" t="s">
        <v>100</v>
      </c>
      <c r="AR36" s="109" t="s">
        <v>94</v>
      </c>
      <c r="AS36" s="109" t="s">
        <v>95</v>
      </c>
      <c r="AT36" s="109" t="s">
        <v>96</v>
      </c>
      <c r="AU36" s="109" t="s">
        <v>97</v>
      </c>
      <c r="AV36" s="109" t="s">
        <v>98</v>
      </c>
      <c r="AW36" s="109" t="s">
        <v>119</v>
      </c>
      <c r="AX36" s="109" t="s">
        <v>120</v>
      </c>
      <c r="AY36" s="109" t="s">
        <v>121</v>
      </c>
      <c r="AZ36" s="109" t="s">
        <v>122</v>
      </c>
      <c r="BA36" s="109" t="s">
        <v>123</v>
      </c>
      <c r="BB36" s="109" t="s">
        <v>124</v>
      </c>
      <c r="BC36" s="109" t="s">
        <v>125</v>
      </c>
      <c r="BD36" s="109" t="s">
        <v>132</v>
      </c>
      <c r="BE36" s="109" t="s">
        <v>495</v>
      </c>
      <c r="BF36" s="109" t="s">
        <v>496</v>
      </c>
      <c r="BG36" s="109" t="s">
        <v>497</v>
      </c>
      <c r="BH36" s="109" t="s">
        <v>160</v>
      </c>
      <c r="BI36" s="109" t="s">
        <v>161</v>
      </c>
      <c r="BJ36" s="109" t="s">
        <v>159</v>
      </c>
      <c r="BK36" s="109" t="s">
        <v>162</v>
      </c>
      <c r="BL36" s="110" t="s">
        <v>163</v>
      </c>
      <c r="BM36" s="110" t="s">
        <v>164</v>
      </c>
      <c r="BN36" s="110" t="s">
        <v>184</v>
      </c>
      <c r="BO36" s="110" t="s">
        <v>183</v>
      </c>
      <c r="BP36" s="110" t="s">
        <v>185</v>
      </c>
      <c r="BQ36" s="110" t="s">
        <v>183</v>
      </c>
      <c r="BR36" s="109" t="s">
        <v>507</v>
      </c>
    </row>
    <row r="37" spans="1:138" s="37" customFormat="1" ht="152.25" customHeight="1" x14ac:dyDescent="0.2">
      <c r="A37" s="91">
        <v>1</v>
      </c>
      <c r="B37" s="91" t="s">
        <v>424</v>
      </c>
      <c r="C37" s="99" t="s">
        <v>50</v>
      </c>
      <c r="D37" s="92" t="s">
        <v>50</v>
      </c>
      <c r="E37" s="92" t="s">
        <v>32</v>
      </c>
      <c r="F37" s="87" t="s">
        <v>69</v>
      </c>
      <c r="G37" s="87" t="s">
        <v>79</v>
      </c>
      <c r="H37" s="87" t="s">
        <v>83</v>
      </c>
      <c r="I37" s="93" t="s">
        <v>202</v>
      </c>
      <c r="J37" s="94" t="s">
        <v>670</v>
      </c>
      <c r="K37" s="93" t="s">
        <v>203</v>
      </c>
      <c r="L37" s="90">
        <v>5</v>
      </c>
      <c r="M37" s="90">
        <v>3</v>
      </c>
      <c r="N37" s="85">
        <v>15</v>
      </c>
      <c r="O37" s="95" t="s">
        <v>814</v>
      </c>
      <c r="P37" s="95" t="s">
        <v>84</v>
      </c>
      <c r="Q37" s="95" t="s">
        <v>90</v>
      </c>
      <c r="R37" s="89">
        <v>4</v>
      </c>
      <c r="S37" s="89">
        <v>2</v>
      </c>
      <c r="T37" s="85">
        <v>8</v>
      </c>
      <c r="U37" s="95" t="s">
        <v>815</v>
      </c>
      <c r="V37" s="95" t="s">
        <v>85</v>
      </c>
      <c r="W37" s="87" t="s">
        <v>676</v>
      </c>
      <c r="X37" s="87" t="s">
        <v>23</v>
      </c>
      <c r="Y37" s="93" t="s">
        <v>788</v>
      </c>
      <c r="Z37" s="97" t="s">
        <v>671</v>
      </c>
      <c r="AA37" s="33" t="s">
        <v>23</v>
      </c>
      <c r="AB37" s="97" t="s">
        <v>672</v>
      </c>
      <c r="AC37" s="33" t="s">
        <v>7</v>
      </c>
      <c r="AD37" s="88">
        <v>12</v>
      </c>
      <c r="AE37" s="33">
        <v>3</v>
      </c>
      <c r="AF37" s="33">
        <v>3</v>
      </c>
      <c r="AG37" s="33">
        <v>3</v>
      </c>
      <c r="AH37" s="33">
        <v>3</v>
      </c>
      <c r="AI37" s="33" t="s">
        <v>23</v>
      </c>
      <c r="AJ37" s="33" t="s">
        <v>21</v>
      </c>
      <c r="AK37" s="33" t="s">
        <v>6</v>
      </c>
      <c r="AL37" s="33" t="s">
        <v>6</v>
      </c>
      <c r="AM37" s="33" t="s">
        <v>6</v>
      </c>
      <c r="AN37" s="33" t="s">
        <v>27</v>
      </c>
      <c r="AO37" s="33" t="s">
        <v>117</v>
      </c>
      <c r="AP37" s="33" t="s">
        <v>101</v>
      </c>
      <c r="AQ37" s="33" t="s">
        <v>103</v>
      </c>
      <c r="AR37" s="33" t="s">
        <v>105</v>
      </c>
      <c r="AS37" s="33" t="s">
        <v>114</v>
      </c>
      <c r="AT37" s="97" t="s">
        <v>108</v>
      </c>
      <c r="AU37" s="97" t="s">
        <v>110</v>
      </c>
      <c r="AV37" s="97" t="s">
        <v>112</v>
      </c>
      <c r="AW37" s="33">
        <v>15</v>
      </c>
      <c r="AX37" s="33">
        <v>15</v>
      </c>
      <c r="AY37" s="33">
        <v>15</v>
      </c>
      <c r="AZ37" s="33">
        <v>10</v>
      </c>
      <c r="BA37" s="33">
        <v>15</v>
      </c>
      <c r="BB37" s="33">
        <v>15</v>
      </c>
      <c r="BC37" s="33">
        <v>10</v>
      </c>
      <c r="BD37" s="88">
        <v>95</v>
      </c>
      <c r="BE37" s="88" t="s">
        <v>127</v>
      </c>
      <c r="BF37" s="34" t="s">
        <v>156</v>
      </c>
      <c r="BG37" s="88" t="s">
        <v>126</v>
      </c>
      <c r="BH37" s="88" t="s">
        <v>127</v>
      </c>
      <c r="BI37" s="88">
        <v>50</v>
      </c>
      <c r="BJ37" s="135">
        <v>50</v>
      </c>
      <c r="BK37" s="88" t="s">
        <v>127</v>
      </c>
      <c r="BL37" s="39" t="s">
        <v>165</v>
      </c>
      <c r="BM37" s="39" t="s">
        <v>165</v>
      </c>
      <c r="BN37" s="85">
        <v>1</v>
      </c>
      <c r="BO37" s="98">
        <v>1</v>
      </c>
      <c r="BP37" s="85">
        <v>1</v>
      </c>
      <c r="BQ37" s="98">
        <v>1</v>
      </c>
      <c r="BR37" s="99" t="s">
        <v>50</v>
      </c>
      <c r="BS37" s="84"/>
      <c r="BT37" s="84"/>
      <c r="BU37" s="84"/>
      <c r="BV37" s="84"/>
      <c r="BW37" s="84"/>
      <c r="BX37" s="84"/>
      <c r="BY37" s="84"/>
      <c r="BZ37" s="84"/>
      <c r="CA37" s="84"/>
      <c r="CB37" s="84"/>
      <c r="CC37" s="84"/>
      <c r="CD37" s="84"/>
      <c r="CE37" s="84"/>
      <c r="CF37" s="84"/>
      <c r="CG37" s="84"/>
      <c r="CH37" s="84"/>
      <c r="CI37" s="84"/>
      <c r="CJ37" s="84"/>
      <c r="CK37" s="84"/>
      <c r="CL37" s="84"/>
      <c r="CM37" s="84"/>
      <c r="CN37" s="84"/>
      <c r="CO37" s="84"/>
      <c r="CP37" s="84"/>
      <c r="CQ37" s="84"/>
      <c r="CR37" s="84"/>
      <c r="CS37" s="84"/>
      <c r="CT37" s="84"/>
      <c r="CU37" s="84"/>
      <c r="CV37" s="84"/>
      <c r="CW37" s="84"/>
      <c r="CX37" s="84"/>
      <c r="CY37" s="84"/>
      <c r="CZ37" s="84"/>
      <c r="DA37" s="84"/>
      <c r="DB37" s="84"/>
      <c r="DC37" s="84"/>
      <c r="DD37" s="84"/>
      <c r="DE37" s="84"/>
      <c r="DF37" s="84"/>
      <c r="DG37" s="84"/>
      <c r="DH37" s="84"/>
      <c r="DI37" s="84"/>
      <c r="DJ37" s="84"/>
      <c r="DK37" s="84"/>
      <c r="DL37" s="84"/>
      <c r="DM37" s="84"/>
      <c r="DN37" s="84"/>
      <c r="DO37" s="84"/>
      <c r="DP37" s="84"/>
      <c r="DQ37" s="84"/>
      <c r="DR37" s="84"/>
      <c r="DS37" s="84"/>
      <c r="DT37" s="84"/>
      <c r="DU37" s="84"/>
      <c r="DV37" s="84"/>
      <c r="DW37" s="84"/>
      <c r="DX37" s="84"/>
      <c r="DY37" s="84"/>
      <c r="DZ37" s="84"/>
      <c r="EA37" s="84"/>
      <c r="EB37" s="84"/>
      <c r="EC37" s="84"/>
      <c r="ED37" s="84"/>
      <c r="EE37" s="84"/>
      <c r="EF37" s="84"/>
      <c r="EG37" s="84"/>
      <c r="EH37" s="84"/>
    </row>
    <row r="38" spans="1:138" s="37" customFormat="1" ht="191.25" customHeight="1" x14ac:dyDescent="0.2">
      <c r="A38" s="91">
        <v>2</v>
      </c>
      <c r="B38" s="91" t="s">
        <v>425</v>
      </c>
      <c r="C38" s="99" t="s">
        <v>50</v>
      </c>
      <c r="D38" s="92" t="s">
        <v>50</v>
      </c>
      <c r="E38" s="92" t="s">
        <v>34</v>
      </c>
      <c r="F38" s="87" t="s">
        <v>69</v>
      </c>
      <c r="G38" s="87" t="s">
        <v>76</v>
      </c>
      <c r="H38" s="87" t="s">
        <v>81</v>
      </c>
      <c r="I38" s="93" t="s">
        <v>674</v>
      </c>
      <c r="J38" s="94" t="s">
        <v>673</v>
      </c>
      <c r="K38" s="93" t="s">
        <v>204</v>
      </c>
      <c r="L38" s="90">
        <v>4</v>
      </c>
      <c r="M38" s="90">
        <v>5</v>
      </c>
      <c r="N38" s="85">
        <v>20</v>
      </c>
      <c r="O38" s="95" t="s">
        <v>816</v>
      </c>
      <c r="P38" s="95" t="s">
        <v>84</v>
      </c>
      <c r="Q38" s="95" t="s">
        <v>90</v>
      </c>
      <c r="R38" s="89">
        <v>4</v>
      </c>
      <c r="S38" s="89">
        <v>5</v>
      </c>
      <c r="T38" s="85">
        <v>20</v>
      </c>
      <c r="U38" s="95" t="s">
        <v>816</v>
      </c>
      <c r="V38" s="95" t="s">
        <v>84</v>
      </c>
      <c r="W38" s="87" t="s">
        <v>675</v>
      </c>
      <c r="X38" s="87" t="s">
        <v>23</v>
      </c>
      <c r="Y38" s="93" t="s">
        <v>789</v>
      </c>
      <c r="Z38" s="97" t="s">
        <v>677</v>
      </c>
      <c r="AA38" s="33" t="s">
        <v>23</v>
      </c>
      <c r="AB38" s="97" t="s">
        <v>678</v>
      </c>
      <c r="AC38" s="33" t="s">
        <v>7</v>
      </c>
      <c r="AD38" s="88">
        <v>4</v>
      </c>
      <c r="AE38" s="33">
        <v>1</v>
      </c>
      <c r="AF38" s="33">
        <v>1</v>
      </c>
      <c r="AG38" s="33">
        <v>1</v>
      </c>
      <c r="AH38" s="33">
        <v>1</v>
      </c>
      <c r="AI38" s="33" t="s">
        <v>23</v>
      </c>
      <c r="AJ38" s="33" t="s">
        <v>21</v>
      </c>
      <c r="AK38" s="33" t="s">
        <v>6</v>
      </c>
      <c r="AL38" s="33" t="s">
        <v>23</v>
      </c>
      <c r="AM38" s="33" t="s">
        <v>6</v>
      </c>
      <c r="AN38" s="33" t="s">
        <v>61</v>
      </c>
      <c r="AO38" s="33" t="s">
        <v>117</v>
      </c>
      <c r="AP38" s="33" t="s">
        <v>101</v>
      </c>
      <c r="AQ38" s="33" t="s">
        <v>103</v>
      </c>
      <c r="AR38" s="33" t="s">
        <v>105</v>
      </c>
      <c r="AS38" s="33" t="s">
        <v>114</v>
      </c>
      <c r="AT38" s="97" t="s">
        <v>108</v>
      </c>
      <c r="AU38" s="97" t="s">
        <v>110</v>
      </c>
      <c r="AV38" s="97" t="s">
        <v>112</v>
      </c>
      <c r="AW38" s="33">
        <v>15</v>
      </c>
      <c r="AX38" s="33">
        <v>15</v>
      </c>
      <c r="AY38" s="33">
        <v>15</v>
      </c>
      <c r="AZ38" s="33">
        <v>10</v>
      </c>
      <c r="BA38" s="33">
        <v>15</v>
      </c>
      <c r="BB38" s="33">
        <v>15</v>
      </c>
      <c r="BC38" s="33">
        <v>10</v>
      </c>
      <c r="BD38" s="88">
        <v>95</v>
      </c>
      <c r="BE38" s="88" t="s">
        <v>127</v>
      </c>
      <c r="BF38" s="34" t="s">
        <v>156</v>
      </c>
      <c r="BG38" s="88" t="s">
        <v>126</v>
      </c>
      <c r="BH38" s="88" t="s">
        <v>127</v>
      </c>
      <c r="BI38" s="88">
        <v>50</v>
      </c>
      <c r="BJ38" s="135">
        <v>50</v>
      </c>
      <c r="BK38" s="88" t="s">
        <v>127</v>
      </c>
      <c r="BL38" s="39" t="s">
        <v>166</v>
      </c>
      <c r="BM38" s="39" t="s">
        <v>166</v>
      </c>
      <c r="BN38" s="85">
        <v>0</v>
      </c>
      <c r="BO38" s="98">
        <v>0</v>
      </c>
      <c r="BP38" s="85">
        <v>0</v>
      </c>
      <c r="BQ38" s="98">
        <v>0</v>
      </c>
      <c r="BR38" s="99" t="s">
        <v>50</v>
      </c>
      <c r="BS38" s="84"/>
      <c r="BT38" s="84"/>
      <c r="BU38" s="84"/>
      <c r="BV38" s="84"/>
      <c r="BW38" s="84"/>
      <c r="BX38" s="84"/>
      <c r="BY38" s="84"/>
      <c r="BZ38" s="84"/>
      <c r="CA38" s="84"/>
      <c r="CB38" s="84"/>
      <c r="CC38" s="84"/>
      <c r="CD38" s="84"/>
      <c r="CE38" s="84"/>
      <c r="CF38" s="84"/>
      <c r="CG38" s="84"/>
      <c r="CH38" s="84"/>
      <c r="CI38" s="84"/>
      <c r="CJ38" s="84"/>
      <c r="CK38" s="84"/>
      <c r="CL38" s="84"/>
      <c r="CM38" s="84"/>
      <c r="CN38" s="84"/>
      <c r="CO38" s="84"/>
      <c r="CP38" s="84"/>
      <c r="CQ38" s="84"/>
      <c r="CR38" s="84"/>
      <c r="CS38" s="84"/>
      <c r="CT38" s="84"/>
      <c r="CU38" s="84"/>
      <c r="CV38" s="84"/>
      <c r="CW38" s="84"/>
      <c r="CX38" s="84"/>
      <c r="CY38" s="84"/>
      <c r="CZ38" s="84"/>
      <c r="DA38" s="84"/>
      <c r="DB38" s="84"/>
      <c r="DC38" s="84"/>
      <c r="DD38" s="84"/>
      <c r="DE38" s="84"/>
      <c r="DF38" s="84"/>
      <c r="DG38" s="84"/>
      <c r="DH38" s="84"/>
      <c r="DI38" s="84"/>
      <c r="DJ38" s="84"/>
      <c r="DK38" s="84"/>
      <c r="DL38" s="84"/>
      <c r="DM38" s="84"/>
      <c r="DN38" s="84"/>
      <c r="DO38" s="84"/>
      <c r="DP38" s="84"/>
      <c r="DQ38" s="84"/>
      <c r="DR38" s="84"/>
      <c r="DS38" s="84"/>
      <c r="DT38" s="84"/>
      <c r="DU38" s="84"/>
      <c r="DV38" s="84"/>
      <c r="DW38" s="84"/>
      <c r="DX38" s="84"/>
      <c r="DY38" s="84"/>
      <c r="DZ38" s="84"/>
      <c r="EA38" s="84"/>
      <c r="EB38" s="84"/>
      <c r="EC38" s="84"/>
      <c r="ED38" s="84"/>
      <c r="EE38" s="84"/>
      <c r="EF38" s="84"/>
      <c r="EG38" s="84"/>
      <c r="EH38" s="84"/>
    </row>
    <row r="39" spans="1:138" s="37" customFormat="1" ht="85.5" customHeight="1" x14ac:dyDescent="0.2">
      <c r="A39" s="142">
        <v>3</v>
      </c>
      <c r="B39" s="142" t="s">
        <v>420</v>
      </c>
      <c r="C39" s="99" t="s">
        <v>59</v>
      </c>
      <c r="D39" s="92" t="s">
        <v>59</v>
      </c>
      <c r="E39" s="143" t="s">
        <v>38</v>
      </c>
      <c r="F39" s="136" t="s">
        <v>64</v>
      </c>
      <c r="G39" s="136" t="s">
        <v>77</v>
      </c>
      <c r="H39" s="136" t="s">
        <v>71</v>
      </c>
      <c r="I39" s="144" t="s">
        <v>190</v>
      </c>
      <c r="J39" s="145" t="s">
        <v>191</v>
      </c>
      <c r="K39" s="144" t="s">
        <v>192</v>
      </c>
      <c r="L39" s="139">
        <v>3</v>
      </c>
      <c r="M39" s="139">
        <v>4</v>
      </c>
      <c r="N39" s="140">
        <v>12</v>
      </c>
      <c r="O39" s="141" t="s">
        <v>525</v>
      </c>
      <c r="P39" s="141" t="s">
        <v>84</v>
      </c>
      <c r="Q39" s="141" t="s">
        <v>90</v>
      </c>
      <c r="R39" s="138">
        <v>2</v>
      </c>
      <c r="S39" s="138">
        <v>3</v>
      </c>
      <c r="T39" s="140">
        <v>6</v>
      </c>
      <c r="U39" s="141" t="s">
        <v>525</v>
      </c>
      <c r="V39" s="141" t="s">
        <v>84</v>
      </c>
      <c r="W39" s="136" t="s">
        <v>809</v>
      </c>
      <c r="X39" s="136" t="s">
        <v>23</v>
      </c>
      <c r="Y39" s="93" t="s">
        <v>529</v>
      </c>
      <c r="Z39" s="97" t="s">
        <v>665</v>
      </c>
      <c r="AA39" s="33" t="s">
        <v>23</v>
      </c>
      <c r="AB39" s="97" t="s">
        <v>383</v>
      </c>
      <c r="AC39" s="33" t="s">
        <v>7</v>
      </c>
      <c r="AD39" s="88">
        <v>12</v>
      </c>
      <c r="AE39" s="33">
        <v>3</v>
      </c>
      <c r="AF39" s="33">
        <v>3</v>
      </c>
      <c r="AG39" s="33">
        <v>3</v>
      </c>
      <c r="AH39" s="33">
        <v>3</v>
      </c>
      <c r="AI39" s="33" t="s">
        <v>23</v>
      </c>
      <c r="AJ39" s="33" t="s">
        <v>21</v>
      </c>
      <c r="AK39" s="33" t="s">
        <v>6</v>
      </c>
      <c r="AL39" s="33" t="s">
        <v>6</v>
      </c>
      <c r="AM39" s="33" t="s">
        <v>6</v>
      </c>
      <c r="AN39" s="33" t="s">
        <v>27</v>
      </c>
      <c r="AO39" s="33" t="s">
        <v>117</v>
      </c>
      <c r="AP39" s="33" t="s">
        <v>101</v>
      </c>
      <c r="AQ39" s="33" t="s">
        <v>103</v>
      </c>
      <c r="AR39" s="33" t="s">
        <v>105</v>
      </c>
      <c r="AS39" s="33" t="s">
        <v>114</v>
      </c>
      <c r="AT39" s="97" t="s">
        <v>108</v>
      </c>
      <c r="AU39" s="97" t="s">
        <v>110</v>
      </c>
      <c r="AV39" s="97" t="s">
        <v>112</v>
      </c>
      <c r="AW39" s="33">
        <v>15</v>
      </c>
      <c r="AX39" s="33">
        <v>15</v>
      </c>
      <c r="AY39" s="33">
        <v>15</v>
      </c>
      <c r="AZ39" s="33">
        <v>10</v>
      </c>
      <c r="BA39" s="33">
        <v>15</v>
      </c>
      <c r="BB39" s="33">
        <v>15</v>
      </c>
      <c r="BC39" s="33">
        <v>10</v>
      </c>
      <c r="BD39" s="88">
        <v>95</v>
      </c>
      <c r="BE39" s="88" t="s">
        <v>127</v>
      </c>
      <c r="BF39" s="34" t="s">
        <v>156</v>
      </c>
      <c r="BG39" s="88" t="s">
        <v>126</v>
      </c>
      <c r="BH39" s="88" t="s">
        <v>127</v>
      </c>
      <c r="BI39" s="88">
        <v>50</v>
      </c>
      <c r="BJ39" s="135">
        <v>50</v>
      </c>
      <c r="BK39" s="137" t="s">
        <v>127</v>
      </c>
      <c r="BL39" s="39" t="s">
        <v>165</v>
      </c>
      <c r="BM39" s="39" t="s">
        <v>165</v>
      </c>
      <c r="BN39" s="85">
        <v>1</v>
      </c>
      <c r="BO39" s="134">
        <v>0.5</v>
      </c>
      <c r="BP39" s="85">
        <v>1</v>
      </c>
      <c r="BQ39" s="134">
        <v>0.5</v>
      </c>
      <c r="BR39" s="99" t="s">
        <v>59</v>
      </c>
      <c r="BS39" s="84"/>
      <c r="BT39" s="84"/>
      <c r="BU39" s="84"/>
      <c r="BV39" s="84"/>
      <c r="BW39" s="84"/>
      <c r="BX39" s="84"/>
      <c r="BY39" s="84"/>
      <c r="BZ39" s="84"/>
      <c r="CA39" s="84"/>
      <c r="CB39" s="84"/>
      <c r="CC39" s="84"/>
      <c r="CD39" s="84"/>
      <c r="CE39" s="84"/>
      <c r="CF39" s="84"/>
      <c r="CG39" s="84"/>
      <c r="CH39" s="84"/>
      <c r="CI39" s="84"/>
      <c r="CJ39" s="84"/>
      <c r="CK39" s="84"/>
      <c r="CL39" s="84"/>
      <c r="CM39" s="84"/>
      <c r="CN39" s="84"/>
      <c r="CO39" s="84"/>
      <c r="CP39" s="84"/>
      <c r="CQ39" s="84"/>
      <c r="CR39" s="84"/>
      <c r="CS39" s="84"/>
      <c r="CT39" s="84"/>
      <c r="CU39" s="84"/>
      <c r="CV39" s="84"/>
      <c r="CW39" s="84"/>
      <c r="CX39" s="84"/>
      <c r="CY39" s="84"/>
      <c r="CZ39" s="84"/>
      <c r="DA39" s="84"/>
      <c r="DB39" s="84"/>
      <c r="DC39" s="84"/>
      <c r="DD39" s="84"/>
      <c r="DE39" s="84"/>
      <c r="DF39" s="84"/>
      <c r="DG39" s="84"/>
      <c r="DH39" s="84"/>
      <c r="DI39" s="84"/>
      <c r="DJ39" s="84"/>
      <c r="DK39" s="84"/>
      <c r="DL39" s="84"/>
      <c r="DM39" s="84"/>
      <c r="DN39" s="84"/>
      <c r="DO39" s="84"/>
      <c r="DP39" s="84"/>
      <c r="DQ39" s="84"/>
      <c r="DR39" s="84"/>
      <c r="DS39" s="84"/>
      <c r="DT39" s="84"/>
      <c r="DU39" s="84"/>
      <c r="DV39" s="84"/>
      <c r="DW39" s="84"/>
      <c r="DX39" s="84"/>
      <c r="DY39" s="84"/>
      <c r="DZ39" s="84"/>
      <c r="EA39" s="84"/>
      <c r="EB39" s="84"/>
      <c r="EC39" s="84"/>
      <c r="ED39" s="84"/>
      <c r="EE39" s="84"/>
      <c r="EF39" s="84"/>
      <c r="EG39" s="84"/>
      <c r="EH39" s="84"/>
    </row>
    <row r="40" spans="1:138" s="37" customFormat="1" ht="85.5" customHeight="1" x14ac:dyDescent="0.2">
      <c r="A40" s="142"/>
      <c r="B40" s="142"/>
      <c r="C40" s="99" t="s">
        <v>59</v>
      </c>
      <c r="D40" s="92" t="s">
        <v>59</v>
      </c>
      <c r="E40" s="143"/>
      <c r="F40" s="136"/>
      <c r="G40" s="136"/>
      <c r="H40" s="136"/>
      <c r="I40" s="144"/>
      <c r="J40" s="145"/>
      <c r="K40" s="144"/>
      <c r="L40" s="139"/>
      <c r="M40" s="139"/>
      <c r="N40" s="140"/>
      <c r="O40" s="141"/>
      <c r="P40" s="141">
        <v>0</v>
      </c>
      <c r="Q40" s="141"/>
      <c r="R40" s="139">
        <v>0</v>
      </c>
      <c r="S40" s="139">
        <v>0</v>
      </c>
      <c r="T40" s="140"/>
      <c r="U40" s="141"/>
      <c r="V40" s="141">
        <v>0</v>
      </c>
      <c r="W40" s="139"/>
      <c r="X40" s="139"/>
      <c r="Y40" s="93" t="s">
        <v>530</v>
      </c>
      <c r="Z40" s="97" t="s">
        <v>665</v>
      </c>
      <c r="AA40" s="33" t="s">
        <v>23</v>
      </c>
      <c r="AB40" s="97" t="s">
        <v>384</v>
      </c>
      <c r="AC40" s="33" t="s">
        <v>7</v>
      </c>
      <c r="AD40" s="88">
        <v>2</v>
      </c>
      <c r="AE40" s="33">
        <v>0</v>
      </c>
      <c r="AF40" s="33">
        <v>1</v>
      </c>
      <c r="AG40" s="33">
        <v>0</v>
      </c>
      <c r="AH40" s="33">
        <v>1</v>
      </c>
      <c r="AI40" s="33" t="s">
        <v>23</v>
      </c>
      <c r="AJ40" s="33" t="s">
        <v>21</v>
      </c>
      <c r="AK40" s="33" t="s">
        <v>6</v>
      </c>
      <c r="AL40" s="33" t="s">
        <v>23</v>
      </c>
      <c r="AM40" s="33" t="s">
        <v>6</v>
      </c>
      <c r="AN40" s="33" t="s">
        <v>31</v>
      </c>
      <c r="AO40" s="33" t="s">
        <v>117</v>
      </c>
      <c r="AP40" s="33" t="s">
        <v>101</v>
      </c>
      <c r="AQ40" s="33" t="s">
        <v>103</v>
      </c>
      <c r="AR40" s="33" t="s">
        <v>105</v>
      </c>
      <c r="AS40" s="33" t="s">
        <v>114</v>
      </c>
      <c r="AT40" s="97" t="s">
        <v>108</v>
      </c>
      <c r="AU40" s="97" t="s">
        <v>110</v>
      </c>
      <c r="AV40" s="97" t="s">
        <v>112</v>
      </c>
      <c r="AW40" s="33">
        <v>15</v>
      </c>
      <c r="AX40" s="33">
        <v>15</v>
      </c>
      <c r="AY40" s="33">
        <v>15</v>
      </c>
      <c r="AZ40" s="33">
        <v>10</v>
      </c>
      <c r="BA40" s="33">
        <v>15</v>
      </c>
      <c r="BB40" s="33">
        <v>15</v>
      </c>
      <c r="BC40" s="33">
        <v>10</v>
      </c>
      <c r="BD40" s="88">
        <v>95</v>
      </c>
      <c r="BE40" s="88" t="s">
        <v>127</v>
      </c>
      <c r="BF40" s="34" t="s">
        <v>156</v>
      </c>
      <c r="BG40" s="88" t="s">
        <v>126</v>
      </c>
      <c r="BH40" s="88" t="s">
        <v>127</v>
      </c>
      <c r="BI40" s="88">
        <v>50</v>
      </c>
      <c r="BJ40" s="135"/>
      <c r="BK40" s="137"/>
      <c r="BL40" s="39" t="s">
        <v>166</v>
      </c>
      <c r="BM40" s="39" t="s">
        <v>167</v>
      </c>
      <c r="BN40" s="85">
        <v>0</v>
      </c>
      <c r="BO40" s="134"/>
      <c r="BP40" s="85">
        <v>0</v>
      </c>
      <c r="BQ40" s="134"/>
      <c r="BR40" s="99" t="s">
        <v>59</v>
      </c>
      <c r="BS40" s="84"/>
      <c r="BT40" s="84"/>
      <c r="BU40" s="84"/>
      <c r="BV40" s="84"/>
      <c r="BW40" s="84"/>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84"/>
      <c r="DP40" s="84"/>
      <c r="DQ40" s="84"/>
      <c r="DR40" s="84"/>
      <c r="DS40" s="84"/>
      <c r="DT40" s="84"/>
      <c r="DU40" s="84"/>
      <c r="DV40" s="84"/>
      <c r="DW40" s="84"/>
      <c r="DX40" s="84"/>
      <c r="DY40" s="84"/>
      <c r="DZ40" s="84"/>
      <c r="EA40" s="84"/>
      <c r="EB40" s="84"/>
      <c r="EC40" s="84"/>
      <c r="ED40" s="84"/>
      <c r="EE40" s="84"/>
      <c r="EF40" s="84"/>
      <c r="EG40" s="84"/>
      <c r="EH40" s="84"/>
    </row>
    <row r="41" spans="1:138" s="37" customFormat="1" ht="96" x14ac:dyDescent="0.2">
      <c r="A41" s="142">
        <v>4</v>
      </c>
      <c r="B41" s="142" t="s">
        <v>421</v>
      </c>
      <c r="C41" s="99" t="s">
        <v>59</v>
      </c>
      <c r="D41" s="92" t="s">
        <v>59</v>
      </c>
      <c r="E41" s="143" t="s">
        <v>32</v>
      </c>
      <c r="F41" s="136" t="s">
        <v>69</v>
      </c>
      <c r="G41" s="136" t="s">
        <v>77</v>
      </c>
      <c r="H41" s="136" t="s">
        <v>80</v>
      </c>
      <c r="I41" s="144" t="s">
        <v>193</v>
      </c>
      <c r="J41" s="145" t="s">
        <v>194</v>
      </c>
      <c r="K41" s="144" t="s">
        <v>195</v>
      </c>
      <c r="L41" s="139">
        <v>1</v>
      </c>
      <c r="M41" s="139">
        <v>3</v>
      </c>
      <c r="N41" s="140">
        <v>3</v>
      </c>
      <c r="O41" s="141" t="s">
        <v>817</v>
      </c>
      <c r="P41" s="141" t="s">
        <v>86</v>
      </c>
      <c r="Q41" s="141" t="s">
        <v>90</v>
      </c>
      <c r="R41" s="138">
        <v>1</v>
      </c>
      <c r="S41" s="138">
        <v>2</v>
      </c>
      <c r="T41" s="140">
        <v>2</v>
      </c>
      <c r="U41" s="141" t="s">
        <v>818</v>
      </c>
      <c r="V41" s="141" t="s">
        <v>87</v>
      </c>
      <c r="W41" s="136" t="s">
        <v>810</v>
      </c>
      <c r="X41" s="136" t="s">
        <v>23</v>
      </c>
      <c r="Y41" s="93" t="s">
        <v>531</v>
      </c>
      <c r="Z41" s="97" t="s">
        <v>665</v>
      </c>
      <c r="AA41" s="33" t="s">
        <v>23</v>
      </c>
      <c r="AB41" s="97" t="s">
        <v>385</v>
      </c>
      <c r="AC41" s="33" t="s">
        <v>7</v>
      </c>
      <c r="AD41" s="88">
        <v>0</v>
      </c>
      <c r="AE41" s="33">
        <v>0</v>
      </c>
      <c r="AF41" s="33">
        <v>0</v>
      </c>
      <c r="AG41" s="33">
        <v>0</v>
      </c>
      <c r="AH41" s="33">
        <v>0</v>
      </c>
      <c r="AI41" s="33" t="s">
        <v>6</v>
      </c>
      <c r="AJ41" s="33" t="s">
        <v>20</v>
      </c>
      <c r="AK41" s="33" t="s">
        <v>6</v>
      </c>
      <c r="AL41" s="33" t="s">
        <v>6</v>
      </c>
      <c r="AM41" s="33" t="s">
        <v>6</v>
      </c>
      <c r="AN41" s="33" t="s">
        <v>30</v>
      </c>
      <c r="AO41" s="33" t="s">
        <v>117</v>
      </c>
      <c r="AP41" s="33" t="s">
        <v>101</v>
      </c>
      <c r="AQ41" s="33" t="s">
        <v>103</v>
      </c>
      <c r="AR41" s="33" t="s">
        <v>105</v>
      </c>
      <c r="AS41" s="33" t="s">
        <v>113</v>
      </c>
      <c r="AT41" s="97" t="s">
        <v>108</v>
      </c>
      <c r="AU41" s="97" t="s">
        <v>110</v>
      </c>
      <c r="AV41" s="97" t="s">
        <v>112</v>
      </c>
      <c r="AW41" s="33">
        <v>15</v>
      </c>
      <c r="AX41" s="33">
        <v>15</v>
      </c>
      <c r="AY41" s="33">
        <v>15</v>
      </c>
      <c r="AZ41" s="33">
        <v>15</v>
      </c>
      <c r="BA41" s="33">
        <v>15</v>
      </c>
      <c r="BB41" s="33">
        <v>15</v>
      </c>
      <c r="BC41" s="33">
        <v>10</v>
      </c>
      <c r="BD41" s="88">
        <v>100</v>
      </c>
      <c r="BE41" s="88" t="s">
        <v>126</v>
      </c>
      <c r="BF41" s="34" t="s">
        <v>156</v>
      </c>
      <c r="BG41" s="88" t="s">
        <v>126</v>
      </c>
      <c r="BH41" s="88" t="s">
        <v>126</v>
      </c>
      <c r="BI41" s="88">
        <v>100</v>
      </c>
      <c r="BJ41" s="135">
        <v>83.333333333333329</v>
      </c>
      <c r="BK41" s="137" t="s">
        <v>127</v>
      </c>
      <c r="BL41" s="39" t="s">
        <v>165</v>
      </c>
      <c r="BM41" s="39" t="s">
        <v>165</v>
      </c>
      <c r="BN41" s="85">
        <v>1</v>
      </c>
      <c r="BO41" s="134">
        <v>0.66666666666666663</v>
      </c>
      <c r="BP41" s="85">
        <v>1</v>
      </c>
      <c r="BQ41" s="134">
        <v>0.66666666666666663</v>
      </c>
      <c r="BR41" s="99" t="s">
        <v>59</v>
      </c>
      <c r="BS41" s="84"/>
      <c r="BT41" s="84"/>
      <c r="BU41" s="84"/>
      <c r="BV41" s="84"/>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c r="CX41" s="84"/>
      <c r="CY41" s="84"/>
      <c r="CZ41" s="84"/>
      <c r="DA41" s="84"/>
      <c r="DB41" s="84"/>
      <c r="DC41" s="84"/>
      <c r="DD41" s="84"/>
      <c r="DE41" s="84"/>
      <c r="DF41" s="84"/>
      <c r="DG41" s="84"/>
      <c r="DH41" s="84"/>
      <c r="DI41" s="84"/>
      <c r="DJ41" s="84"/>
      <c r="DK41" s="84"/>
      <c r="DL41" s="84"/>
      <c r="DM41" s="84"/>
      <c r="DN41" s="84"/>
      <c r="DO41" s="84"/>
      <c r="DP41" s="84"/>
      <c r="DQ41" s="84"/>
      <c r="DR41" s="84"/>
      <c r="DS41" s="84"/>
      <c r="DT41" s="84"/>
      <c r="DU41" s="84"/>
      <c r="DV41" s="84"/>
      <c r="DW41" s="84"/>
      <c r="DX41" s="84"/>
      <c r="DY41" s="84"/>
      <c r="DZ41" s="84"/>
      <c r="EA41" s="84"/>
      <c r="EB41" s="84"/>
      <c r="EC41" s="84"/>
      <c r="ED41" s="84"/>
      <c r="EE41" s="84"/>
      <c r="EF41" s="84"/>
      <c r="EG41" s="84"/>
      <c r="EH41" s="84"/>
    </row>
    <row r="42" spans="1:138" s="37" customFormat="1" ht="124.5" customHeight="1" x14ac:dyDescent="0.2">
      <c r="A42" s="142"/>
      <c r="B42" s="142"/>
      <c r="C42" s="99" t="s">
        <v>59</v>
      </c>
      <c r="D42" s="92" t="s">
        <v>59</v>
      </c>
      <c r="E42" s="143"/>
      <c r="F42" s="136"/>
      <c r="G42" s="136"/>
      <c r="H42" s="136"/>
      <c r="I42" s="144"/>
      <c r="J42" s="145"/>
      <c r="K42" s="144"/>
      <c r="L42" s="139"/>
      <c r="M42" s="139"/>
      <c r="N42" s="140"/>
      <c r="O42" s="141"/>
      <c r="P42" s="141"/>
      <c r="Q42" s="141"/>
      <c r="R42" s="139">
        <v>-1</v>
      </c>
      <c r="S42" s="139">
        <v>0</v>
      </c>
      <c r="T42" s="140"/>
      <c r="U42" s="141"/>
      <c r="V42" s="141"/>
      <c r="W42" s="139"/>
      <c r="X42" s="139"/>
      <c r="Y42" s="93" t="s">
        <v>786</v>
      </c>
      <c r="Z42" s="97" t="s">
        <v>666</v>
      </c>
      <c r="AA42" s="33" t="s">
        <v>23</v>
      </c>
      <c r="AB42" s="97" t="s">
        <v>667</v>
      </c>
      <c r="AC42" s="33" t="s">
        <v>7</v>
      </c>
      <c r="AD42" s="88">
        <v>12</v>
      </c>
      <c r="AE42" s="33">
        <v>3</v>
      </c>
      <c r="AF42" s="33">
        <v>3</v>
      </c>
      <c r="AG42" s="33">
        <v>3</v>
      </c>
      <c r="AH42" s="33">
        <v>3</v>
      </c>
      <c r="AI42" s="33" t="s">
        <v>23</v>
      </c>
      <c r="AJ42" s="33" t="s">
        <v>20</v>
      </c>
      <c r="AK42" s="33" t="s">
        <v>23</v>
      </c>
      <c r="AL42" s="33" t="s">
        <v>23</v>
      </c>
      <c r="AM42" s="33" t="s">
        <v>6</v>
      </c>
      <c r="AN42" s="33" t="s">
        <v>27</v>
      </c>
      <c r="AO42" s="33" t="s">
        <v>117</v>
      </c>
      <c r="AP42" s="33" t="s">
        <v>101</v>
      </c>
      <c r="AQ42" s="33" t="s">
        <v>103</v>
      </c>
      <c r="AR42" s="33" t="s">
        <v>105</v>
      </c>
      <c r="AS42" s="33" t="s">
        <v>113</v>
      </c>
      <c r="AT42" s="97" t="s">
        <v>108</v>
      </c>
      <c r="AU42" s="97" t="s">
        <v>110</v>
      </c>
      <c r="AV42" s="97" t="s">
        <v>112</v>
      </c>
      <c r="AW42" s="33">
        <v>15</v>
      </c>
      <c r="AX42" s="33">
        <v>15</v>
      </c>
      <c r="AY42" s="33">
        <v>15</v>
      </c>
      <c r="AZ42" s="33">
        <v>15</v>
      </c>
      <c r="BA42" s="33">
        <v>15</v>
      </c>
      <c r="BB42" s="33">
        <v>15</v>
      </c>
      <c r="BC42" s="33">
        <v>10</v>
      </c>
      <c r="BD42" s="88">
        <v>100</v>
      </c>
      <c r="BE42" s="88" t="s">
        <v>126</v>
      </c>
      <c r="BF42" s="34" t="s">
        <v>156</v>
      </c>
      <c r="BG42" s="88" t="s">
        <v>126</v>
      </c>
      <c r="BH42" s="88" t="s">
        <v>126</v>
      </c>
      <c r="BI42" s="88">
        <v>100</v>
      </c>
      <c r="BJ42" s="135"/>
      <c r="BK42" s="137"/>
      <c r="BL42" s="39" t="s">
        <v>165</v>
      </c>
      <c r="BM42" s="39" t="s">
        <v>165</v>
      </c>
      <c r="BN42" s="85">
        <v>1</v>
      </c>
      <c r="BO42" s="134"/>
      <c r="BP42" s="85">
        <v>1</v>
      </c>
      <c r="BQ42" s="134"/>
      <c r="BR42" s="99" t="s">
        <v>59</v>
      </c>
      <c r="BS42" s="84"/>
      <c r="BT42" s="84"/>
      <c r="BU42" s="84"/>
      <c r="BV42" s="84"/>
      <c r="BW42" s="84"/>
      <c r="BX42" s="84"/>
      <c r="BY42" s="84"/>
      <c r="BZ42" s="84"/>
      <c r="CA42" s="84"/>
      <c r="CB42" s="84"/>
      <c r="CC42" s="84"/>
      <c r="CD42" s="84"/>
      <c r="CE42" s="84"/>
      <c r="CF42" s="84"/>
      <c r="CG42" s="84"/>
      <c r="CH42" s="84"/>
      <c r="CI42" s="84"/>
      <c r="CJ42" s="84"/>
      <c r="CK42" s="84"/>
      <c r="CL42" s="84"/>
      <c r="CM42" s="84"/>
      <c r="CN42" s="84"/>
      <c r="CO42" s="84"/>
      <c r="CP42" s="84"/>
      <c r="CQ42" s="84"/>
      <c r="CR42" s="84"/>
      <c r="CS42" s="84"/>
      <c r="CT42" s="84"/>
      <c r="CU42" s="84"/>
      <c r="CV42" s="84"/>
      <c r="CW42" s="84"/>
      <c r="CX42" s="84"/>
      <c r="CY42" s="84"/>
      <c r="CZ42" s="84"/>
      <c r="DA42" s="84"/>
      <c r="DB42" s="84"/>
      <c r="DC42" s="84"/>
      <c r="DD42" s="84"/>
      <c r="DE42" s="84"/>
      <c r="DF42" s="84"/>
      <c r="DG42" s="84"/>
      <c r="DH42" s="84"/>
      <c r="DI42" s="84"/>
      <c r="DJ42" s="84"/>
      <c r="DK42" s="84"/>
      <c r="DL42" s="84"/>
      <c r="DM42" s="84"/>
      <c r="DN42" s="84"/>
      <c r="DO42" s="84"/>
      <c r="DP42" s="84"/>
      <c r="DQ42" s="84"/>
      <c r="DR42" s="84"/>
      <c r="DS42" s="84"/>
      <c r="DT42" s="84"/>
      <c r="DU42" s="84"/>
      <c r="DV42" s="84"/>
      <c r="DW42" s="84"/>
      <c r="DX42" s="84"/>
      <c r="DY42" s="84"/>
      <c r="DZ42" s="84"/>
      <c r="EA42" s="84"/>
      <c r="EB42" s="84"/>
      <c r="EC42" s="84"/>
      <c r="ED42" s="84"/>
      <c r="EE42" s="84"/>
      <c r="EF42" s="84"/>
      <c r="EG42" s="84"/>
      <c r="EH42" s="84"/>
    </row>
    <row r="43" spans="1:138" s="37" customFormat="1" ht="84" x14ac:dyDescent="0.2">
      <c r="A43" s="142"/>
      <c r="B43" s="142"/>
      <c r="C43" s="99" t="s">
        <v>59</v>
      </c>
      <c r="D43" s="92" t="s">
        <v>59</v>
      </c>
      <c r="E43" s="143"/>
      <c r="F43" s="136"/>
      <c r="G43" s="136"/>
      <c r="H43" s="136"/>
      <c r="I43" s="144"/>
      <c r="J43" s="145"/>
      <c r="K43" s="144"/>
      <c r="L43" s="139"/>
      <c r="M43" s="139"/>
      <c r="N43" s="140"/>
      <c r="O43" s="141"/>
      <c r="P43" s="141"/>
      <c r="Q43" s="141"/>
      <c r="R43" s="139">
        <v>0</v>
      </c>
      <c r="S43" s="139">
        <v>0</v>
      </c>
      <c r="T43" s="140"/>
      <c r="U43" s="141"/>
      <c r="V43" s="141"/>
      <c r="W43" s="139"/>
      <c r="X43" s="139"/>
      <c r="Y43" s="93" t="s">
        <v>530</v>
      </c>
      <c r="Z43" s="97" t="s">
        <v>665</v>
      </c>
      <c r="AA43" s="33" t="s">
        <v>23</v>
      </c>
      <c r="AB43" s="97" t="s">
        <v>384</v>
      </c>
      <c r="AC43" s="33" t="s">
        <v>7</v>
      </c>
      <c r="AD43" s="88">
        <v>2</v>
      </c>
      <c r="AE43" s="33">
        <v>0</v>
      </c>
      <c r="AF43" s="33">
        <v>1</v>
      </c>
      <c r="AG43" s="33">
        <v>0</v>
      </c>
      <c r="AH43" s="33">
        <v>1</v>
      </c>
      <c r="AI43" s="33" t="s">
        <v>23</v>
      </c>
      <c r="AJ43" s="33" t="s">
        <v>21</v>
      </c>
      <c r="AK43" s="33" t="s">
        <v>6</v>
      </c>
      <c r="AL43" s="33" t="s">
        <v>23</v>
      </c>
      <c r="AM43" s="33" t="s">
        <v>6</v>
      </c>
      <c r="AN43" s="33" t="s">
        <v>31</v>
      </c>
      <c r="AO43" s="33" t="s">
        <v>117</v>
      </c>
      <c r="AP43" s="33" t="s">
        <v>101</v>
      </c>
      <c r="AQ43" s="33" t="s">
        <v>103</v>
      </c>
      <c r="AR43" s="33" t="s">
        <v>105</v>
      </c>
      <c r="AS43" s="33" t="s">
        <v>114</v>
      </c>
      <c r="AT43" s="97" t="s">
        <v>108</v>
      </c>
      <c r="AU43" s="97" t="s">
        <v>110</v>
      </c>
      <c r="AV43" s="97" t="s">
        <v>112</v>
      </c>
      <c r="AW43" s="33">
        <v>15</v>
      </c>
      <c r="AX43" s="33">
        <v>15</v>
      </c>
      <c r="AY43" s="33">
        <v>15</v>
      </c>
      <c r="AZ43" s="33">
        <v>10</v>
      </c>
      <c r="BA43" s="33">
        <v>15</v>
      </c>
      <c r="BB43" s="33">
        <v>15</v>
      </c>
      <c r="BC43" s="33">
        <v>10</v>
      </c>
      <c r="BD43" s="88">
        <v>95</v>
      </c>
      <c r="BE43" s="88" t="s">
        <v>127</v>
      </c>
      <c r="BF43" s="34" t="s">
        <v>156</v>
      </c>
      <c r="BG43" s="88" t="s">
        <v>126</v>
      </c>
      <c r="BH43" s="88" t="s">
        <v>127</v>
      </c>
      <c r="BI43" s="88">
        <v>50</v>
      </c>
      <c r="BJ43" s="135"/>
      <c r="BK43" s="137"/>
      <c r="BL43" s="39" t="s">
        <v>166</v>
      </c>
      <c r="BM43" s="39" t="s">
        <v>167</v>
      </c>
      <c r="BN43" s="85">
        <v>0</v>
      </c>
      <c r="BO43" s="134"/>
      <c r="BP43" s="85">
        <v>0</v>
      </c>
      <c r="BQ43" s="134"/>
      <c r="BR43" s="99" t="s">
        <v>59</v>
      </c>
      <c r="BS43" s="84"/>
      <c r="BT43" s="84"/>
      <c r="BU43" s="84"/>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84"/>
      <c r="CU43" s="84"/>
      <c r="CV43" s="84"/>
      <c r="CW43" s="84"/>
      <c r="CX43" s="84"/>
      <c r="CY43" s="84"/>
      <c r="CZ43" s="84"/>
      <c r="DA43" s="84"/>
      <c r="DB43" s="84"/>
      <c r="DC43" s="84"/>
      <c r="DD43" s="84"/>
      <c r="DE43" s="84"/>
      <c r="DF43" s="84"/>
      <c r="DG43" s="84"/>
      <c r="DH43" s="84"/>
      <c r="DI43" s="84"/>
      <c r="DJ43" s="84"/>
      <c r="DK43" s="84"/>
      <c r="DL43" s="84"/>
      <c r="DM43" s="84"/>
      <c r="DN43" s="84"/>
      <c r="DO43" s="84"/>
      <c r="DP43" s="84"/>
      <c r="DQ43" s="84"/>
      <c r="DR43" s="84"/>
      <c r="DS43" s="84"/>
      <c r="DT43" s="84"/>
      <c r="DU43" s="84"/>
      <c r="DV43" s="84"/>
      <c r="DW43" s="84"/>
      <c r="DX43" s="84"/>
      <c r="DY43" s="84"/>
      <c r="DZ43" s="84"/>
      <c r="EA43" s="84"/>
      <c r="EB43" s="84"/>
      <c r="EC43" s="84"/>
      <c r="ED43" s="84"/>
      <c r="EE43" s="84"/>
      <c r="EF43" s="84"/>
      <c r="EG43" s="84"/>
      <c r="EH43" s="84"/>
    </row>
    <row r="44" spans="1:138" s="37" customFormat="1" ht="97.5" customHeight="1" x14ac:dyDescent="0.2">
      <c r="A44" s="91">
        <v>5</v>
      </c>
      <c r="B44" s="91" t="s">
        <v>422</v>
      </c>
      <c r="C44" s="99" t="s">
        <v>59</v>
      </c>
      <c r="D44" s="92" t="s">
        <v>59</v>
      </c>
      <c r="E44" s="92" t="s">
        <v>38</v>
      </c>
      <c r="F44" s="87" t="s">
        <v>69</v>
      </c>
      <c r="G44" s="87" t="s">
        <v>76</v>
      </c>
      <c r="H44" s="87" t="s">
        <v>80</v>
      </c>
      <c r="I44" s="93" t="s">
        <v>196</v>
      </c>
      <c r="J44" s="94" t="s">
        <v>197</v>
      </c>
      <c r="K44" s="93" t="s">
        <v>198</v>
      </c>
      <c r="L44" s="90">
        <v>5</v>
      </c>
      <c r="M44" s="90">
        <v>4</v>
      </c>
      <c r="N44" s="85">
        <v>20</v>
      </c>
      <c r="O44" s="95" t="s">
        <v>819</v>
      </c>
      <c r="P44" s="95" t="s">
        <v>84</v>
      </c>
      <c r="Q44" s="95" t="s">
        <v>90</v>
      </c>
      <c r="R44" s="89">
        <v>4</v>
      </c>
      <c r="S44" s="89">
        <v>3</v>
      </c>
      <c r="T44" s="85">
        <v>12</v>
      </c>
      <c r="U44" s="95" t="s">
        <v>820</v>
      </c>
      <c r="V44" s="95" t="s">
        <v>85</v>
      </c>
      <c r="W44" s="87" t="s">
        <v>810</v>
      </c>
      <c r="X44" s="87" t="s">
        <v>23</v>
      </c>
      <c r="Y44" s="93" t="s">
        <v>530</v>
      </c>
      <c r="Z44" s="97" t="s">
        <v>665</v>
      </c>
      <c r="AA44" s="33" t="s">
        <v>23</v>
      </c>
      <c r="AB44" s="97" t="s">
        <v>384</v>
      </c>
      <c r="AC44" s="33" t="s">
        <v>7</v>
      </c>
      <c r="AD44" s="88">
        <v>2</v>
      </c>
      <c r="AE44" s="33">
        <v>0</v>
      </c>
      <c r="AF44" s="33">
        <v>1</v>
      </c>
      <c r="AG44" s="33">
        <v>0</v>
      </c>
      <c r="AH44" s="33">
        <v>1</v>
      </c>
      <c r="AI44" s="33" t="s">
        <v>23</v>
      </c>
      <c r="AJ44" s="33" t="s">
        <v>21</v>
      </c>
      <c r="AK44" s="33" t="s">
        <v>6</v>
      </c>
      <c r="AL44" s="33" t="s">
        <v>23</v>
      </c>
      <c r="AM44" s="33" t="s">
        <v>6</v>
      </c>
      <c r="AN44" s="33" t="s">
        <v>31</v>
      </c>
      <c r="AO44" s="33" t="s">
        <v>117</v>
      </c>
      <c r="AP44" s="33" t="s">
        <v>101</v>
      </c>
      <c r="AQ44" s="33" t="s">
        <v>103</v>
      </c>
      <c r="AR44" s="33" t="s">
        <v>105</v>
      </c>
      <c r="AS44" s="33" t="s">
        <v>114</v>
      </c>
      <c r="AT44" s="97" t="s">
        <v>108</v>
      </c>
      <c r="AU44" s="97" t="s">
        <v>110</v>
      </c>
      <c r="AV44" s="97" t="s">
        <v>112</v>
      </c>
      <c r="AW44" s="33">
        <v>15</v>
      </c>
      <c r="AX44" s="33">
        <v>15</v>
      </c>
      <c r="AY44" s="33">
        <v>15</v>
      </c>
      <c r="AZ44" s="33">
        <v>10</v>
      </c>
      <c r="BA44" s="33">
        <v>15</v>
      </c>
      <c r="BB44" s="33">
        <v>15</v>
      </c>
      <c r="BC44" s="33">
        <v>10</v>
      </c>
      <c r="BD44" s="88">
        <v>95</v>
      </c>
      <c r="BE44" s="88" t="s">
        <v>127</v>
      </c>
      <c r="BF44" s="34" t="s">
        <v>156</v>
      </c>
      <c r="BG44" s="88" t="s">
        <v>126</v>
      </c>
      <c r="BH44" s="88" t="s">
        <v>127</v>
      </c>
      <c r="BI44" s="88">
        <v>50</v>
      </c>
      <c r="BJ44" s="100">
        <v>50</v>
      </c>
      <c r="BK44" s="88" t="s">
        <v>127</v>
      </c>
      <c r="BL44" s="39" t="s">
        <v>165</v>
      </c>
      <c r="BM44" s="39" t="s">
        <v>165</v>
      </c>
      <c r="BN44" s="85">
        <v>1</v>
      </c>
      <c r="BO44" s="98">
        <v>1</v>
      </c>
      <c r="BP44" s="85">
        <v>1</v>
      </c>
      <c r="BQ44" s="98">
        <v>1</v>
      </c>
      <c r="BR44" s="99" t="s">
        <v>59</v>
      </c>
      <c r="BS44" s="84"/>
      <c r="BT44" s="84"/>
      <c r="BU44" s="84"/>
      <c r="BV44" s="84"/>
      <c r="BW44" s="84"/>
      <c r="BX44" s="84"/>
      <c r="BY44" s="84"/>
      <c r="BZ44" s="84"/>
      <c r="CA44" s="84"/>
      <c r="CB44" s="84"/>
      <c r="CC44" s="84"/>
      <c r="CD44" s="84"/>
      <c r="CE44" s="84"/>
      <c r="CF44" s="84"/>
      <c r="CG44" s="84"/>
      <c r="CH44" s="84"/>
      <c r="CI44" s="84"/>
      <c r="CJ44" s="84"/>
      <c r="CK44" s="84"/>
      <c r="CL44" s="84"/>
      <c r="CM44" s="84"/>
      <c r="CN44" s="84"/>
      <c r="CO44" s="84"/>
      <c r="CP44" s="84"/>
      <c r="CQ44" s="84"/>
      <c r="CR44" s="84"/>
      <c r="CS44" s="84"/>
      <c r="CT44" s="84"/>
      <c r="CU44" s="84"/>
      <c r="CV44" s="84"/>
      <c r="CW44" s="84"/>
      <c r="CX44" s="84"/>
      <c r="CY44" s="84"/>
      <c r="CZ44" s="84"/>
      <c r="DA44" s="84"/>
      <c r="DB44" s="84"/>
      <c r="DC44" s="84"/>
      <c r="DD44" s="84"/>
      <c r="DE44" s="84"/>
      <c r="DF44" s="84"/>
      <c r="DG44" s="84"/>
      <c r="DH44" s="84"/>
      <c r="DI44" s="84"/>
      <c r="DJ44" s="84"/>
      <c r="DK44" s="84"/>
      <c r="DL44" s="84"/>
      <c r="DM44" s="84"/>
      <c r="DN44" s="84"/>
      <c r="DO44" s="84"/>
      <c r="DP44" s="84"/>
      <c r="DQ44" s="84"/>
      <c r="DR44" s="84"/>
      <c r="DS44" s="84"/>
      <c r="DT44" s="84"/>
      <c r="DU44" s="84"/>
      <c r="DV44" s="84"/>
      <c r="DW44" s="84"/>
      <c r="DX44" s="84"/>
      <c r="DY44" s="84"/>
      <c r="DZ44" s="84"/>
      <c r="EA44" s="84"/>
      <c r="EB44" s="84"/>
      <c r="EC44" s="84"/>
      <c r="ED44" s="84"/>
      <c r="EE44" s="84"/>
      <c r="EF44" s="84"/>
      <c r="EG44" s="84"/>
      <c r="EH44" s="84"/>
    </row>
    <row r="45" spans="1:138" s="37" customFormat="1" ht="105.75" customHeight="1" x14ac:dyDescent="0.2">
      <c r="A45" s="91">
        <v>6</v>
      </c>
      <c r="B45" s="91" t="s">
        <v>423</v>
      </c>
      <c r="C45" s="99" t="s">
        <v>59</v>
      </c>
      <c r="D45" s="92" t="s">
        <v>59</v>
      </c>
      <c r="E45" s="92" t="s">
        <v>34</v>
      </c>
      <c r="F45" s="87" t="s">
        <v>64</v>
      </c>
      <c r="G45" s="87" t="s">
        <v>76</v>
      </c>
      <c r="H45" s="87" t="s">
        <v>71</v>
      </c>
      <c r="I45" s="93" t="s">
        <v>199</v>
      </c>
      <c r="J45" s="94" t="s">
        <v>200</v>
      </c>
      <c r="K45" s="93" t="s">
        <v>201</v>
      </c>
      <c r="L45" s="90">
        <v>1</v>
      </c>
      <c r="M45" s="90">
        <v>5</v>
      </c>
      <c r="N45" s="85">
        <v>5</v>
      </c>
      <c r="O45" s="95" t="s">
        <v>821</v>
      </c>
      <c r="P45" s="95" t="s">
        <v>84</v>
      </c>
      <c r="Q45" s="95" t="s">
        <v>90</v>
      </c>
      <c r="R45" s="89">
        <v>1</v>
      </c>
      <c r="S45" s="89">
        <v>5</v>
      </c>
      <c r="T45" s="85">
        <v>5</v>
      </c>
      <c r="U45" s="95" t="s">
        <v>821</v>
      </c>
      <c r="V45" s="95" t="s">
        <v>84</v>
      </c>
      <c r="W45" s="87" t="s">
        <v>810</v>
      </c>
      <c r="X45" s="87" t="s">
        <v>23</v>
      </c>
      <c r="Y45" s="93" t="s">
        <v>532</v>
      </c>
      <c r="Z45" s="97" t="s">
        <v>665</v>
      </c>
      <c r="AA45" s="33" t="s">
        <v>23</v>
      </c>
      <c r="AB45" s="97" t="s">
        <v>386</v>
      </c>
      <c r="AC45" s="33" t="s">
        <v>7</v>
      </c>
      <c r="AD45" s="88">
        <v>0</v>
      </c>
      <c r="AE45" s="33">
        <v>0</v>
      </c>
      <c r="AF45" s="33">
        <v>0</v>
      </c>
      <c r="AG45" s="33">
        <v>0</v>
      </c>
      <c r="AH45" s="33">
        <v>0</v>
      </c>
      <c r="AI45" s="33" t="s">
        <v>6</v>
      </c>
      <c r="AJ45" s="33" t="s">
        <v>21</v>
      </c>
      <c r="AK45" s="33" t="s">
        <v>6</v>
      </c>
      <c r="AL45" s="33" t="s">
        <v>6</v>
      </c>
      <c r="AM45" s="33" t="s">
        <v>6</v>
      </c>
      <c r="AN45" s="33" t="s">
        <v>29</v>
      </c>
      <c r="AO45" s="33" t="s">
        <v>117</v>
      </c>
      <c r="AP45" s="33" t="s">
        <v>101</v>
      </c>
      <c r="AQ45" s="33" t="s">
        <v>103</v>
      </c>
      <c r="AR45" s="33" t="s">
        <v>105</v>
      </c>
      <c r="AS45" s="33" t="s">
        <v>114</v>
      </c>
      <c r="AT45" s="97" t="s">
        <v>108</v>
      </c>
      <c r="AU45" s="97" t="s">
        <v>110</v>
      </c>
      <c r="AV45" s="97" t="s">
        <v>112</v>
      </c>
      <c r="AW45" s="33">
        <v>15</v>
      </c>
      <c r="AX45" s="33">
        <v>15</v>
      </c>
      <c r="AY45" s="33">
        <v>15</v>
      </c>
      <c r="AZ45" s="33">
        <v>10</v>
      </c>
      <c r="BA45" s="33">
        <v>15</v>
      </c>
      <c r="BB45" s="33">
        <v>15</v>
      </c>
      <c r="BC45" s="33">
        <v>10</v>
      </c>
      <c r="BD45" s="88">
        <v>95</v>
      </c>
      <c r="BE45" s="88" t="s">
        <v>127</v>
      </c>
      <c r="BF45" s="34" t="s">
        <v>156</v>
      </c>
      <c r="BG45" s="88" t="s">
        <v>126</v>
      </c>
      <c r="BH45" s="88" t="s">
        <v>127</v>
      </c>
      <c r="BI45" s="88">
        <v>50</v>
      </c>
      <c r="BJ45" s="100">
        <v>50</v>
      </c>
      <c r="BK45" s="88" t="s">
        <v>127</v>
      </c>
      <c r="BL45" s="39" t="s">
        <v>165</v>
      </c>
      <c r="BM45" s="39" t="s">
        <v>165</v>
      </c>
      <c r="BN45" s="85">
        <v>0</v>
      </c>
      <c r="BO45" s="98">
        <v>0</v>
      </c>
      <c r="BP45" s="85">
        <v>1</v>
      </c>
      <c r="BQ45" s="98">
        <v>0</v>
      </c>
      <c r="BR45" s="99" t="s">
        <v>59</v>
      </c>
      <c r="BS45" s="84"/>
      <c r="BT45" s="84"/>
      <c r="BU45" s="84"/>
      <c r="BV45" s="84"/>
      <c r="BW45" s="84"/>
      <c r="BX45" s="84"/>
      <c r="BY45" s="84"/>
      <c r="BZ45" s="84"/>
      <c r="CA45" s="84"/>
      <c r="CB45" s="84"/>
      <c r="CC45" s="84"/>
      <c r="CD45" s="84"/>
      <c r="CE45" s="84"/>
      <c r="CF45" s="84"/>
      <c r="CG45" s="84"/>
      <c r="CH45" s="84"/>
      <c r="CI45" s="84"/>
      <c r="CJ45" s="84"/>
      <c r="CK45" s="84"/>
      <c r="CL45" s="84"/>
      <c r="CM45" s="84"/>
      <c r="CN45" s="84"/>
      <c r="CO45" s="84"/>
      <c r="CP45" s="84"/>
      <c r="CQ45" s="84"/>
      <c r="CR45" s="84"/>
      <c r="CS45" s="84"/>
      <c r="CT45" s="84"/>
      <c r="CU45" s="84"/>
      <c r="CV45" s="84"/>
      <c r="CW45" s="84"/>
      <c r="CX45" s="84"/>
      <c r="CY45" s="84"/>
      <c r="CZ45" s="84"/>
      <c r="DA45" s="84"/>
      <c r="DB45" s="84"/>
      <c r="DC45" s="84"/>
      <c r="DD45" s="84"/>
      <c r="DE45" s="84"/>
      <c r="DF45" s="84"/>
      <c r="DG45" s="84"/>
      <c r="DH45" s="84"/>
      <c r="DI45" s="84"/>
      <c r="DJ45" s="84"/>
      <c r="DK45" s="84"/>
      <c r="DL45" s="84"/>
      <c r="DM45" s="84"/>
      <c r="DN45" s="84"/>
      <c r="DO45" s="84"/>
      <c r="DP45" s="84"/>
      <c r="DQ45" s="84"/>
      <c r="DR45" s="84"/>
      <c r="DS45" s="84"/>
      <c r="DT45" s="84"/>
      <c r="DU45" s="84"/>
      <c r="DV45" s="84"/>
      <c r="DW45" s="84"/>
      <c r="DX45" s="84"/>
      <c r="DY45" s="84"/>
      <c r="DZ45" s="84"/>
      <c r="EA45" s="84"/>
      <c r="EB45" s="84"/>
      <c r="EC45" s="84"/>
      <c r="ED45" s="84"/>
      <c r="EE45" s="84"/>
      <c r="EF45" s="84"/>
      <c r="EG45" s="84"/>
      <c r="EH45" s="84"/>
    </row>
    <row r="46" spans="1:138" s="37" customFormat="1" ht="133.5" customHeight="1" x14ac:dyDescent="0.2">
      <c r="A46" s="142">
        <v>7</v>
      </c>
      <c r="B46" s="142" t="s">
        <v>493</v>
      </c>
      <c r="C46" s="99" t="s">
        <v>47</v>
      </c>
      <c r="D46" s="92" t="s">
        <v>47</v>
      </c>
      <c r="E46" s="143" t="s">
        <v>32</v>
      </c>
      <c r="F46" s="136" t="s">
        <v>69</v>
      </c>
      <c r="G46" s="136" t="s">
        <v>77</v>
      </c>
      <c r="H46" s="136" t="s">
        <v>71</v>
      </c>
      <c r="I46" s="144" t="s">
        <v>205</v>
      </c>
      <c r="J46" s="145" t="s">
        <v>206</v>
      </c>
      <c r="K46" s="144" t="s">
        <v>207</v>
      </c>
      <c r="L46" s="139">
        <v>1</v>
      </c>
      <c r="M46" s="139">
        <v>3</v>
      </c>
      <c r="N46" s="140">
        <v>3</v>
      </c>
      <c r="O46" s="141" t="s">
        <v>817</v>
      </c>
      <c r="P46" s="141" t="s">
        <v>86</v>
      </c>
      <c r="Q46" s="141" t="s">
        <v>90</v>
      </c>
      <c r="R46" s="138">
        <v>1</v>
      </c>
      <c r="S46" s="138">
        <v>1</v>
      </c>
      <c r="T46" s="140">
        <v>1</v>
      </c>
      <c r="U46" s="141" t="s">
        <v>822</v>
      </c>
      <c r="V46" s="141" t="s">
        <v>87</v>
      </c>
      <c r="W46" s="136" t="s">
        <v>533</v>
      </c>
      <c r="X46" s="136" t="s">
        <v>23</v>
      </c>
      <c r="Y46" s="93" t="s">
        <v>784</v>
      </c>
      <c r="Z46" s="97" t="s">
        <v>208</v>
      </c>
      <c r="AA46" s="33" t="s">
        <v>23</v>
      </c>
      <c r="AB46" s="97" t="s">
        <v>387</v>
      </c>
      <c r="AC46" s="33" t="s">
        <v>7</v>
      </c>
      <c r="AD46" s="88">
        <v>0</v>
      </c>
      <c r="AE46" s="33">
        <v>0</v>
      </c>
      <c r="AF46" s="33">
        <v>0</v>
      </c>
      <c r="AG46" s="33">
        <v>0</v>
      </c>
      <c r="AH46" s="33">
        <v>0</v>
      </c>
      <c r="AI46" s="33" t="s">
        <v>6</v>
      </c>
      <c r="AJ46" s="33" t="s">
        <v>20</v>
      </c>
      <c r="AK46" s="33" t="s">
        <v>6</v>
      </c>
      <c r="AL46" s="33" t="s">
        <v>6</v>
      </c>
      <c r="AM46" s="33" t="s">
        <v>6</v>
      </c>
      <c r="AN46" s="33" t="s">
        <v>30</v>
      </c>
      <c r="AO46" s="33" t="s">
        <v>117</v>
      </c>
      <c r="AP46" s="33" t="s">
        <v>101</v>
      </c>
      <c r="AQ46" s="33" t="s">
        <v>103</v>
      </c>
      <c r="AR46" s="33" t="s">
        <v>105</v>
      </c>
      <c r="AS46" s="33" t="s">
        <v>113</v>
      </c>
      <c r="AT46" s="97" t="s">
        <v>108</v>
      </c>
      <c r="AU46" s="97" t="s">
        <v>110</v>
      </c>
      <c r="AV46" s="97" t="s">
        <v>112</v>
      </c>
      <c r="AW46" s="33">
        <v>15</v>
      </c>
      <c r="AX46" s="33">
        <v>15</v>
      </c>
      <c r="AY46" s="33">
        <v>15</v>
      </c>
      <c r="AZ46" s="33">
        <v>15</v>
      </c>
      <c r="BA46" s="33">
        <v>15</v>
      </c>
      <c r="BB46" s="33">
        <v>15</v>
      </c>
      <c r="BC46" s="33">
        <v>10</v>
      </c>
      <c r="BD46" s="88">
        <v>100</v>
      </c>
      <c r="BE46" s="88" t="s">
        <v>126</v>
      </c>
      <c r="BF46" s="34" t="s">
        <v>156</v>
      </c>
      <c r="BG46" s="88" t="s">
        <v>126</v>
      </c>
      <c r="BH46" s="88" t="s">
        <v>126</v>
      </c>
      <c r="BI46" s="88">
        <v>100</v>
      </c>
      <c r="BJ46" s="135">
        <v>100</v>
      </c>
      <c r="BK46" s="137" t="s">
        <v>126</v>
      </c>
      <c r="BL46" s="39" t="s">
        <v>165</v>
      </c>
      <c r="BM46" s="39" t="s">
        <v>167</v>
      </c>
      <c r="BN46" s="85">
        <v>2</v>
      </c>
      <c r="BO46" s="134">
        <v>2</v>
      </c>
      <c r="BP46" s="85">
        <v>2</v>
      </c>
      <c r="BQ46" s="134">
        <v>2</v>
      </c>
      <c r="BR46" s="99" t="s">
        <v>47</v>
      </c>
      <c r="BS46" s="84"/>
      <c r="BT46" s="84"/>
      <c r="BU46" s="84"/>
      <c r="BV46" s="84"/>
      <c r="BW46" s="84"/>
      <c r="BX46" s="84"/>
      <c r="BY46" s="84"/>
      <c r="BZ46" s="84"/>
      <c r="CA46" s="84"/>
      <c r="CB46" s="84"/>
      <c r="CC46" s="84"/>
      <c r="CD46" s="84"/>
      <c r="CE46" s="84"/>
      <c r="CF46" s="84"/>
      <c r="CG46" s="84"/>
      <c r="CH46" s="84"/>
      <c r="CI46" s="84"/>
      <c r="CJ46" s="84"/>
      <c r="CK46" s="84"/>
      <c r="CL46" s="84"/>
      <c r="CM46" s="84"/>
      <c r="CN46" s="84"/>
      <c r="CO46" s="84"/>
      <c r="CP46" s="84"/>
      <c r="CQ46" s="84"/>
      <c r="CR46" s="84"/>
      <c r="CS46" s="84"/>
      <c r="CT46" s="84"/>
      <c r="CU46" s="84"/>
      <c r="CV46" s="84"/>
      <c r="CW46" s="84"/>
      <c r="CX46" s="84"/>
      <c r="CY46" s="84"/>
      <c r="CZ46" s="84"/>
      <c r="DA46" s="84"/>
      <c r="DB46" s="84"/>
      <c r="DC46" s="84"/>
      <c r="DD46" s="84"/>
      <c r="DE46" s="84"/>
      <c r="DF46" s="84"/>
      <c r="DG46" s="84"/>
      <c r="DH46" s="84"/>
      <c r="DI46" s="84"/>
      <c r="DJ46" s="84"/>
      <c r="DK46" s="84"/>
      <c r="DL46" s="84"/>
      <c r="DM46" s="84"/>
      <c r="DN46" s="84"/>
      <c r="DO46" s="84"/>
      <c r="DP46" s="84"/>
      <c r="DQ46" s="84"/>
      <c r="DR46" s="84"/>
      <c r="DS46" s="84"/>
      <c r="DT46" s="84"/>
      <c r="DU46" s="84"/>
      <c r="DV46" s="84"/>
      <c r="DW46" s="84"/>
      <c r="DX46" s="84"/>
      <c r="DY46" s="84"/>
      <c r="DZ46" s="84"/>
      <c r="EA46" s="84"/>
      <c r="EB46" s="84"/>
      <c r="EC46" s="84"/>
      <c r="ED46" s="84"/>
      <c r="EE46" s="84"/>
      <c r="EF46" s="84"/>
      <c r="EG46" s="84"/>
      <c r="EH46" s="84"/>
    </row>
    <row r="47" spans="1:138" s="37" customFormat="1" ht="133.5" customHeight="1" x14ac:dyDescent="0.2">
      <c r="A47" s="142"/>
      <c r="B47" s="142"/>
      <c r="C47" s="99" t="s">
        <v>47</v>
      </c>
      <c r="D47" s="92" t="s">
        <v>47</v>
      </c>
      <c r="E47" s="143"/>
      <c r="F47" s="136"/>
      <c r="G47" s="136"/>
      <c r="H47" s="136"/>
      <c r="I47" s="144"/>
      <c r="J47" s="145"/>
      <c r="K47" s="144"/>
      <c r="L47" s="139"/>
      <c r="M47" s="139"/>
      <c r="N47" s="140">
        <v>0</v>
      </c>
      <c r="O47" s="141" t="s">
        <v>823</v>
      </c>
      <c r="P47" s="141">
        <v>0</v>
      </c>
      <c r="Q47" s="141"/>
      <c r="R47" s="139">
        <v>-2</v>
      </c>
      <c r="S47" s="139">
        <v>0</v>
      </c>
      <c r="T47" s="140">
        <v>0</v>
      </c>
      <c r="U47" s="141" t="s">
        <v>824</v>
      </c>
      <c r="V47" s="141">
        <v>0</v>
      </c>
      <c r="W47" s="139"/>
      <c r="X47" s="139"/>
      <c r="Y47" s="93" t="s">
        <v>534</v>
      </c>
      <c r="Z47" s="97" t="s">
        <v>209</v>
      </c>
      <c r="AA47" s="33" t="s">
        <v>23</v>
      </c>
      <c r="AB47" s="97" t="s">
        <v>388</v>
      </c>
      <c r="AC47" s="33" t="s">
        <v>7</v>
      </c>
      <c r="AD47" s="88">
        <v>0</v>
      </c>
      <c r="AE47" s="33">
        <v>0</v>
      </c>
      <c r="AF47" s="33">
        <v>0</v>
      </c>
      <c r="AG47" s="33">
        <v>0</v>
      </c>
      <c r="AH47" s="33">
        <v>0</v>
      </c>
      <c r="AI47" s="33" t="s">
        <v>6</v>
      </c>
      <c r="AJ47" s="33" t="s">
        <v>20</v>
      </c>
      <c r="AK47" s="33" t="s">
        <v>23</v>
      </c>
      <c r="AL47" s="33" t="s">
        <v>6</v>
      </c>
      <c r="AM47" s="33" t="s">
        <v>6</v>
      </c>
      <c r="AN47" s="33" t="s">
        <v>30</v>
      </c>
      <c r="AO47" s="33" t="s">
        <v>117</v>
      </c>
      <c r="AP47" s="33" t="s">
        <v>101</v>
      </c>
      <c r="AQ47" s="33" t="s">
        <v>103</v>
      </c>
      <c r="AR47" s="33" t="s">
        <v>105</v>
      </c>
      <c r="AS47" s="33" t="s">
        <v>113</v>
      </c>
      <c r="AT47" s="97" t="s">
        <v>108</v>
      </c>
      <c r="AU47" s="97" t="s">
        <v>110</v>
      </c>
      <c r="AV47" s="97" t="s">
        <v>112</v>
      </c>
      <c r="AW47" s="33">
        <v>15</v>
      </c>
      <c r="AX47" s="33">
        <v>15</v>
      </c>
      <c r="AY47" s="33">
        <v>15</v>
      </c>
      <c r="AZ47" s="33">
        <v>15</v>
      </c>
      <c r="BA47" s="33">
        <v>15</v>
      </c>
      <c r="BB47" s="33">
        <v>15</v>
      </c>
      <c r="BC47" s="33">
        <v>10</v>
      </c>
      <c r="BD47" s="88">
        <v>100</v>
      </c>
      <c r="BE47" s="88" t="s">
        <v>126</v>
      </c>
      <c r="BF47" s="34" t="s">
        <v>156</v>
      </c>
      <c r="BG47" s="88" t="s">
        <v>126</v>
      </c>
      <c r="BH47" s="88" t="s">
        <v>126</v>
      </c>
      <c r="BI47" s="88">
        <v>100</v>
      </c>
      <c r="BJ47" s="135"/>
      <c r="BK47" s="137"/>
      <c r="BL47" s="39" t="s">
        <v>165</v>
      </c>
      <c r="BM47" s="39" t="s">
        <v>167</v>
      </c>
      <c r="BN47" s="85">
        <v>2</v>
      </c>
      <c r="BO47" s="134"/>
      <c r="BP47" s="85">
        <v>2</v>
      </c>
      <c r="BQ47" s="134"/>
      <c r="BR47" s="99" t="s">
        <v>47</v>
      </c>
      <c r="BS47" s="84"/>
      <c r="BT47" s="84"/>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4"/>
      <c r="CZ47" s="84"/>
      <c r="DA47" s="84"/>
      <c r="DB47" s="84"/>
      <c r="DC47" s="84"/>
      <c r="DD47" s="84"/>
      <c r="DE47" s="84"/>
      <c r="DF47" s="84"/>
      <c r="DG47" s="84"/>
      <c r="DH47" s="84"/>
      <c r="DI47" s="84"/>
      <c r="DJ47" s="84"/>
      <c r="DK47" s="84"/>
      <c r="DL47" s="84"/>
      <c r="DM47" s="84"/>
      <c r="DN47" s="84"/>
      <c r="DO47" s="84"/>
      <c r="DP47" s="84"/>
      <c r="DQ47" s="84"/>
      <c r="DR47" s="84"/>
      <c r="DS47" s="84"/>
      <c r="DT47" s="84"/>
      <c r="DU47" s="84"/>
      <c r="DV47" s="84"/>
      <c r="DW47" s="84"/>
      <c r="DX47" s="84"/>
      <c r="DY47" s="84"/>
      <c r="DZ47" s="84"/>
      <c r="EA47" s="84"/>
      <c r="EB47" s="84"/>
      <c r="EC47" s="84"/>
      <c r="ED47" s="84"/>
      <c r="EE47" s="84"/>
      <c r="EF47" s="84"/>
      <c r="EG47" s="84"/>
      <c r="EH47" s="84"/>
    </row>
    <row r="48" spans="1:138" s="37" customFormat="1" ht="102.75" customHeight="1" x14ac:dyDescent="0.2">
      <c r="A48" s="142">
        <v>8</v>
      </c>
      <c r="B48" s="142" t="s">
        <v>494</v>
      </c>
      <c r="C48" s="99" t="s">
        <v>47</v>
      </c>
      <c r="D48" s="92" t="s">
        <v>47</v>
      </c>
      <c r="E48" s="143" t="s">
        <v>32</v>
      </c>
      <c r="F48" s="136" t="s">
        <v>69</v>
      </c>
      <c r="G48" s="136" t="s">
        <v>77</v>
      </c>
      <c r="H48" s="136" t="s">
        <v>71</v>
      </c>
      <c r="I48" s="144" t="s">
        <v>210</v>
      </c>
      <c r="J48" s="145" t="s">
        <v>211</v>
      </c>
      <c r="K48" s="144" t="s">
        <v>207</v>
      </c>
      <c r="L48" s="139">
        <v>2</v>
      </c>
      <c r="M48" s="139">
        <v>4</v>
      </c>
      <c r="N48" s="140">
        <v>8</v>
      </c>
      <c r="O48" s="141" t="s">
        <v>825</v>
      </c>
      <c r="P48" s="141" t="s">
        <v>85</v>
      </c>
      <c r="Q48" s="141" t="s">
        <v>90</v>
      </c>
      <c r="R48" s="138">
        <v>1</v>
      </c>
      <c r="S48" s="138">
        <v>2</v>
      </c>
      <c r="T48" s="140">
        <v>2</v>
      </c>
      <c r="U48" s="141" t="s">
        <v>818</v>
      </c>
      <c r="V48" s="141" t="s">
        <v>87</v>
      </c>
      <c r="W48" s="136" t="s">
        <v>533</v>
      </c>
      <c r="X48" s="136" t="s">
        <v>23</v>
      </c>
      <c r="Y48" s="93" t="s">
        <v>534</v>
      </c>
      <c r="Z48" s="97" t="s">
        <v>209</v>
      </c>
      <c r="AA48" s="33" t="s">
        <v>23</v>
      </c>
      <c r="AB48" s="97" t="s">
        <v>388</v>
      </c>
      <c r="AC48" s="33" t="s">
        <v>7</v>
      </c>
      <c r="AD48" s="88">
        <v>0</v>
      </c>
      <c r="AE48" s="33">
        <v>0</v>
      </c>
      <c r="AF48" s="33">
        <v>0</v>
      </c>
      <c r="AG48" s="33">
        <v>0</v>
      </c>
      <c r="AH48" s="33">
        <v>0</v>
      </c>
      <c r="AI48" s="33" t="s">
        <v>6</v>
      </c>
      <c r="AJ48" s="33" t="s">
        <v>20</v>
      </c>
      <c r="AK48" s="33" t="s">
        <v>23</v>
      </c>
      <c r="AL48" s="33" t="s">
        <v>6</v>
      </c>
      <c r="AM48" s="33" t="s">
        <v>6</v>
      </c>
      <c r="AN48" s="33" t="s">
        <v>30</v>
      </c>
      <c r="AO48" s="33" t="s">
        <v>117</v>
      </c>
      <c r="AP48" s="33" t="s">
        <v>101</v>
      </c>
      <c r="AQ48" s="33" t="s">
        <v>103</v>
      </c>
      <c r="AR48" s="33" t="s">
        <v>105</v>
      </c>
      <c r="AS48" s="33" t="s">
        <v>113</v>
      </c>
      <c r="AT48" s="97" t="s">
        <v>108</v>
      </c>
      <c r="AU48" s="97" t="s">
        <v>110</v>
      </c>
      <c r="AV48" s="97" t="s">
        <v>112</v>
      </c>
      <c r="AW48" s="33">
        <v>15</v>
      </c>
      <c r="AX48" s="33">
        <v>15</v>
      </c>
      <c r="AY48" s="33">
        <v>15</v>
      </c>
      <c r="AZ48" s="33">
        <v>15</v>
      </c>
      <c r="BA48" s="33">
        <v>15</v>
      </c>
      <c r="BB48" s="33">
        <v>15</v>
      </c>
      <c r="BC48" s="33">
        <v>10</v>
      </c>
      <c r="BD48" s="88">
        <v>100</v>
      </c>
      <c r="BE48" s="88" t="s">
        <v>126</v>
      </c>
      <c r="BF48" s="34" t="s">
        <v>156</v>
      </c>
      <c r="BG48" s="88" t="s">
        <v>126</v>
      </c>
      <c r="BH48" s="88" t="s">
        <v>126</v>
      </c>
      <c r="BI48" s="88">
        <v>100</v>
      </c>
      <c r="BJ48" s="135">
        <v>100</v>
      </c>
      <c r="BK48" s="137" t="s">
        <v>126</v>
      </c>
      <c r="BL48" s="39" t="s">
        <v>165</v>
      </c>
      <c r="BM48" s="39" t="s">
        <v>167</v>
      </c>
      <c r="BN48" s="85">
        <v>2</v>
      </c>
      <c r="BO48" s="134">
        <v>2</v>
      </c>
      <c r="BP48" s="85">
        <v>2</v>
      </c>
      <c r="BQ48" s="134">
        <v>2</v>
      </c>
      <c r="BR48" s="99" t="s">
        <v>47</v>
      </c>
      <c r="BS48" s="84"/>
      <c r="BT48" s="84"/>
      <c r="BU48" s="84"/>
      <c r="BV48" s="84"/>
      <c r="BW48" s="84"/>
      <c r="BX48" s="84"/>
      <c r="BY48" s="84"/>
      <c r="BZ48" s="84"/>
      <c r="CA48" s="84"/>
      <c r="CB48" s="84"/>
      <c r="CC48" s="84"/>
      <c r="CD48" s="84"/>
      <c r="CE48" s="84"/>
      <c r="CF48" s="84"/>
      <c r="CG48" s="84"/>
      <c r="CH48" s="84"/>
      <c r="CI48" s="84"/>
      <c r="CJ48" s="84"/>
      <c r="CK48" s="84"/>
      <c r="CL48" s="84"/>
      <c r="CM48" s="84"/>
      <c r="CN48" s="84"/>
      <c r="CO48" s="84"/>
      <c r="CP48" s="84"/>
      <c r="CQ48" s="84"/>
      <c r="CR48" s="84"/>
      <c r="CS48" s="84"/>
      <c r="CT48" s="84"/>
      <c r="CU48" s="84"/>
      <c r="CV48" s="84"/>
      <c r="CW48" s="84"/>
      <c r="CX48" s="84"/>
      <c r="CY48" s="84"/>
      <c r="CZ48" s="84"/>
      <c r="DA48" s="84"/>
      <c r="DB48" s="84"/>
      <c r="DC48" s="84"/>
      <c r="DD48" s="84"/>
      <c r="DE48" s="84"/>
      <c r="DF48" s="84"/>
      <c r="DG48" s="84"/>
      <c r="DH48" s="84"/>
      <c r="DI48" s="84"/>
      <c r="DJ48" s="84"/>
      <c r="DK48" s="84"/>
      <c r="DL48" s="84"/>
      <c r="DM48" s="84"/>
      <c r="DN48" s="84"/>
      <c r="DO48" s="84"/>
      <c r="DP48" s="84"/>
      <c r="DQ48" s="84"/>
      <c r="DR48" s="84"/>
      <c r="DS48" s="84"/>
      <c r="DT48" s="84"/>
      <c r="DU48" s="84"/>
      <c r="DV48" s="84"/>
      <c r="DW48" s="84"/>
      <c r="DX48" s="84"/>
      <c r="DY48" s="84"/>
      <c r="DZ48" s="84"/>
      <c r="EA48" s="84"/>
      <c r="EB48" s="84"/>
      <c r="EC48" s="84"/>
      <c r="ED48" s="84"/>
      <c r="EE48" s="84"/>
      <c r="EF48" s="84"/>
      <c r="EG48" s="84"/>
      <c r="EH48" s="84"/>
    </row>
    <row r="49" spans="1:138" s="37" customFormat="1" ht="102.75" customHeight="1" x14ac:dyDescent="0.2">
      <c r="A49" s="142"/>
      <c r="B49" s="142"/>
      <c r="C49" s="99" t="s">
        <v>47</v>
      </c>
      <c r="D49" s="92" t="s">
        <v>47</v>
      </c>
      <c r="E49" s="143"/>
      <c r="F49" s="136"/>
      <c r="G49" s="136"/>
      <c r="H49" s="136"/>
      <c r="I49" s="144"/>
      <c r="J49" s="145"/>
      <c r="K49" s="144"/>
      <c r="L49" s="139"/>
      <c r="M49" s="139"/>
      <c r="N49" s="140">
        <v>0</v>
      </c>
      <c r="O49" s="141" t="s">
        <v>823</v>
      </c>
      <c r="P49" s="141">
        <v>0</v>
      </c>
      <c r="Q49" s="141"/>
      <c r="R49" s="139">
        <v>-2</v>
      </c>
      <c r="S49" s="139">
        <v>0</v>
      </c>
      <c r="T49" s="140">
        <v>0</v>
      </c>
      <c r="U49" s="141" t="s">
        <v>824</v>
      </c>
      <c r="V49" s="141">
        <v>0</v>
      </c>
      <c r="W49" s="139"/>
      <c r="X49" s="139"/>
      <c r="Y49" s="93" t="s">
        <v>535</v>
      </c>
      <c r="Z49" s="97" t="s">
        <v>209</v>
      </c>
      <c r="AA49" s="33" t="s">
        <v>23</v>
      </c>
      <c r="AB49" s="97" t="s">
        <v>389</v>
      </c>
      <c r="AC49" s="33" t="s">
        <v>7</v>
      </c>
      <c r="AD49" s="88">
        <v>0</v>
      </c>
      <c r="AE49" s="33">
        <v>0</v>
      </c>
      <c r="AF49" s="33">
        <v>0</v>
      </c>
      <c r="AG49" s="33">
        <v>0</v>
      </c>
      <c r="AH49" s="33">
        <v>0</v>
      </c>
      <c r="AI49" s="33" t="s">
        <v>6</v>
      </c>
      <c r="AJ49" s="33" t="s">
        <v>20</v>
      </c>
      <c r="AK49" s="33" t="s">
        <v>23</v>
      </c>
      <c r="AL49" s="33" t="s">
        <v>6</v>
      </c>
      <c r="AM49" s="33" t="s">
        <v>6</v>
      </c>
      <c r="AN49" s="33" t="s">
        <v>30</v>
      </c>
      <c r="AO49" s="33" t="s">
        <v>117</v>
      </c>
      <c r="AP49" s="33" t="s">
        <v>101</v>
      </c>
      <c r="AQ49" s="33" t="s">
        <v>103</v>
      </c>
      <c r="AR49" s="33" t="s">
        <v>105</v>
      </c>
      <c r="AS49" s="33" t="s">
        <v>113</v>
      </c>
      <c r="AT49" s="97" t="s">
        <v>108</v>
      </c>
      <c r="AU49" s="97" t="s">
        <v>110</v>
      </c>
      <c r="AV49" s="97" t="s">
        <v>112</v>
      </c>
      <c r="AW49" s="33">
        <v>15</v>
      </c>
      <c r="AX49" s="33">
        <v>15</v>
      </c>
      <c r="AY49" s="33">
        <v>15</v>
      </c>
      <c r="AZ49" s="33">
        <v>15</v>
      </c>
      <c r="BA49" s="33">
        <v>15</v>
      </c>
      <c r="BB49" s="33">
        <v>15</v>
      </c>
      <c r="BC49" s="33">
        <v>10</v>
      </c>
      <c r="BD49" s="88">
        <v>100</v>
      </c>
      <c r="BE49" s="88" t="s">
        <v>126</v>
      </c>
      <c r="BF49" s="34" t="s">
        <v>156</v>
      </c>
      <c r="BG49" s="88" t="s">
        <v>126</v>
      </c>
      <c r="BH49" s="88" t="s">
        <v>126</v>
      </c>
      <c r="BI49" s="88">
        <v>100</v>
      </c>
      <c r="BJ49" s="135"/>
      <c r="BK49" s="137"/>
      <c r="BL49" s="39" t="s">
        <v>165</v>
      </c>
      <c r="BM49" s="39" t="s">
        <v>167</v>
      </c>
      <c r="BN49" s="85">
        <v>2</v>
      </c>
      <c r="BO49" s="134"/>
      <c r="BP49" s="85">
        <v>2</v>
      </c>
      <c r="BQ49" s="134"/>
      <c r="BR49" s="99" t="s">
        <v>47</v>
      </c>
      <c r="BS49" s="84"/>
      <c r="BT49" s="84"/>
      <c r="BU49" s="84"/>
      <c r="BV49" s="84"/>
      <c r="BW49" s="84"/>
      <c r="BX49" s="84"/>
      <c r="BY49" s="84"/>
      <c r="BZ49" s="84"/>
      <c r="CA49" s="84"/>
      <c r="CB49" s="84"/>
      <c r="CC49" s="84"/>
      <c r="CD49" s="84"/>
      <c r="CE49" s="84"/>
      <c r="CF49" s="84"/>
      <c r="CG49" s="84"/>
      <c r="CH49" s="84"/>
      <c r="CI49" s="84"/>
      <c r="CJ49" s="84"/>
      <c r="CK49" s="84"/>
      <c r="CL49" s="84"/>
      <c r="CM49" s="84"/>
      <c r="CN49" s="84"/>
      <c r="CO49" s="84"/>
      <c r="CP49" s="84"/>
      <c r="CQ49" s="84"/>
      <c r="CR49" s="84"/>
      <c r="CS49" s="84"/>
      <c r="CT49" s="84"/>
      <c r="CU49" s="84"/>
      <c r="CV49" s="84"/>
      <c r="CW49" s="84"/>
      <c r="CX49" s="84"/>
      <c r="CY49" s="84"/>
      <c r="CZ49" s="84"/>
      <c r="DA49" s="84"/>
      <c r="DB49" s="84"/>
      <c r="DC49" s="84"/>
      <c r="DD49" s="84"/>
      <c r="DE49" s="84"/>
      <c r="DF49" s="84"/>
      <c r="DG49" s="84"/>
      <c r="DH49" s="84"/>
      <c r="DI49" s="84"/>
      <c r="DJ49" s="84"/>
      <c r="DK49" s="84"/>
      <c r="DL49" s="84"/>
      <c r="DM49" s="84"/>
      <c r="DN49" s="84"/>
      <c r="DO49" s="84"/>
      <c r="DP49" s="84"/>
      <c r="DQ49" s="84"/>
      <c r="DR49" s="84"/>
      <c r="DS49" s="84"/>
      <c r="DT49" s="84"/>
      <c r="DU49" s="84"/>
      <c r="DV49" s="84"/>
      <c r="DW49" s="84"/>
      <c r="DX49" s="84"/>
      <c r="DY49" s="84"/>
      <c r="DZ49" s="84"/>
      <c r="EA49" s="84"/>
      <c r="EB49" s="84"/>
      <c r="EC49" s="84"/>
      <c r="ED49" s="84"/>
      <c r="EE49" s="84"/>
      <c r="EF49" s="84"/>
      <c r="EG49" s="84"/>
      <c r="EH49" s="84"/>
    </row>
    <row r="50" spans="1:138" s="37" customFormat="1" ht="131.25" customHeight="1" x14ac:dyDescent="0.2">
      <c r="A50" s="142">
        <v>9</v>
      </c>
      <c r="B50" s="142" t="s">
        <v>426</v>
      </c>
      <c r="C50" s="99" t="s">
        <v>56</v>
      </c>
      <c r="D50" s="92" t="s">
        <v>56</v>
      </c>
      <c r="E50" s="143" t="s">
        <v>32</v>
      </c>
      <c r="F50" s="136" t="s">
        <v>69</v>
      </c>
      <c r="G50" s="136" t="s">
        <v>76</v>
      </c>
      <c r="H50" s="136" t="s">
        <v>81</v>
      </c>
      <c r="I50" s="144" t="s">
        <v>228</v>
      </c>
      <c r="J50" s="145" t="s">
        <v>229</v>
      </c>
      <c r="K50" s="144" t="s">
        <v>230</v>
      </c>
      <c r="L50" s="139">
        <v>5</v>
      </c>
      <c r="M50" s="139">
        <v>3</v>
      </c>
      <c r="N50" s="140">
        <v>15</v>
      </c>
      <c r="O50" s="141" t="s">
        <v>814</v>
      </c>
      <c r="P50" s="141" t="s">
        <v>84</v>
      </c>
      <c r="Q50" s="141" t="s">
        <v>90</v>
      </c>
      <c r="R50" s="138">
        <v>3</v>
      </c>
      <c r="S50" s="138">
        <v>1</v>
      </c>
      <c r="T50" s="140">
        <v>3</v>
      </c>
      <c r="U50" s="141" t="s">
        <v>826</v>
      </c>
      <c r="V50" s="141" t="s">
        <v>87</v>
      </c>
      <c r="W50" s="136" t="s">
        <v>533</v>
      </c>
      <c r="X50" s="136" t="s">
        <v>6</v>
      </c>
      <c r="Y50" s="93" t="s">
        <v>780</v>
      </c>
      <c r="Z50" s="97" t="s">
        <v>627</v>
      </c>
      <c r="AA50" s="33" t="s">
        <v>6</v>
      </c>
      <c r="AB50" s="97" t="s">
        <v>628</v>
      </c>
      <c r="AC50" s="33" t="s">
        <v>7</v>
      </c>
      <c r="AD50" s="88">
        <v>96</v>
      </c>
      <c r="AE50" s="33">
        <v>24</v>
      </c>
      <c r="AF50" s="33">
        <v>24</v>
      </c>
      <c r="AG50" s="33">
        <v>24</v>
      </c>
      <c r="AH50" s="33">
        <v>24</v>
      </c>
      <c r="AI50" s="33" t="s">
        <v>23</v>
      </c>
      <c r="AJ50" s="33" t="s">
        <v>20</v>
      </c>
      <c r="AK50" s="33" t="s">
        <v>6</v>
      </c>
      <c r="AL50" s="33" t="s">
        <v>6</v>
      </c>
      <c r="AM50" s="33" t="s">
        <v>6</v>
      </c>
      <c r="AN50" s="33" t="s">
        <v>25</v>
      </c>
      <c r="AO50" s="33" t="s">
        <v>117</v>
      </c>
      <c r="AP50" s="33" t="s">
        <v>101</v>
      </c>
      <c r="AQ50" s="33" t="s">
        <v>103</v>
      </c>
      <c r="AR50" s="33" t="s">
        <v>105</v>
      </c>
      <c r="AS50" s="33" t="s">
        <v>113</v>
      </c>
      <c r="AT50" s="97" t="s">
        <v>108</v>
      </c>
      <c r="AU50" s="97" t="s">
        <v>110</v>
      </c>
      <c r="AV50" s="97" t="s">
        <v>112</v>
      </c>
      <c r="AW50" s="33">
        <v>15</v>
      </c>
      <c r="AX50" s="33">
        <v>15</v>
      </c>
      <c r="AY50" s="33">
        <v>15</v>
      </c>
      <c r="AZ50" s="33">
        <v>15</v>
      </c>
      <c r="BA50" s="33">
        <v>15</v>
      </c>
      <c r="BB50" s="33">
        <v>15</v>
      </c>
      <c r="BC50" s="33">
        <v>10</v>
      </c>
      <c r="BD50" s="88">
        <v>100</v>
      </c>
      <c r="BE50" s="88" t="s">
        <v>126</v>
      </c>
      <c r="BF50" s="34" t="s">
        <v>156</v>
      </c>
      <c r="BG50" s="88" t="s">
        <v>126</v>
      </c>
      <c r="BH50" s="88" t="s">
        <v>126</v>
      </c>
      <c r="BI50" s="88">
        <v>100</v>
      </c>
      <c r="BJ50" s="135">
        <v>100</v>
      </c>
      <c r="BK50" s="137" t="s">
        <v>126</v>
      </c>
      <c r="BL50" s="39" t="s">
        <v>165</v>
      </c>
      <c r="BM50" s="39" t="s">
        <v>165</v>
      </c>
      <c r="BN50" s="85">
        <v>2</v>
      </c>
      <c r="BO50" s="134">
        <v>2</v>
      </c>
      <c r="BP50" s="85">
        <v>2</v>
      </c>
      <c r="BQ50" s="134">
        <v>2</v>
      </c>
      <c r="BR50" s="99" t="s">
        <v>56</v>
      </c>
      <c r="BS50" s="84"/>
      <c r="BT50" s="84"/>
      <c r="BU50" s="84"/>
      <c r="BV50" s="84"/>
      <c r="BW50" s="84"/>
      <c r="BX50" s="84"/>
      <c r="BY50" s="84"/>
      <c r="BZ50" s="84"/>
      <c r="CA50" s="84"/>
      <c r="CB50" s="84"/>
      <c r="CC50" s="84"/>
      <c r="CD50" s="84"/>
      <c r="CE50" s="84"/>
      <c r="CF50" s="84"/>
      <c r="CG50" s="84"/>
      <c r="CH50" s="84"/>
      <c r="CI50" s="84"/>
      <c r="CJ50" s="84"/>
      <c r="CK50" s="84"/>
      <c r="CL50" s="84"/>
      <c r="CM50" s="84"/>
      <c r="CN50" s="84"/>
      <c r="CO50" s="84"/>
      <c r="CP50" s="84"/>
      <c r="CQ50" s="84"/>
      <c r="CR50" s="84"/>
      <c r="CS50" s="84"/>
      <c r="CT50" s="84"/>
      <c r="CU50" s="84"/>
      <c r="CV50" s="84"/>
      <c r="CW50" s="84"/>
      <c r="CX50" s="84"/>
      <c r="CY50" s="84"/>
      <c r="CZ50" s="84"/>
      <c r="DA50" s="84"/>
      <c r="DB50" s="84"/>
      <c r="DC50" s="84"/>
      <c r="DD50" s="84"/>
      <c r="DE50" s="84"/>
      <c r="DF50" s="84"/>
      <c r="DG50" s="84"/>
      <c r="DH50" s="84"/>
      <c r="DI50" s="84"/>
      <c r="DJ50" s="84"/>
      <c r="DK50" s="84"/>
      <c r="DL50" s="84"/>
      <c r="DM50" s="84"/>
      <c r="DN50" s="84"/>
      <c r="DO50" s="84"/>
      <c r="DP50" s="84"/>
      <c r="DQ50" s="84"/>
      <c r="DR50" s="84"/>
      <c r="DS50" s="84"/>
      <c r="DT50" s="84"/>
      <c r="DU50" s="84"/>
      <c r="DV50" s="84"/>
      <c r="DW50" s="84"/>
      <c r="DX50" s="84"/>
      <c r="DY50" s="84"/>
      <c r="DZ50" s="84"/>
      <c r="EA50" s="84"/>
      <c r="EB50" s="84"/>
      <c r="EC50" s="84"/>
      <c r="ED50" s="84"/>
      <c r="EE50" s="84"/>
      <c r="EF50" s="84"/>
      <c r="EG50" s="84"/>
      <c r="EH50" s="84"/>
    </row>
    <row r="51" spans="1:138" s="37" customFormat="1" ht="109.5" customHeight="1" x14ac:dyDescent="0.2">
      <c r="A51" s="142"/>
      <c r="B51" s="142"/>
      <c r="C51" s="99" t="s">
        <v>56</v>
      </c>
      <c r="D51" s="92" t="s">
        <v>56</v>
      </c>
      <c r="E51" s="143"/>
      <c r="F51" s="136"/>
      <c r="G51" s="136"/>
      <c r="H51" s="136"/>
      <c r="I51" s="144"/>
      <c r="J51" s="145"/>
      <c r="K51" s="144"/>
      <c r="L51" s="139"/>
      <c r="M51" s="139"/>
      <c r="N51" s="140">
        <v>0</v>
      </c>
      <c r="O51" s="141"/>
      <c r="P51" s="141"/>
      <c r="Q51" s="141"/>
      <c r="R51" s="139">
        <v>-2</v>
      </c>
      <c r="S51" s="139">
        <v>0</v>
      </c>
      <c r="T51" s="140">
        <v>0</v>
      </c>
      <c r="U51" s="141"/>
      <c r="V51" s="141"/>
      <c r="W51" s="139"/>
      <c r="X51" s="139"/>
      <c r="Y51" s="93" t="s">
        <v>536</v>
      </c>
      <c r="Z51" s="97" t="s">
        <v>627</v>
      </c>
      <c r="AA51" s="33" t="s">
        <v>6</v>
      </c>
      <c r="AB51" s="97" t="s">
        <v>391</v>
      </c>
      <c r="AC51" s="33" t="s">
        <v>7</v>
      </c>
      <c r="AD51" s="88">
        <v>0</v>
      </c>
      <c r="AE51" s="33">
        <v>0</v>
      </c>
      <c r="AF51" s="33">
        <v>0</v>
      </c>
      <c r="AG51" s="33">
        <v>0</v>
      </c>
      <c r="AH51" s="33">
        <v>0</v>
      </c>
      <c r="AI51" s="33" t="s">
        <v>6</v>
      </c>
      <c r="AJ51" s="33" t="s">
        <v>20</v>
      </c>
      <c r="AK51" s="33" t="s">
        <v>6</v>
      </c>
      <c r="AL51" s="33" t="s">
        <v>6</v>
      </c>
      <c r="AM51" s="33" t="s">
        <v>6</v>
      </c>
      <c r="AN51" s="33" t="s">
        <v>29</v>
      </c>
      <c r="AO51" s="33" t="s">
        <v>117</v>
      </c>
      <c r="AP51" s="33" t="s">
        <v>101</v>
      </c>
      <c r="AQ51" s="33" t="s">
        <v>103</v>
      </c>
      <c r="AR51" s="33" t="s">
        <v>105</v>
      </c>
      <c r="AS51" s="33" t="s">
        <v>113</v>
      </c>
      <c r="AT51" s="97" t="s">
        <v>108</v>
      </c>
      <c r="AU51" s="97" t="s">
        <v>110</v>
      </c>
      <c r="AV51" s="97" t="s">
        <v>112</v>
      </c>
      <c r="AW51" s="33">
        <v>15</v>
      </c>
      <c r="AX51" s="33">
        <v>15</v>
      </c>
      <c r="AY51" s="33">
        <v>15</v>
      </c>
      <c r="AZ51" s="33">
        <v>15</v>
      </c>
      <c r="BA51" s="33">
        <v>15</v>
      </c>
      <c r="BB51" s="33">
        <v>15</v>
      </c>
      <c r="BC51" s="33">
        <v>10</v>
      </c>
      <c r="BD51" s="88">
        <v>100</v>
      </c>
      <c r="BE51" s="88" t="s">
        <v>126</v>
      </c>
      <c r="BF51" s="34" t="s">
        <v>156</v>
      </c>
      <c r="BG51" s="88" t="s">
        <v>126</v>
      </c>
      <c r="BH51" s="88" t="s">
        <v>126</v>
      </c>
      <c r="BI51" s="88">
        <v>100</v>
      </c>
      <c r="BJ51" s="135"/>
      <c r="BK51" s="137"/>
      <c r="BL51" s="39" t="s">
        <v>165</v>
      </c>
      <c r="BM51" s="39" t="s">
        <v>165</v>
      </c>
      <c r="BN51" s="85">
        <v>2</v>
      </c>
      <c r="BO51" s="134"/>
      <c r="BP51" s="85">
        <v>2</v>
      </c>
      <c r="BQ51" s="134"/>
      <c r="BR51" s="99" t="s">
        <v>56</v>
      </c>
      <c r="BS51" s="84"/>
      <c r="BT51" s="84"/>
      <c r="BU51" s="84"/>
      <c r="BV51" s="84"/>
      <c r="BW51" s="84"/>
      <c r="BX51" s="84"/>
      <c r="BY51" s="84"/>
      <c r="BZ51" s="84"/>
      <c r="CA51" s="84"/>
      <c r="CB51" s="84"/>
      <c r="CC51" s="84"/>
      <c r="CD51" s="84"/>
      <c r="CE51" s="84"/>
      <c r="CF51" s="84"/>
      <c r="CG51" s="84"/>
      <c r="CH51" s="84"/>
      <c r="CI51" s="84"/>
      <c r="CJ51" s="84"/>
      <c r="CK51" s="84"/>
      <c r="CL51" s="84"/>
      <c r="CM51" s="84"/>
      <c r="CN51" s="84"/>
      <c r="CO51" s="84"/>
      <c r="CP51" s="84"/>
      <c r="CQ51" s="84"/>
      <c r="CR51" s="84"/>
      <c r="CS51" s="84"/>
      <c r="CT51" s="84"/>
      <c r="CU51" s="84"/>
      <c r="CV51" s="84"/>
      <c r="CW51" s="84"/>
      <c r="CX51" s="84"/>
      <c r="CY51" s="84"/>
      <c r="CZ51" s="84"/>
      <c r="DA51" s="84"/>
      <c r="DB51" s="84"/>
      <c r="DC51" s="84"/>
      <c r="DD51" s="84"/>
      <c r="DE51" s="84"/>
      <c r="DF51" s="84"/>
      <c r="DG51" s="84"/>
      <c r="DH51" s="84"/>
      <c r="DI51" s="84"/>
      <c r="DJ51" s="84"/>
      <c r="DK51" s="84"/>
      <c r="DL51" s="84"/>
      <c r="DM51" s="84"/>
      <c r="DN51" s="84"/>
      <c r="DO51" s="84"/>
      <c r="DP51" s="84"/>
      <c r="DQ51" s="84"/>
      <c r="DR51" s="84"/>
      <c r="DS51" s="84"/>
      <c r="DT51" s="84"/>
      <c r="DU51" s="84"/>
      <c r="DV51" s="84"/>
      <c r="DW51" s="84"/>
      <c r="DX51" s="84"/>
      <c r="DY51" s="84"/>
      <c r="DZ51" s="84"/>
      <c r="EA51" s="84"/>
      <c r="EB51" s="84"/>
      <c r="EC51" s="84"/>
      <c r="ED51" s="84"/>
      <c r="EE51" s="84"/>
      <c r="EF51" s="84"/>
      <c r="EG51" s="84"/>
      <c r="EH51" s="84"/>
    </row>
    <row r="52" spans="1:138" s="37" customFormat="1" ht="97.5" customHeight="1" x14ac:dyDescent="0.2">
      <c r="A52" s="142"/>
      <c r="B52" s="142"/>
      <c r="C52" s="99" t="s">
        <v>56</v>
      </c>
      <c r="D52" s="92" t="s">
        <v>56</v>
      </c>
      <c r="E52" s="143"/>
      <c r="F52" s="136"/>
      <c r="G52" s="136"/>
      <c r="H52" s="136"/>
      <c r="I52" s="144"/>
      <c r="J52" s="145"/>
      <c r="K52" s="144"/>
      <c r="L52" s="139"/>
      <c r="M52" s="139"/>
      <c r="N52" s="140">
        <v>0</v>
      </c>
      <c r="O52" s="141"/>
      <c r="P52" s="141"/>
      <c r="Q52" s="141"/>
      <c r="R52" s="139">
        <v>-2</v>
      </c>
      <c r="S52" s="139">
        <v>0</v>
      </c>
      <c r="T52" s="140">
        <v>0</v>
      </c>
      <c r="U52" s="141"/>
      <c r="V52" s="141"/>
      <c r="W52" s="139"/>
      <c r="X52" s="139"/>
      <c r="Y52" s="93" t="s">
        <v>781</v>
      </c>
      <c r="Z52" s="97" t="s">
        <v>231</v>
      </c>
      <c r="AA52" s="33" t="s">
        <v>6</v>
      </c>
      <c r="AB52" s="97" t="s">
        <v>392</v>
      </c>
      <c r="AC52" s="33" t="s">
        <v>7</v>
      </c>
      <c r="AD52" s="88">
        <v>0</v>
      </c>
      <c r="AE52" s="33">
        <v>0</v>
      </c>
      <c r="AF52" s="33">
        <v>0</v>
      </c>
      <c r="AG52" s="33">
        <v>0</v>
      </c>
      <c r="AH52" s="33">
        <v>0</v>
      </c>
      <c r="AI52" s="33" t="s">
        <v>6</v>
      </c>
      <c r="AJ52" s="33" t="s">
        <v>20</v>
      </c>
      <c r="AK52" s="33" t="s">
        <v>23</v>
      </c>
      <c r="AL52" s="33" t="s">
        <v>23</v>
      </c>
      <c r="AM52" s="33" t="s">
        <v>6</v>
      </c>
      <c r="AN52" s="33" t="s">
        <v>29</v>
      </c>
      <c r="AO52" s="33" t="s">
        <v>117</v>
      </c>
      <c r="AP52" s="33" t="s">
        <v>101</v>
      </c>
      <c r="AQ52" s="33" t="s">
        <v>103</v>
      </c>
      <c r="AR52" s="33" t="s">
        <v>105</v>
      </c>
      <c r="AS52" s="33" t="s">
        <v>113</v>
      </c>
      <c r="AT52" s="97" t="s">
        <v>108</v>
      </c>
      <c r="AU52" s="97" t="s">
        <v>110</v>
      </c>
      <c r="AV52" s="97" t="s">
        <v>112</v>
      </c>
      <c r="AW52" s="33">
        <v>15</v>
      </c>
      <c r="AX52" s="33">
        <v>15</v>
      </c>
      <c r="AY52" s="33">
        <v>15</v>
      </c>
      <c r="AZ52" s="33">
        <v>15</v>
      </c>
      <c r="BA52" s="33">
        <v>15</v>
      </c>
      <c r="BB52" s="33">
        <v>15</v>
      </c>
      <c r="BC52" s="33">
        <v>10</v>
      </c>
      <c r="BD52" s="88">
        <v>100</v>
      </c>
      <c r="BE52" s="88" t="s">
        <v>126</v>
      </c>
      <c r="BF52" s="34" t="s">
        <v>156</v>
      </c>
      <c r="BG52" s="88" t="s">
        <v>126</v>
      </c>
      <c r="BH52" s="88" t="s">
        <v>126</v>
      </c>
      <c r="BI52" s="88">
        <v>100</v>
      </c>
      <c r="BJ52" s="135"/>
      <c r="BK52" s="137"/>
      <c r="BL52" s="39" t="s">
        <v>165</v>
      </c>
      <c r="BM52" s="39" t="s">
        <v>165</v>
      </c>
      <c r="BN52" s="85">
        <v>2</v>
      </c>
      <c r="BO52" s="134"/>
      <c r="BP52" s="85">
        <v>2</v>
      </c>
      <c r="BQ52" s="134"/>
      <c r="BR52" s="99" t="s">
        <v>56</v>
      </c>
      <c r="BS52" s="84"/>
      <c r="BT52" s="84"/>
      <c r="BU52" s="84"/>
      <c r="BV52" s="84"/>
      <c r="BW52" s="84"/>
      <c r="BX52" s="84"/>
      <c r="BY52" s="84"/>
      <c r="BZ52" s="84"/>
      <c r="CA52" s="84"/>
      <c r="CB52" s="84"/>
      <c r="CC52" s="84"/>
      <c r="CD52" s="84"/>
      <c r="CE52" s="84"/>
      <c r="CF52" s="84"/>
      <c r="CG52" s="84"/>
      <c r="CH52" s="84"/>
      <c r="CI52" s="84"/>
      <c r="CJ52" s="84"/>
      <c r="CK52" s="84"/>
      <c r="CL52" s="84"/>
      <c r="CM52" s="84"/>
      <c r="CN52" s="84"/>
      <c r="CO52" s="84"/>
      <c r="CP52" s="84"/>
      <c r="CQ52" s="84"/>
      <c r="CR52" s="84"/>
      <c r="CS52" s="84"/>
      <c r="CT52" s="84"/>
      <c r="CU52" s="84"/>
      <c r="CV52" s="84"/>
      <c r="CW52" s="84"/>
      <c r="CX52" s="84"/>
      <c r="CY52" s="84"/>
      <c r="CZ52" s="84"/>
      <c r="DA52" s="84"/>
      <c r="DB52" s="84"/>
      <c r="DC52" s="84"/>
      <c r="DD52" s="84"/>
      <c r="DE52" s="84"/>
      <c r="DF52" s="84"/>
      <c r="DG52" s="84"/>
      <c r="DH52" s="84"/>
      <c r="DI52" s="84"/>
      <c r="DJ52" s="84"/>
      <c r="DK52" s="84"/>
      <c r="DL52" s="84"/>
      <c r="DM52" s="84"/>
      <c r="DN52" s="84"/>
      <c r="DO52" s="84"/>
      <c r="DP52" s="84"/>
      <c r="DQ52" s="84"/>
      <c r="DR52" s="84"/>
      <c r="DS52" s="84"/>
      <c r="DT52" s="84"/>
      <c r="DU52" s="84"/>
      <c r="DV52" s="84"/>
      <c r="DW52" s="84"/>
      <c r="DX52" s="84"/>
      <c r="DY52" s="84"/>
      <c r="DZ52" s="84"/>
      <c r="EA52" s="84"/>
      <c r="EB52" s="84"/>
      <c r="EC52" s="84"/>
      <c r="ED52" s="84"/>
      <c r="EE52" s="84"/>
      <c r="EF52" s="84"/>
      <c r="EG52" s="84"/>
      <c r="EH52" s="84"/>
    </row>
    <row r="53" spans="1:138" s="37" customFormat="1" ht="139.5" customHeight="1" x14ac:dyDescent="0.2">
      <c r="A53" s="142">
        <v>10</v>
      </c>
      <c r="B53" s="142" t="s">
        <v>427</v>
      </c>
      <c r="C53" s="99" t="s">
        <v>56</v>
      </c>
      <c r="D53" s="92" t="s">
        <v>56</v>
      </c>
      <c r="E53" s="143" t="s">
        <v>34</v>
      </c>
      <c r="F53" s="136" t="s">
        <v>64</v>
      </c>
      <c r="G53" s="136" t="s">
        <v>76</v>
      </c>
      <c r="H53" s="136" t="s">
        <v>71</v>
      </c>
      <c r="I53" s="144" t="s">
        <v>232</v>
      </c>
      <c r="J53" s="145" t="s">
        <v>233</v>
      </c>
      <c r="K53" s="144" t="s">
        <v>234</v>
      </c>
      <c r="L53" s="139">
        <v>3</v>
      </c>
      <c r="M53" s="139">
        <v>4</v>
      </c>
      <c r="N53" s="140">
        <v>12</v>
      </c>
      <c r="O53" s="141" t="s">
        <v>525</v>
      </c>
      <c r="P53" s="141" t="s">
        <v>84</v>
      </c>
      <c r="Q53" s="141" t="s">
        <v>90</v>
      </c>
      <c r="R53" s="138">
        <v>1</v>
      </c>
      <c r="S53" s="138">
        <v>4</v>
      </c>
      <c r="T53" s="140">
        <v>4</v>
      </c>
      <c r="U53" s="141" t="s">
        <v>827</v>
      </c>
      <c r="V53" s="141" t="s">
        <v>85</v>
      </c>
      <c r="W53" s="136" t="s">
        <v>533</v>
      </c>
      <c r="X53" s="136" t="s">
        <v>6</v>
      </c>
      <c r="Y53" s="93" t="s">
        <v>780</v>
      </c>
      <c r="Z53" s="97" t="s">
        <v>627</v>
      </c>
      <c r="AA53" s="33" t="s">
        <v>6</v>
      </c>
      <c r="AB53" s="97" t="s">
        <v>628</v>
      </c>
      <c r="AC53" s="33" t="s">
        <v>7</v>
      </c>
      <c r="AD53" s="88">
        <v>96</v>
      </c>
      <c r="AE53" s="33">
        <v>24</v>
      </c>
      <c r="AF53" s="33">
        <v>24</v>
      </c>
      <c r="AG53" s="33">
        <v>24</v>
      </c>
      <c r="AH53" s="33">
        <v>24</v>
      </c>
      <c r="AI53" s="33" t="s">
        <v>23</v>
      </c>
      <c r="AJ53" s="33" t="s">
        <v>20</v>
      </c>
      <c r="AK53" s="33" t="s">
        <v>6</v>
      </c>
      <c r="AL53" s="33" t="s">
        <v>6</v>
      </c>
      <c r="AM53" s="33" t="s">
        <v>6</v>
      </c>
      <c r="AN53" s="33" t="s">
        <v>25</v>
      </c>
      <c r="AO53" s="33" t="s">
        <v>117</v>
      </c>
      <c r="AP53" s="33" t="s">
        <v>101</v>
      </c>
      <c r="AQ53" s="33" t="s">
        <v>103</v>
      </c>
      <c r="AR53" s="33" t="s">
        <v>105</v>
      </c>
      <c r="AS53" s="33" t="s">
        <v>113</v>
      </c>
      <c r="AT53" s="97" t="s">
        <v>108</v>
      </c>
      <c r="AU53" s="97" t="s">
        <v>110</v>
      </c>
      <c r="AV53" s="97" t="s">
        <v>112</v>
      </c>
      <c r="AW53" s="33">
        <v>15</v>
      </c>
      <c r="AX53" s="33">
        <v>15</v>
      </c>
      <c r="AY53" s="33">
        <v>15</v>
      </c>
      <c r="AZ53" s="33">
        <v>15</v>
      </c>
      <c r="BA53" s="33">
        <v>15</v>
      </c>
      <c r="BB53" s="33">
        <v>15</v>
      </c>
      <c r="BC53" s="33">
        <v>10</v>
      </c>
      <c r="BD53" s="88">
        <v>100</v>
      </c>
      <c r="BE53" s="88" t="s">
        <v>126</v>
      </c>
      <c r="BF53" s="34" t="s">
        <v>156</v>
      </c>
      <c r="BG53" s="88" t="s">
        <v>126</v>
      </c>
      <c r="BH53" s="88" t="s">
        <v>126</v>
      </c>
      <c r="BI53" s="88">
        <v>100</v>
      </c>
      <c r="BJ53" s="135">
        <v>100</v>
      </c>
      <c r="BK53" s="137" t="s">
        <v>126</v>
      </c>
      <c r="BL53" s="39" t="s">
        <v>165</v>
      </c>
      <c r="BM53" s="39" t="s">
        <v>165</v>
      </c>
      <c r="BN53" s="85">
        <v>0</v>
      </c>
      <c r="BO53" s="134">
        <v>1.5</v>
      </c>
      <c r="BP53" s="85">
        <v>2</v>
      </c>
      <c r="BQ53" s="134">
        <v>0</v>
      </c>
      <c r="BR53" s="99" t="s">
        <v>56</v>
      </c>
      <c r="BS53" s="84"/>
      <c r="BT53" s="84"/>
      <c r="BU53" s="84"/>
      <c r="BV53" s="84"/>
      <c r="BW53" s="84"/>
      <c r="BX53" s="84"/>
      <c r="BY53" s="84"/>
      <c r="BZ53" s="84"/>
      <c r="CA53" s="84"/>
      <c r="CB53" s="84"/>
      <c r="CC53" s="84"/>
      <c r="CD53" s="84"/>
      <c r="CE53" s="84"/>
      <c r="CF53" s="84"/>
      <c r="CG53" s="84"/>
      <c r="CH53" s="84"/>
      <c r="CI53" s="84"/>
      <c r="CJ53" s="84"/>
      <c r="CK53" s="84"/>
      <c r="CL53" s="84"/>
      <c r="CM53" s="84"/>
      <c r="CN53" s="84"/>
      <c r="CO53" s="84"/>
      <c r="CP53" s="84"/>
      <c r="CQ53" s="84"/>
      <c r="CR53" s="84"/>
      <c r="CS53" s="84"/>
      <c r="CT53" s="84"/>
      <c r="CU53" s="84"/>
      <c r="CV53" s="84"/>
      <c r="CW53" s="84"/>
      <c r="CX53" s="84"/>
      <c r="CY53" s="84"/>
      <c r="CZ53" s="84"/>
      <c r="DA53" s="84"/>
      <c r="DB53" s="84"/>
      <c r="DC53" s="84"/>
      <c r="DD53" s="84"/>
      <c r="DE53" s="84"/>
      <c r="DF53" s="84"/>
      <c r="DG53" s="84"/>
      <c r="DH53" s="84"/>
      <c r="DI53" s="84"/>
      <c r="DJ53" s="84"/>
      <c r="DK53" s="84"/>
      <c r="DL53" s="84"/>
      <c r="DM53" s="84"/>
      <c r="DN53" s="84"/>
      <c r="DO53" s="84"/>
      <c r="DP53" s="84"/>
      <c r="DQ53" s="84"/>
      <c r="DR53" s="84"/>
      <c r="DS53" s="84"/>
      <c r="DT53" s="84"/>
      <c r="DU53" s="84"/>
      <c r="DV53" s="84"/>
      <c r="DW53" s="84"/>
      <c r="DX53" s="84"/>
      <c r="DY53" s="84"/>
      <c r="DZ53" s="84"/>
      <c r="EA53" s="84"/>
      <c r="EB53" s="84"/>
      <c r="EC53" s="84"/>
      <c r="ED53" s="84"/>
      <c r="EE53" s="84"/>
      <c r="EF53" s="84"/>
      <c r="EG53" s="84"/>
      <c r="EH53" s="84"/>
    </row>
    <row r="54" spans="1:138" s="37" customFormat="1" ht="109.5" customHeight="1" x14ac:dyDescent="0.2">
      <c r="A54" s="142"/>
      <c r="B54" s="142"/>
      <c r="C54" s="99" t="s">
        <v>56</v>
      </c>
      <c r="D54" s="92" t="s">
        <v>56</v>
      </c>
      <c r="E54" s="143"/>
      <c r="F54" s="136"/>
      <c r="G54" s="136"/>
      <c r="H54" s="136"/>
      <c r="I54" s="144"/>
      <c r="J54" s="145"/>
      <c r="K54" s="144"/>
      <c r="L54" s="139"/>
      <c r="M54" s="139"/>
      <c r="N54" s="140"/>
      <c r="O54" s="141"/>
      <c r="P54" s="141"/>
      <c r="Q54" s="141"/>
      <c r="R54" s="138"/>
      <c r="S54" s="138"/>
      <c r="T54" s="140">
        <v>0</v>
      </c>
      <c r="U54" s="141"/>
      <c r="V54" s="141"/>
      <c r="W54" s="136"/>
      <c r="X54" s="136"/>
      <c r="Y54" s="93" t="s">
        <v>537</v>
      </c>
      <c r="Z54" s="97" t="s">
        <v>235</v>
      </c>
      <c r="AA54" s="33" t="s">
        <v>23</v>
      </c>
      <c r="AB54" s="97" t="s">
        <v>417</v>
      </c>
      <c r="AC54" s="33" t="s">
        <v>7</v>
      </c>
      <c r="AD54" s="88">
        <v>2</v>
      </c>
      <c r="AE54" s="33">
        <v>0</v>
      </c>
      <c r="AF54" s="33">
        <v>1</v>
      </c>
      <c r="AG54" s="33">
        <v>0</v>
      </c>
      <c r="AH54" s="33">
        <v>1</v>
      </c>
      <c r="AI54" s="33" t="s">
        <v>23</v>
      </c>
      <c r="AJ54" s="33" t="s">
        <v>20</v>
      </c>
      <c r="AK54" s="33" t="s">
        <v>23</v>
      </c>
      <c r="AL54" s="33" t="s">
        <v>23</v>
      </c>
      <c r="AM54" s="33" t="s">
        <v>6</v>
      </c>
      <c r="AN54" s="33" t="s">
        <v>31</v>
      </c>
      <c r="AO54" s="33" t="s">
        <v>117</v>
      </c>
      <c r="AP54" s="33" t="s">
        <v>101</v>
      </c>
      <c r="AQ54" s="33" t="s">
        <v>103</v>
      </c>
      <c r="AR54" s="33" t="s">
        <v>105</v>
      </c>
      <c r="AS54" s="33" t="s">
        <v>113</v>
      </c>
      <c r="AT54" s="97" t="s">
        <v>108</v>
      </c>
      <c r="AU54" s="97" t="s">
        <v>110</v>
      </c>
      <c r="AV54" s="97" t="s">
        <v>112</v>
      </c>
      <c r="AW54" s="33">
        <v>15</v>
      </c>
      <c r="AX54" s="33">
        <v>15</v>
      </c>
      <c r="AY54" s="33">
        <v>15</v>
      </c>
      <c r="AZ54" s="33">
        <v>15</v>
      </c>
      <c r="BA54" s="33">
        <v>15</v>
      </c>
      <c r="BB54" s="33">
        <v>15</v>
      </c>
      <c r="BC54" s="33">
        <v>10</v>
      </c>
      <c r="BD54" s="88">
        <v>100</v>
      </c>
      <c r="BE54" s="88" t="s">
        <v>126</v>
      </c>
      <c r="BF54" s="34" t="s">
        <v>156</v>
      </c>
      <c r="BG54" s="88" t="s">
        <v>126</v>
      </c>
      <c r="BH54" s="88" t="s">
        <v>126</v>
      </c>
      <c r="BI54" s="88">
        <v>100</v>
      </c>
      <c r="BJ54" s="135"/>
      <c r="BK54" s="137"/>
      <c r="BL54" s="39" t="s">
        <v>165</v>
      </c>
      <c r="BM54" s="39" t="s">
        <v>165</v>
      </c>
      <c r="BN54" s="85">
        <v>2</v>
      </c>
      <c r="BO54" s="134"/>
      <c r="BP54" s="85">
        <v>2</v>
      </c>
      <c r="BQ54" s="134"/>
      <c r="BR54" s="99" t="s">
        <v>56</v>
      </c>
      <c r="BS54" s="84"/>
      <c r="BT54" s="84"/>
      <c r="BU54" s="84"/>
      <c r="BV54" s="84"/>
      <c r="BW54" s="84"/>
      <c r="BX54" s="84"/>
      <c r="BY54" s="84"/>
      <c r="BZ54" s="84"/>
      <c r="CA54" s="84"/>
      <c r="CB54" s="84"/>
      <c r="CC54" s="84"/>
      <c r="CD54" s="84"/>
      <c r="CE54" s="84"/>
      <c r="CF54" s="84"/>
      <c r="CG54" s="84"/>
      <c r="CH54" s="84"/>
      <c r="CI54" s="84"/>
      <c r="CJ54" s="84"/>
      <c r="CK54" s="84"/>
      <c r="CL54" s="84"/>
      <c r="CM54" s="84"/>
      <c r="CN54" s="84"/>
      <c r="CO54" s="84"/>
      <c r="CP54" s="84"/>
      <c r="CQ54" s="84"/>
      <c r="CR54" s="84"/>
      <c r="CS54" s="84"/>
      <c r="CT54" s="84"/>
      <c r="CU54" s="84"/>
      <c r="CV54" s="84"/>
      <c r="CW54" s="84"/>
      <c r="CX54" s="84"/>
      <c r="CY54" s="84"/>
      <c r="CZ54" s="84"/>
      <c r="DA54" s="84"/>
      <c r="DB54" s="84"/>
      <c r="DC54" s="84"/>
      <c r="DD54" s="84"/>
      <c r="DE54" s="84"/>
      <c r="DF54" s="84"/>
      <c r="DG54" s="84"/>
      <c r="DH54" s="84"/>
      <c r="DI54" s="84"/>
      <c r="DJ54" s="84"/>
      <c r="DK54" s="84"/>
      <c r="DL54" s="84"/>
      <c r="DM54" s="84"/>
      <c r="DN54" s="84"/>
      <c r="DO54" s="84"/>
      <c r="DP54" s="84"/>
      <c r="DQ54" s="84"/>
      <c r="DR54" s="84"/>
      <c r="DS54" s="84"/>
      <c r="DT54" s="84"/>
      <c r="DU54" s="84"/>
      <c r="DV54" s="84"/>
      <c r="DW54" s="84"/>
      <c r="DX54" s="84"/>
      <c r="DY54" s="84"/>
      <c r="DZ54" s="84"/>
      <c r="EA54" s="84"/>
      <c r="EB54" s="84"/>
      <c r="EC54" s="84"/>
      <c r="ED54" s="84"/>
      <c r="EE54" s="84"/>
      <c r="EF54" s="84"/>
      <c r="EG54" s="84"/>
      <c r="EH54" s="84"/>
    </row>
    <row r="55" spans="1:138" s="37" customFormat="1" ht="107.25" customHeight="1" x14ac:dyDescent="0.2">
      <c r="A55" s="142"/>
      <c r="B55" s="142"/>
      <c r="C55" s="99" t="s">
        <v>56</v>
      </c>
      <c r="D55" s="92" t="s">
        <v>56</v>
      </c>
      <c r="E55" s="143"/>
      <c r="F55" s="136"/>
      <c r="G55" s="136"/>
      <c r="H55" s="136"/>
      <c r="I55" s="144"/>
      <c r="J55" s="145"/>
      <c r="K55" s="144"/>
      <c r="L55" s="139"/>
      <c r="M55" s="139"/>
      <c r="N55" s="140"/>
      <c r="O55" s="141"/>
      <c r="P55" s="141"/>
      <c r="Q55" s="141"/>
      <c r="R55" s="138"/>
      <c r="S55" s="138"/>
      <c r="T55" s="140">
        <v>0</v>
      </c>
      <c r="U55" s="141"/>
      <c r="V55" s="141"/>
      <c r="W55" s="136"/>
      <c r="X55" s="136"/>
      <c r="Y55" s="93" t="s">
        <v>781</v>
      </c>
      <c r="Z55" s="97" t="s">
        <v>627</v>
      </c>
      <c r="AA55" s="33" t="s">
        <v>6</v>
      </c>
      <c r="AB55" s="97" t="s">
        <v>392</v>
      </c>
      <c r="AC55" s="33" t="s">
        <v>7</v>
      </c>
      <c r="AD55" s="88">
        <v>0</v>
      </c>
      <c r="AE55" s="33">
        <v>0</v>
      </c>
      <c r="AF55" s="33">
        <v>0</v>
      </c>
      <c r="AG55" s="33">
        <v>0</v>
      </c>
      <c r="AH55" s="33">
        <v>0</v>
      </c>
      <c r="AI55" s="33" t="s">
        <v>6</v>
      </c>
      <c r="AJ55" s="33" t="s">
        <v>20</v>
      </c>
      <c r="AK55" s="33" t="s">
        <v>23</v>
      </c>
      <c r="AL55" s="33" t="s">
        <v>23</v>
      </c>
      <c r="AM55" s="33" t="s">
        <v>6</v>
      </c>
      <c r="AN55" s="33" t="s">
        <v>29</v>
      </c>
      <c r="AO55" s="33" t="s">
        <v>117</v>
      </c>
      <c r="AP55" s="33" t="s">
        <v>101</v>
      </c>
      <c r="AQ55" s="33" t="s">
        <v>103</v>
      </c>
      <c r="AR55" s="33" t="s">
        <v>105</v>
      </c>
      <c r="AS55" s="33" t="s">
        <v>113</v>
      </c>
      <c r="AT55" s="97" t="s">
        <v>108</v>
      </c>
      <c r="AU55" s="97" t="s">
        <v>110</v>
      </c>
      <c r="AV55" s="97" t="s">
        <v>112</v>
      </c>
      <c r="AW55" s="33">
        <v>15</v>
      </c>
      <c r="AX55" s="33">
        <v>15</v>
      </c>
      <c r="AY55" s="33">
        <v>15</v>
      </c>
      <c r="AZ55" s="33">
        <v>15</v>
      </c>
      <c r="BA55" s="33">
        <v>15</v>
      </c>
      <c r="BB55" s="33">
        <v>15</v>
      </c>
      <c r="BC55" s="33">
        <v>10</v>
      </c>
      <c r="BD55" s="88">
        <v>100</v>
      </c>
      <c r="BE55" s="88" t="s">
        <v>126</v>
      </c>
      <c r="BF55" s="34" t="s">
        <v>156</v>
      </c>
      <c r="BG55" s="88" t="s">
        <v>126</v>
      </c>
      <c r="BH55" s="88" t="s">
        <v>126</v>
      </c>
      <c r="BI55" s="88">
        <v>100</v>
      </c>
      <c r="BJ55" s="135"/>
      <c r="BK55" s="137"/>
      <c r="BL55" s="39" t="s">
        <v>165</v>
      </c>
      <c r="BM55" s="39" t="s">
        <v>165</v>
      </c>
      <c r="BN55" s="85">
        <v>2</v>
      </c>
      <c r="BO55" s="134"/>
      <c r="BP55" s="85">
        <v>2</v>
      </c>
      <c r="BQ55" s="134"/>
      <c r="BR55" s="99" t="s">
        <v>56</v>
      </c>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row>
    <row r="56" spans="1:138" s="37" customFormat="1" ht="96" customHeight="1" x14ac:dyDescent="0.2">
      <c r="A56" s="142"/>
      <c r="B56" s="142"/>
      <c r="C56" s="99" t="s">
        <v>56</v>
      </c>
      <c r="D56" s="92" t="s">
        <v>56</v>
      </c>
      <c r="E56" s="143"/>
      <c r="F56" s="136"/>
      <c r="G56" s="136"/>
      <c r="H56" s="136"/>
      <c r="I56" s="144"/>
      <c r="J56" s="145"/>
      <c r="K56" s="144"/>
      <c r="L56" s="139"/>
      <c r="M56" s="139"/>
      <c r="N56" s="140"/>
      <c r="O56" s="141" t="s">
        <v>823</v>
      </c>
      <c r="P56" s="141">
        <v>0</v>
      </c>
      <c r="Q56" s="141"/>
      <c r="R56" s="138"/>
      <c r="S56" s="138"/>
      <c r="T56" s="140">
        <v>0</v>
      </c>
      <c r="U56" s="141" t="s">
        <v>823</v>
      </c>
      <c r="V56" s="141">
        <v>0</v>
      </c>
      <c r="W56" s="136"/>
      <c r="X56" s="136"/>
      <c r="Y56" s="93" t="s">
        <v>782</v>
      </c>
      <c r="Z56" s="97" t="s">
        <v>235</v>
      </c>
      <c r="AA56" s="33" t="s">
        <v>23</v>
      </c>
      <c r="AB56" s="97" t="s">
        <v>418</v>
      </c>
      <c r="AC56" s="33" t="s">
        <v>7</v>
      </c>
      <c r="AD56" s="88">
        <v>0</v>
      </c>
      <c r="AE56" s="33">
        <v>0</v>
      </c>
      <c r="AF56" s="33">
        <v>0</v>
      </c>
      <c r="AG56" s="33">
        <v>0</v>
      </c>
      <c r="AH56" s="33">
        <v>0</v>
      </c>
      <c r="AI56" s="33" t="s">
        <v>6</v>
      </c>
      <c r="AJ56" s="33" t="s">
        <v>20</v>
      </c>
      <c r="AK56" s="33" t="s">
        <v>23</v>
      </c>
      <c r="AL56" s="33" t="s">
        <v>23</v>
      </c>
      <c r="AM56" s="33" t="s">
        <v>6</v>
      </c>
      <c r="AN56" s="33" t="s">
        <v>29</v>
      </c>
      <c r="AO56" s="33" t="s">
        <v>117</v>
      </c>
      <c r="AP56" s="33" t="s">
        <v>101</v>
      </c>
      <c r="AQ56" s="33" t="s">
        <v>103</v>
      </c>
      <c r="AR56" s="33" t="s">
        <v>105</v>
      </c>
      <c r="AS56" s="33" t="s">
        <v>113</v>
      </c>
      <c r="AT56" s="97" t="s">
        <v>108</v>
      </c>
      <c r="AU56" s="97" t="s">
        <v>110</v>
      </c>
      <c r="AV56" s="97" t="s">
        <v>112</v>
      </c>
      <c r="AW56" s="33">
        <v>15</v>
      </c>
      <c r="AX56" s="33">
        <v>15</v>
      </c>
      <c r="AY56" s="33">
        <v>15</v>
      </c>
      <c r="AZ56" s="33">
        <v>15</v>
      </c>
      <c r="BA56" s="33">
        <v>15</v>
      </c>
      <c r="BB56" s="33">
        <v>15</v>
      </c>
      <c r="BC56" s="33">
        <v>10</v>
      </c>
      <c r="BD56" s="88">
        <v>100</v>
      </c>
      <c r="BE56" s="88" t="s">
        <v>126</v>
      </c>
      <c r="BF56" s="34" t="s">
        <v>156</v>
      </c>
      <c r="BG56" s="88" t="s">
        <v>126</v>
      </c>
      <c r="BH56" s="88" t="s">
        <v>126</v>
      </c>
      <c r="BI56" s="88">
        <v>100</v>
      </c>
      <c r="BJ56" s="135"/>
      <c r="BK56" s="137"/>
      <c r="BL56" s="39" t="s">
        <v>165</v>
      </c>
      <c r="BM56" s="39" t="s">
        <v>165</v>
      </c>
      <c r="BN56" s="85">
        <v>2</v>
      </c>
      <c r="BO56" s="134"/>
      <c r="BP56" s="85">
        <v>2</v>
      </c>
      <c r="BQ56" s="134"/>
      <c r="BR56" s="99" t="s">
        <v>56</v>
      </c>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row>
    <row r="57" spans="1:138" s="37" customFormat="1" ht="251.25" customHeight="1" x14ac:dyDescent="0.2">
      <c r="A57" s="91">
        <v>11</v>
      </c>
      <c r="B57" s="91" t="s">
        <v>430</v>
      </c>
      <c r="C57" s="99" t="s">
        <v>57</v>
      </c>
      <c r="D57" s="92" t="s">
        <v>57</v>
      </c>
      <c r="E57" s="92" t="s">
        <v>38</v>
      </c>
      <c r="F57" s="87" t="s">
        <v>67</v>
      </c>
      <c r="G57" s="87" t="s">
        <v>76</v>
      </c>
      <c r="H57" s="87" t="s">
        <v>72</v>
      </c>
      <c r="I57" s="93" t="s">
        <v>219</v>
      </c>
      <c r="J57" s="94" t="s">
        <v>382</v>
      </c>
      <c r="K57" s="93" t="s">
        <v>220</v>
      </c>
      <c r="L57" s="90">
        <v>3</v>
      </c>
      <c r="M57" s="90">
        <v>4</v>
      </c>
      <c r="N57" s="85">
        <v>12</v>
      </c>
      <c r="O57" s="95" t="s">
        <v>525</v>
      </c>
      <c r="P57" s="95" t="s">
        <v>84</v>
      </c>
      <c r="Q57" s="95" t="s">
        <v>90</v>
      </c>
      <c r="R57" s="89">
        <v>1</v>
      </c>
      <c r="S57" s="89">
        <v>2</v>
      </c>
      <c r="T57" s="85">
        <v>2</v>
      </c>
      <c r="U57" s="95" t="s">
        <v>818</v>
      </c>
      <c r="V57" s="95" t="s">
        <v>87</v>
      </c>
      <c r="W57" s="87" t="s">
        <v>538</v>
      </c>
      <c r="X57" s="87" t="s">
        <v>6</v>
      </c>
      <c r="Y57" s="93" t="s">
        <v>773</v>
      </c>
      <c r="Z57" s="97" t="s">
        <v>221</v>
      </c>
      <c r="AA57" s="33" t="s">
        <v>6</v>
      </c>
      <c r="AB57" s="97" t="s">
        <v>565</v>
      </c>
      <c r="AC57" s="33" t="s">
        <v>7</v>
      </c>
      <c r="AD57" s="88">
        <v>12</v>
      </c>
      <c r="AE57" s="33">
        <v>3</v>
      </c>
      <c r="AF57" s="33">
        <v>3</v>
      </c>
      <c r="AG57" s="33">
        <v>3</v>
      </c>
      <c r="AH57" s="33">
        <v>3</v>
      </c>
      <c r="AI57" s="33" t="s">
        <v>23</v>
      </c>
      <c r="AJ57" s="33" t="s">
        <v>20</v>
      </c>
      <c r="AK57" s="33" t="s">
        <v>6</v>
      </c>
      <c r="AL57" s="33" t="s">
        <v>6</v>
      </c>
      <c r="AM57" s="33" t="s">
        <v>6</v>
      </c>
      <c r="AN57" s="33" t="s">
        <v>27</v>
      </c>
      <c r="AO57" s="33" t="s">
        <v>117</v>
      </c>
      <c r="AP57" s="33" t="s">
        <v>101</v>
      </c>
      <c r="AQ57" s="33" t="s">
        <v>103</v>
      </c>
      <c r="AR57" s="33" t="s">
        <v>105</v>
      </c>
      <c r="AS57" s="33" t="s">
        <v>113</v>
      </c>
      <c r="AT57" s="97" t="s">
        <v>108</v>
      </c>
      <c r="AU57" s="97" t="s">
        <v>110</v>
      </c>
      <c r="AV57" s="97" t="s">
        <v>112</v>
      </c>
      <c r="AW57" s="33">
        <v>15</v>
      </c>
      <c r="AX57" s="33">
        <v>15</v>
      </c>
      <c r="AY57" s="33">
        <v>15</v>
      </c>
      <c r="AZ57" s="33">
        <v>15</v>
      </c>
      <c r="BA57" s="33">
        <v>15</v>
      </c>
      <c r="BB57" s="33">
        <v>15</v>
      </c>
      <c r="BC57" s="33">
        <v>10</v>
      </c>
      <c r="BD57" s="88">
        <v>100</v>
      </c>
      <c r="BE57" s="88" t="s">
        <v>126</v>
      </c>
      <c r="BF57" s="34" t="s">
        <v>156</v>
      </c>
      <c r="BG57" s="88" t="s">
        <v>126</v>
      </c>
      <c r="BH57" s="88" t="s">
        <v>126</v>
      </c>
      <c r="BI57" s="88">
        <v>100</v>
      </c>
      <c r="BJ57" s="86">
        <v>100</v>
      </c>
      <c r="BK57" s="88" t="s">
        <v>126</v>
      </c>
      <c r="BL57" s="39" t="s">
        <v>165</v>
      </c>
      <c r="BM57" s="39" t="s">
        <v>165</v>
      </c>
      <c r="BN57" s="85">
        <v>2</v>
      </c>
      <c r="BO57" s="98">
        <v>2</v>
      </c>
      <c r="BP57" s="85">
        <v>2</v>
      </c>
      <c r="BQ57" s="98">
        <v>2</v>
      </c>
      <c r="BR57" s="99" t="s">
        <v>57</v>
      </c>
      <c r="BS57" s="84"/>
      <c r="BT57" s="84"/>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row>
    <row r="58" spans="1:138" s="37" customFormat="1" ht="127.5" customHeight="1" x14ac:dyDescent="0.2">
      <c r="A58" s="142">
        <v>12</v>
      </c>
      <c r="B58" s="142" t="s">
        <v>431</v>
      </c>
      <c r="C58" s="99" t="s">
        <v>57</v>
      </c>
      <c r="D58" s="92" t="s">
        <v>57</v>
      </c>
      <c r="E58" s="143" t="s">
        <v>38</v>
      </c>
      <c r="F58" s="136" t="s">
        <v>65</v>
      </c>
      <c r="G58" s="136" t="s">
        <v>41</v>
      </c>
      <c r="H58" s="136" t="s">
        <v>83</v>
      </c>
      <c r="I58" s="144" t="s">
        <v>222</v>
      </c>
      <c r="J58" s="145" t="s">
        <v>774</v>
      </c>
      <c r="K58" s="144" t="s">
        <v>223</v>
      </c>
      <c r="L58" s="139">
        <v>5</v>
      </c>
      <c r="M58" s="139">
        <v>5</v>
      </c>
      <c r="N58" s="140">
        <v>25</v>
      </c>
      <c r="O58" s="141" t="s">
        <v>828</v>
      </c>
      <c r="P58" s="141" t="s">
        <v>84</v>
      </c>
      <c r="Q58" s="141" t="s">
        <v>90</v>
      </c>
      <c r="R58" s="138">
        <v>3</v>
      </c>
      <c r="S58" s="138">
        <v>3</v>
      </c>
      <c r="T58" s="140">
        <v>9</v>
      </c>
      <c r="U58" s="141" t="s">
        <v>829</v>
      </c>
      <c r="V58" s="141" t="s">
        <v>85</v>
      </c>
      <c r="W58" s="136" t="s">
        <v>538</v>
      </c>
      <c r="X58" s="136" t="s">
        <v>23</v>
      </c>
      <c r="Y58" s="93" t="s">
        <v>775</v>
      </c>
      <c r="Z58" s="97" t="s">
        <v>224</v>
      </c>
      <c r="AA58" s="33" t="s">
        <v>23</v>
      </c>
      <c r="AB58" s="97" t="s">
        <v>390</v>
      </c>
      <c r="AC58" s="33" t="s">
        <v>7</v>
      </c>
      <c r="AD58" s="88">
        <v>4</v>
      </c>
      <c r="AE58" s="33">
        <v>1</v>
      </c>
      <c r="AF58" s="33">
        <v>1</v>
      </c>
      <c r="AG58" s="33">
        <v>1</v>
      </c>
      <c r="AH58" s="33">
        <v>1</v>
      </c>
      <c r="AI58" s="33" t="s">
        <v>6</v>
      </c>
      <c r="AJ58" s="33" t="s">
        <v>20</v>
      </c>
      <c r="AK58" s="33" t="s">
        <v>6</v>
      </c>
      <c r="AL58" s="33" t="s">
        <v>6</v>
      </c>
      <c r="AM58" s="33" t="s">
        <v>6</v>
      </c>
      <c r="AN58" s="33" t="s">
        <v>61</v>
      </c>
      <c r="AO58" s="33" t="s">
        <v>117</v>
      </c>
      <c r="AP58" s="33" t="s">
        <v>101</v>
      </c>
      <c r="AQ58" s="33" t="s">
        <v>103</v>
      </c>
      <c r="AR58" s="33" t="s">
        <v>105</v>
      </c>
      <c r="AS58" s="33" t="s">
        <v>113</v>
      </c>
      <c r="AT58" s="97" t="s">
        <v>108</v>
      </c>
      <c r="AU58" s="97" t="s">
        <v>110</v>
      </c>
      <c r="AV58" s="97" t="s">
        <v>112</v>
      </c>
      <c r="AW58" s="33">
        <v>15</v>
      </c>
      <c r="AX58" s="33">
        <v>15</v>
      </c>
      <c r="AY58" s="33">
        <v>15</v>
      </c>
      <c r="AZ58" s="33">
        <v>15</v>
      </c>
      <c r="BA58" s="33">
        <v>15</v>
      </c>
      <c r="BB58" s="33">
        <v>15</v>
      </c>
      <c r="BC58" s="33">
        <v>10</v>
      </c>
      <c r="BD58" s="88">
        <v>100</v>
      </c>
      <c r="BE58" s="88" t="s">
        <v>126</v>
      </c>
      <c r="BF58" s="34" t="s">
        <v>156</v>
      </c>
      <c r="BG58" s="88" t="s">
        <v>126</v>
      </c>
      <c r="BH58" s="88" t="s">
        <v>126</v>
      </c>
      <c r="BI58" s="88">
        <v>100</v>
      </c>
      <c r="BJ58" s="135">
        <v>100</v>
      </c>
      <c r="BK58" s="137" t="s">
        <v>126</v>
      </c>
      <c r="BL58" s="39" t="s">
        <v>165</v>
      </c>
      <c r="BM58" s="39" t="s">
        <v>165</v>
      </c>
      <c r="BN58" s="85">
        <v>2</v>
      </c>
      <c r="BO58" s="134">
        <v>2</v>
      </c>
      <c r="BP58" s="85">
        <v>2</v>
      </c>
      <c r="BQ58" s="134">
        <v>2</v>
      </c>
      <c r="BR58" s="99" t="s">
        <v>57</v>
      </c>
      <c r="BS58" s="84"/>
      <c r="BT58" s="84"/>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row>
    <row r="59" spans="1:138" s="37" customFormat="1" ht="127.5" customHeight="1" x14ac:dyDescent="0.2">
      <c r="A59" s="142"/>
      <c r="B59" s="142"/>
      <c r="C59" s="99" t="s">
        <v>57</v>
      </c>
      <c r="D59" s="92" t="s">
        <v>57</v>
      </c>
      <c r="E59" s="143"/>
      <c r="F59" s="136"/>
      <c r="G59" s="136"/>
      <c r="H59" s="136"/>
      <c r="I59" s="144"/>
      <c r="J59" s="145"/>
      <c r="K59" s="144"/>
      <c r="L59" s="139"/>
      <c r="M59" s="139"/>
      <c r="N59" s="140"/>
      <c r="O59" s="141"/>
      <c r="P59" s="141">
        <v>0</v>
      </c>
      <c r="Q59" s="141"/>
      <c r="R59" s="139">
        <v>-2</v>
      </c>
      <c r="S59" s="139">
        <v>0</v>
      </c>
      <c r="T59" s="140"/>
      <c r="U59" s="141"/>
      <c r="V59" s="141">
        <v>0</v>
      </c>
      <c r="W59" s="139"/>
      <c r="X59" s="139"/>
      <c r="Y59" s="93" t="s">
        <v>776</v>
      </c>
      <c r="Z59" s="97" t="s">
        <v>224</v>
      </c>
      <c r="AA59" s="33" t="s">
        <v>23</v>
      </c>
      <c r="AB59" s="97" t="s">
        <v>566</v>
      </c>
      <c r="AC59" s="33" t="s">
        <v>9</v>
      </c>
      <c r="AD59" s="88">
        <v>4</v>
      </c>
      <c r="AE59" s="33">
        <v>1</v>
      </c>
      <c r="AF59" s="33">
        <v>1</v>
      </c>
      <c r="AG59" s="33">
        <v>1</v>
      </c>
      <c r="AH59" s="33">
        <v>1</v>
      </c>
      <c r="AI59" s="33" t="s">
        <v>6</v>
      </c>
      <c r="AJ59" s="33" t="s">
        <v>20</v>
      </c>
      <c r="AK59" s="33" t="s">
        <v>23</v>
      </c>
      <c r="AL59" s="33" t="s">
        <v>6</v>
      </c>
      <c r="AM59" s="33" t="s">
        <v>6</v>
      </c>
      <c r="AN59" s="33" t="s">
        <v>29</v>
      </c>
      <c r="AO59" s="33" t="s">
        <v>117</v>
      </c>
      <c r="AP59" s="33" t="s">
        <v>101</v>
      </c>
      <c r="AQ59" s="33" t="s">
        <v>103</v>
      </c>
      <c r="AR59" s="33" t="s">
        <v>105</v>
      </c>
      <c r="AS59" s="33" t="s">
        <v>113</v>
      </c>
      <c r="AT59" s="97" t="s">
        <v>108</v>
      </c>
      <c r="AU59" s="97" t="s">
        <v>110</v>
      </c>
      <c r="AV59" s="97" t="s">
        <v>112</v>
      </c>
      <c r="AW59" s="33">
        <v>15</v>
      </c>
      <c r="AX59" s="33">
        <v>15</v>
      </c>
      <c r="AY59" s="33">
        <v>15</v>
      </c>
      <c r="AZ59" s="33">
        <v>15</v>
      </c>
      <c r="BA59" s="33">
        <v>15</v>
      </c>
      <c r="BB59" s="33">
        <v>15</v>
      </c>
      <c r="BC59" s="33">
        <v>10</v>
      </c>
      <c r="BD59" s="88">
        <v>100</v>
      </c>
      <c r="BE59" s="88" t="s">
        <v>126</v>
      </c>
      <c r="BF59" s="34" t="s">
        <v>156</v>
      </c>
      <c r="BG59" s="88" t="s">
        <v>126</v>
      </c>
      <c r="BH59" s="88" t="s">
        <v>126</v>
      </c>
      <c r="BI59" s="88">
        <v>100</v>
      </c>
      <c r="BJ59" s="135"/>
      <c r="BK59" s="137"/>
      <c r="BL59" s="39" t="s">
        <v>165</v>
      </c>
      <c r="BM59" s="39" t="s">
        <v>165</v>
      </c>
      <c r="BN59" s="85">
        <v>2</v>
      </c>
      <c r="BO59" s="134"/>
      <c r="BP59" s="85">
        <v>2</v>
      </c>
      <c r="BQ59" s="134"/>
      <c r="BR59" s="99" t="s">
        <v>57</v>
      </c>
      <c r="BS59" s="84"/>
      <c r="BT59" s="84"/>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row>
    <row r="60" spans="1:138" s="37" customFormat="1" ht="90.75" customHeight="1" x14ac:dyDescent="0.2">
      <c r="A60" s="142">
        <v>13</v>
      </c>
      <c r="B60" s="142" t="s">
        <v>432</v>
      </c>
      <c r="C60" s="99" t="s">
        <v>57</v>
      </c>
      <c r="D60" s="92" t="s">
        <v>57</v>
      </c>
      <c r="E60" s="143" t="s">
        <v>34</v>
      </c>
      <c r="F60" s="136" t="s">
        <v>65</v>
      </c>
      <c r="G60" s="136" t="s">
        <v>77</v>
      </c>
      <c r="H60" s="136" t="s">
        <v>71</v>
      </c>
      <c r="I60" s="144" t="s">
        <v>225</v>
      </c>
      <c r="J60" s="145" t="s">
        <v>226</v>
      </c>
      <c r="K60" s="144" t="s">
        <v>227</v>
      </c>
      <c r="L60" s="139">
        <v>1</v>
      </c>
      <c r="M60" s="139">
        <v>4</v>
      </c>
      <c r="N60" s="140">
        <v>4</v>
      </c>
      <c r="O60" s="141" t="s">
        <v>827</v>
      </c>
      <c r="P60" s="141" t="s">
        <v>85</v>
      </c>
      <c r="Q60" s="141" t="s">
        <v>90</v>
      </c>
      <c r="R60" s="138">
        <v>1</v>
      </c>
      <c r="S60" s="138">
        <v>4</v>
      </c>
      <c r="T60" s="140">
        <v>4</v>
      </c>
      <c r="U60" s="141" t="s">
        <v>827</v>
      </c>
      <c r="V60" s="141" t="s">
        <v>85</v>
      </c>
      <c r="W60" s="136" t="s">
        <v>538</v>
      </c>
      <c r="X60" s="136" t="s">
        <v>23</v>
      </c>
      <c r="Y60" s="93" t="s">
        <v>777</v>
      </c>
      <c r="Z60" s="97" t="s">
        <v>567</v>
      </c>
      <c r="AA60" s="33" t="s">
        <v>23</v>
      </c>
      <c r="AB60" s="97" t="s">
        <v>568</v>
      </c>
      <c r="AC60" s="33" t="s">
        <v>9</v>
      </c>
      <c r="AD60" s="88">
        <v>0</v>
      </c>
      <c r="AE60" s="33">
        <v>0</v>
      </c>
      <c r="AF60" s="33">
        <v>0</v>
      </c>
      <c r="AG60" s="33">
        <v>0</v>
      </c>
      <c r="AH60" s="33">
        <v>0</v>
      </c>
      <c r="AI60" s="33" t="s">
        <v>6</v>
      </c>
      <c r="AJ60" s="33" t="s">
        <v>20</v>
      </c>
      <c r="AK60" s="33" t="s">
        <v>23</v>
      </c>
      <c r="AL60" s="33" t="s">
        <v>23</v>
      </c>
      <c r="AM60" s="33" t="s">
        <v>6</v>
      </c>
      <c r="AN60" s="33" t="s">
        <v>30</v>
      </c>
      <c r="AO60" s="33" t="s">
        <v>118</v>
      </c>
      <c r="AP60" s="33" t="s">
        <v>101</v>
      </c>
      <c r="AQ60" s="33" t="s">
        <v>103</v>
      </c>
      <c r="AR60" s="33" t="s">
        <v>105</v>
      </c>
      <c r="AS60" s="33" t="s">
        <v>113</v>
      </c>
      <c r="AT60" s="97" t="s">
        <v>108</v>
      </c>
      <c r="AU60" s="97" t="s">
        <v>110</v>
      </c>
      <c r="AV60" s="97" t="s">
        <v>112</v>
      </c>
      <c r="AW60" s="33">
        <v>15</v>
      </c>
      <c r="AX60" s="33">
        <v>15</v>
      </c>
      <c r="AY60" s="33">
        <v>15</v>
      </c>
      <c r="AZ60" s="33">
        <v>15</v>
      </c>
      <c r="BA60" s="33">
        <v>15</v>
      </c>
      <c r="BB60" s="33">
        <v>15</v>
      </c>
      <c r="BC60" s="33">
        <v>10</v>
      </c>
      <c r="BD60" s="88">
        <v>100</v>
      </c>
      <c r="BE60" s="88" t="s">
        <v>126</v>
      </c>
      <c r="BF60" s="34" t="s">
        <v>156</v>
      </c>
      <c r="BG60" s="88" t="s">
        <v>126</v>
      </c>
      <c r="BH60" s="88" t="s">
        <v>126</v>
      </c>
      <c r="BI60" s="88">
        <v>100</v>
      </c>
      <c r="BJ60" s="135">
        <v>100</v>
      </c>
      <c r="BK60" s="137" t="s">
        <v>126</v>
      </c>
      <c r="BL60" s="39" t="s">
        <v>165</v>
      </c>
      <c r="BM60" s="39" t="s">
        <v>167</v>
      </c>
      <c r="BN60" s="85">
        <v>0</v>
      </c>
      <c r="BO60" s="134">
        <v>1</v>
      </c>
      <c r="BP60" s="85">
        <v>0</v>
      </c>
      <c r="BQ60" s="134">
        <v>0</v>
      </c>
      <c r="BR60" s="99" t="s">
        <v>57</v>
      </c>
      <c r="BS60" s="84"/>
      <c r="BT60" s="84"/>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row>
    <row r="61" spans="1:138" s="37" customFormat="1" ht="120.75" customHeight="1" x14ac:dyDescent="0.2">
      <c r="A61" s="142"/>
      <c r="B61" s="142"/>
      <c r="C61" s="99" t="s">
        <v>57</v>
      </c>
      <c r="D61" s="92" t="s">
        <v>57</v>
      </c>
      <c r="E61" s="143"/>
      <c r="F61" s="136"/>
      <c r="G61" s="136"/>
      <c r="H61" s="136"/>
      <c r="I61" s="144"/>
      <c r="J61" s="145"/>
      <c r="K61" s="144"/>
      <c r="L61" s="139"/>
      <c r="M61" s="139"/>
      <c r="N61" s="140">
        <v>0</v>
      </c>
      <c r="O61" s="141"/>
      <c r="P61" s="141"/>
      <c r="Q61" s="141"/>
      <c r="R61" s="139">
        <v>-2</v>
      </c>
      <c r="S61" s="139">
        <v>0</v>
      </c>
      <c r="T61" s="140">
        <v>0</v>
      </c>
      <c r="U61" s="141"/>
      <c r="V61" s="141"/>
      <c r="W61" s="139"/>
      <c r="X61" s="139"/>
      <c r="Y61" s="93" t="s">
        <v>778</v>
      </c>
      <c r="Z61" s="97" t="s">
        <v>570</v>
      </c>
      <c r="AA61" s="33" t="s">
        <v>6</v>
      </c>
      <c r="AB61" s="97" t="s">
        <v>569</v>
      </c>
      <c r="AC61" s="33" t="s">
        <v>9</v>
      </c>
      <c r="AD61" s="88">
        <v>0</v>
      </c>
      <c r="AE61" s="33">
        <v>0</v>
      </c>
      <c r="AF61" s="33">
        <v>0</v>
      </c>
      <c r="AG61" s="33">
        <v>0</v>
      </c>
      <c r="AH61" s="33">
        <v>0</v>
      </c>
      <c r="AI61" s="33" t="s">
        <v>6</v>
      </c>
      <c r="AJ61" s="33" t="s">
        <v>20</v>
      </c>
      <c r="AK61" s="33" t="s">
        <v>23</v>
      </c>
      <c r="AL61" s="33" t="s">
        <v>23</v>
      </c>
      <c r="AM61" s="33" t="s">
        <v>6</v>
      </c>
      <c r="AN61" s="33" t="s">
        <v>30</v>
      </c>
      <c r="AO61" s="33" t="s">
        <v>118</v>
      </c>
      <c r="AP61" s="33" t="s">
        <v>101</v>
      </c>
      <c r="AQ61" s="33" t="s">
        <v>103</v>
      </c>
      <c r="AR61" s="33" t="s">
        <v>105</v>
      </c>
      <c r="AS61" s="33" t="s">
        <v>113</v>
      </c>
      <c r="AT61" s="97" t="s">
        <v>108</v>
      </c>
      <c r="AU61" s="97" t="s">
        <v>110</v>
      </c>
      <c r="AV61" s="97" t="s">
        <v>112</v>
      </c>
      <c r="AW61" s="33">
        <v>15</v>
      </c>
      <c r="AX61" s="33">
        <v>15</v>
      </c>
      <c r="AY61" s="33">
        <v>15</v>
      </c>
      <c r="AZ61" s="33">
        <v>15</v>
      </c>
      <c r="BA61" s="33">
        <v>15</v>
      </c>
      <c r="BB61" s="33">
        <v>15</v>
      </c>
      <c r="BC61" s="33">
        <v>10</v>
      </c>
      <c r="BD61" s="88">
        <v>100</v>
      </c>
      <c r="BE61" s="88" t="s">
        <v>126</v>
      </c>
      <c r="BF61" s="34" t="s">
        <v>156</v>
      </c>
      <c r="BG61" s="88" t="s">
        <v>126</v>
      </c>
      <c r="BH61" s="88" t="s">
        <v>126</v>
      </c>
      <c r="BI61" s="88">
        <v>100</v>
      </c>
      <c r="BJ61" s="135"/>
      <c r="BK61" s="137"/>
      <c r="BL61" s="39" t="s">
        <v>165</v>
      </c>
      <c r="BM61" s="39" t="s">
        <v>167</v>
      </c>
      <c r="BN61" s="85">
        <v>2</v>
      </c>
      <c r="BO61" s="134"/>
      <c r="BP61" s="85">
        <v>2</v>
      </c>
      <c r="BQ61" s="134"/>
      <c r="BR61" s="99" t="s">
        <v>57</v>
      </c>
      <c r="BS61" s="84"/>
      <c r="BT61" s="84"/>
      <c r="BU61" s="84"/>
      <c r="BV61" s="84"/>
      <c r="BW61" s="84"/>
      <c r="BX61" s="84"/>
      <c r="BY61" s="84"/>
      <c r="BZ61" s="84"/>
      <c r="CA61" s="84"/>
      <c r="CB61" s="84"/>
      <c r="CC61" s="84"/>
      <c r="CD61" s="84"/>
      <c r="CE61" s="84"/>
      <c r="CF61" s="84"/>
      <c r="CG61" s="84"/>
      <c r="CH61" s="84"/>
      <c r="CI61" s="84"/>
      <c r="CJ61" s="84"/>
      <c r="CK61" s="84"/>
      <c r="CL61" s="84"/>
      <c r="CM61" s="84"/>
      <c r="CN61" s="84"/>
      <c r="CO61" s="84"/>
      <c r="CP61" s="84"/>
      <c r="CQ61" s="84"/>
      <c r="CR61" s="84"/>
      <c r="CS61" s="84"/>
      <c r="CT61" s="84"/>
      <c r="CU61" s="84"/>
      <c r="CV61" s="84"/>
      <c r="CW61" s="84"/>
      <c r="CX61" s="84"/>
      <c r="CY61" s="84"/>
      <c r="CZ61" s="84"/>
      <c r="DA61" s="84"/>
      <c r="DB61" s="84"/>
      <c r="DC61" s="84"/>
      <c r="DD61" s="84"/>
      <c r="DE61" s="84"/>
      <c r="DF61" s="84"/>
      <c r="DG61" s="84"/>
      <c r="DH61" s="84"/>
      <c r="DI61" s="84"/>
      <c r="DJ61" s="84"/>
      <c r="DK61" s="84"/>
      <c r="DL61" s="84"/>
      <c r="DM61" s="84"/>
      <c r="DN61" s="84"/>
      <c r="DO61" s="84"/>
      <c r="DP61" s="84"/>
      <c r="DQ61" s="84"/>
      <c r="DR61" s="84"/>
      <c r="DS61" s="84"/>
      <c r="DT61" s="84"/>
      <c r="DU61" s="84"/>
      <c r="DV61" s="84"/>
      <c r="DW61" s="84"/>
      <c r="DX61" s="84"/>
      <c r="DY61" s="84"/>
      <c r="DZ61" s="84"/>
      <c r="EA61" s="84"/>
      <c r="EB61" s="84"/>
      <c r="EC61" s="84"/>
      <c r="ED61" s="84"/>
      <c r="EE61" s="84"/>
      <c r="EF61" s="84"/>
      <c r="EG61" s="84"/>
      <c r="EH61" s="84"/>
    </row>
    <row r="62" spans="1:138" s="37" customFormat="1" ht="168" customHeight="1" x14ac:dyDescent="0.2">
      <c r="A62" s="91">
        <v>14</v>
      </c>
      <c r="B62" s="91" t="s">
        <v>433</v>
      </c>
      <c r="C62" s="99" t="s">
        <v>45</v>
      </c>
      <c r="D62" s="92" t="s">
        <v>45</v>
      </c>
      <c r="E62" s="92" t="s">
        <v>34</v>
      </c>
      <c r="F62" s="87" t="s">
        <v>66</v>
      </c>
      <c r="G62" s="87" t="s">
        <v>76</v>
      </c>
      <c r="H62" s="87" t="s">
        <v>80</v>
      </c>
      <c r="I62" s="93" t="s">
        <v>236</v>
      </c>
      <c r="J62" s="94" t="s">
        <v>237</v>
      </c>
      <c r="K62" s="93" t="s">
        <v>238</v>
      </c>
      <c r="L62" s="90">
        <v>1</v>
      </c>
      <c r="M62" s="90">
        <v>5</v>
      </c>
      <c r="N62" s="85">
        <v>5</v>
      </c>
      <c r="O62" s="95" t="s">
        <v>821</v>
      </c>
      <c r="P62" s="95" t="s">
        <v>84</v>
      </c>
      <c r="Q62" s="95" t="s">
        <v>90</v>
      </c>
      <c r="R62" s="89">
        <v>1</v>
      </c>
      <c r="S62" s="89">
        <v>5</v>
      </c>
      <c r="T62" s="85">
        <v>5</v>
      </c>
      <c r="U62" s="95" t="s">
        <v>821</v>
      </c>
      <c r="V62" s="95" t="s">
        <v>84</v>
      </c>
      <c r="W62" s="87" t="s">
        <v>539</v>
      </c>
      <c r="X62" s="87" t="s">
        <v>23</v>
      </c>
      <c r="Y62" s="93" t="s">
        <v>771</v>
      </c>
      <c r="Z62" s="97" t="s">
        <v>239</v>
      </c>
      <c r="AA62" s="33" t="s">
        <v>23</v>
      </c>
      <c r="AB62" s="97" t="s">
        <v>591</v>
      </c>
      <c r="AC62" s="33" t="s">
        <v>7</v>
      </c>
      <c r="AD62" s="88">
        <v>0</v>
      </c>
      <c r="AE62" s="33">
        <v>0</v>
      </c>
      <c r="AF62" s="33">
        <v>0</v>
      </c>
      <c r="AG62" s="33">
        <v>0</v>
      </c>
      <c r="AH62" s="33">
        <v>0</v>
      </c>
      <c r="AI62" s="33" t="s">
        <v>6</v>
      </c>
      <c r="AJ62" s="33" t="s">
        <v>20</v>
      </c>
      <c r="AK62" s="33" t="s">
        <v>6</v>
      </c>
      <c r="AL62" s="33" t="s">
        <v>6</v>
      </c>
      <c r="AM62" s="33" t="s">
        <v>6</v>
      </c>
      <c r="AN62" s="33" t="s">
        <v>29</v>
      </c>
      <c r="AO62" s="33" t="s">
        <v>117</v>
      </c>
      <c r="AP62" s="33" t="s">
        <v>101</v>
      </c>
      <c r="AQ62" s="33" t="s">
        <v>103</v>
      </c>
      <c r="AR62" s="33" t="s">
        <v>105</v>
      </c>
      <c r="AS62" s="33" t="s">
        <v>113</v>
      </c>
      <c r="AT62" s="97" t="s">
        <v>108</v>
      </c>
      <c r="AU62" s="97" t="s">
        <v>110</v>
      </c>
      <c r="AV62" s="97" t="s">
        <v>112</v>
      </c>
      <c r="AW62" s="33">
        <v>15</v>
      </c>
      <c r="AX62" s="33">
        <v>15</v>
      </c>
      <c r="AY62" s="33">
        <v>15</v>
      </c>
      <c r="AZ62" s="33">
        <v>15</v>
      </c>
      <c r="BA62" s="33">
        <v>15</v>
      </c>
      <c r="BB62" s="33">
        <v>15</v>
      </c>
      <c r="BC62" s="33">
        <v>10</v>
      </c>
      <c r="BD62" s="88">
        <v>100</v>
      </c>
      <c r="BE62" s="88" t="s">
        <v>126</v>
      </c>
      <c r="BF62" s="34" t="s">
        <v>156</v>
      </c>
      <c r="BG62" s="88" t="s">
        <v>126</v>
      </c>
      <c r="BH62" s="88" t="s">
        <v>126</v>
      </c>
      <c r="BI62" s="88">
        <v>100</v>
      </c>
      <c r="BJ62" s="86">
        <v>100</v>
      </c>
      <c r="BK62" s="88" t="s">
        <v>126</v>
      </c>
      <c r="BL62" s="39" t="s">
        <v>165</v>
      </c>
      <c r="BM62" s="39" t="s">
        <v>165</v>
      </c>
      <c r="BN62" s="85">
        <v>0</v>
      </c>
      <c r="BO62" s="98">
        <v>0</v>
      </c>
      <c r="BP62" s="85">
        <v>2</v>
      </c>
      <c r="BQ62" s="98">
        <v>0</v>
      </c>
      <c r="BR62" s="99" t="s">
        <v>45</v>
      </c>
      <c r="BS62" s="84"/>
      <c r="BT62" s="84"/>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4"/>
      <c r="DC62" s="84"/>
      <c r="DD62" s="84"/>
      <c r="DE62" s="84"/>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row>
    <row r="63" spans="1:138" s="37" customFormat="1" ht="167.25" customHeight="1" x14ac:dyDescent="0.2">
      <c r="A63" s="142">
        <v>15</v>
      </c>
      <c r="B63" s="142" t="s">
        <v>434</v>
      </c>
      <c r="C63" s="99" t="s">
        <v>45</v>
      </c>
      <c r="D63" s="92" t="s">
        <v>45</v>
      </c>
      <c r="E63" s="143" t="s">
        <v>34</v>
      </c>
      <c r="F63" s="136" t="s">
        <v>69</v>
      </c>
      <c r="G63" s="136" t="s">
        <v>76</v>
      </c>
      <c r="H63" s="136" t="s">
        <v>80</v>
      </c>
      <c r="I63" s="144" t="s">
        <v>240</v>
      </c>
      <c r="J63" s="145" t="s">
        <v>241</v>
      </c>
      <c r="K63" s="144" t="s">
        <v>242</v>
      </c>
      <c r="L63" s="139">
        <v>3</v>
      </c>
      <c r="M63" s="139">
        <v>5</v>
      </c>
      <c r="N63" s="140">
        <v>15</v>
      </c>
      <c r="O63" s="141" t="s">
        <v>830</v>
      </c>
      <c r="P63" s="141" t="s">
        <v>84</v>
      </c>
      <c r="Q63" s="141" t="s">
        <v>90</v>
      </c>
      <c r="R63" s="138">
        <v>2</v>
      </c>
      <c r="S63" s="138">
        <v>5</v>
      </c>
      <c r="T63" s="140">
        <v>10</v>
      </c>
      <c r="U63" s="141" t="s">
        <v>831</v>
      </c>
      <c r="V63" s="141" t="s">
        <v>84</v>
      </c>
      <c r="W63" s="136" t="s">
        <v>539</v>
      </c>
      <c r="X63" s="136" t="s">
        <v>23</v>
      </c>
      <c r="Y63" s="93" t="s">
        <v>597</v>
      </c>
      <c r="Z63" s="97" t="s">
        <v>243</v>
      </c>
      <c r="AA63" s="33" t="s">
        <v>23</v>
      </c>
      <c r="AB63" s="97" t="s">
        <v>598</v>
      </c>
      <c r="AC63" s="33" t="s">
        <v>7</v>
      </c>
      <c r="AD63" s="88">
        <v>0</v>
      </c>
      <c r="AE63" s="33">
        <v>0</v>
      </c>
      <c r="AF63" s="33">
        <v>0</v>
      </c>
      <c r="AG63" s="33">
        <v>0</v>
      </c>
      <c r="AH63" s="33">
        <v>0</v>
      </c>
      <c r="AI63" s="33" t="s">
        <v>6</v>
      </c>
      <c r="AJ63" s="33" t="s">
        <v>20</v>
      </c>
      <c r="AK63" s="33" t="s">
        <v>6</v>
      </c>
      <c r="AL63" s="33" t="s">
        <v>6</v>
      </c>
      <c r="AM63" s="33" t="s">
        <v>6</v>
      </c>
      <c r="AN63" s="33" t="s">
        <v>29</v>
      </c>
      <c r="AO63" s="33" t="s">
        <v>117</v>
      </c>
      <c r="AP63" s="33" t="s">
        <v>101</v>
      </c>
      <c r="AQ63" s="33" t="s">
        <v>103</v>
      </c>
      <c r="AR63" s="33" t="s">
        <v>105</v>
      </c>
      <c r="AS63" s="33" t="s">
        <v>113</v>
      </c>
      <c r="AT63" s="97" t="s">
        <v>108</v>
      </c>
      <c r="AU63" s="97" t="s">
        <v>110</v>
      </c>
      <c r="AV63" s="97" t="s">
        <v>112</v>
      </c>
      <c r="AW63" s="33">
        <v>15</v>
      </c>
      <c r="AX63" s="33">
        <v>15</v>
      </c>
      <c r="AY63" s="33">
        <v>15</v>
      </c>
      <c r="AZ63" s="33">
        <v>15</v>
      </c>
      <c r="BA63" s="33">
        <v>15</v>
      </c>
      <c r="BB63" s="33">
        <v>15</v>
      </c>
      <c r="BC63" s="33">
        <v>10</v>
      </c>
      <c r="BD63" s="88">
        <v>100</v>
      </c>
      <c r="BE63" s="88" t="s">
        <v>126</v>
      </c>
      <c r="BF63" s="34" t="s">
        <v>156</v>
      </c>
      <c r="BG63" s="88" t="s">
        <v>126</v>
      </c>
      <c r="BH63" s="88" t="s">
        <v>126</v>
      </c>
      <c r="BI63" s="88">
        <v>100</v>
      </c>
      <c r="BJ63" s="135">
        <v>100</v>
      </c>
      <c r="BK63" s="137" t="s">
        <v>126</v>
      </c>
      <c r="BL63" s="39" t="s">
        <v>165</v>
      </c>
      <c r="BM63" s="39" t="s">
        <v>165</v>
      </c>
      <c r="BN63" s="85">
        <v>0</v>
      </c>
      <c r="BO63" s="134">
        <v>1</v>
      </c>
      <c r="BP63" s="85">
        <v>2</v>
      </c>
      <c r="BQ63" s="134">
        <v>0</v>
      </c>
      <c r="BR63" s="99" t="s">
        <v>45</v>
      </c>
      <c r="BS63" s="84"/>
      <c r="BT63" s="84"/>
      <c r="BU63" s="84"/>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row>
    <row r="64" spans="1:138" s="37" customFormat="1" ht="162.75" customHeight="1" x14ac:dyDescent="0.2">
      <c r="A64" s="142"/>
      <c r="B64" s="142"/>
      <c r="C64" s="99" t="s">
        <v>45</v>
      </c>
      <c r="D64" s="92" t="s">
        <v>45</v>
      </c>
      <c r="E64" s="143"/>
      <c r="F64" s="136"/>
      <c r="G64" s="136"/>
      <c r="H64" s="136"/>
      <c r="I64" s="144"/>
      <c r="J64" s="145"/>
      <c r="K64" s="144"/>
      <c r="L64" s="139"/>
      <c r="M64" s="139"/>
      <c r="N64" s="140">
        <v>0</v>
      </c>
      <c r="O64" s="141" t="s">
        <v>823</v>
      </c>
      <c r="P64" s="141">
        <v>0</v>
      </c>
      <c r="Q64" s="141"/>
      <c r="R64" s="139">
        <v>-2</v>
      </c>
      <c r="S64" s="139">
        <v>0</v>
      </c>
      <c r="T64" s="140">
        <v>0</v>
      </c>
      <c r="U64" s="141" t="s">
        <v>824</v>
      </c>
      <c r="V64" s="141">
        <v>0</v>
      </c>
      <c r="W64" s="139"/>
      <c r="X64" s="139"/>
      <c r="Y64" s="93" t="s">
        <v>766</v>
      </c>
      <c r="Z64" s="97" t="s">
        <v>592</v>
      </c>
      <c r="AA64" s="33" t="s">
        <v>23</v>
      </c>
      <c r="AB64" s="97" t="s">
        <v>393</v>
      </c>
      <c r="AC64" s="33" t="s">
        <v>9</v>
      </c>
      <c r="AD64" s="88">
        <v>0</v>
      </c>
      <c r="AE64" s="33">
        <v>0</v>
      </c>
      <c r="AF64" s="33">
        <v>0</v>
      </c>
      <c r="AG64" s="33">
        <v>0</v>
      </c>
      <c r="AH64" s="33">
        <v>0</v>
      </c>
      <c r="AI64" s="33" t="s">
        <v>6</v>
      </c>
      <c r="AJ64" s="33" t="s">
        <v>20</v>
      </c>
      <c r="AK64" s="33" t="s">
        <v>6</v>
      </c>
      <c r="AL64" s="33" t="s">
        <v>6</v>
      </c>
      <c r="AM64" s="33" t="s">
        <v>6</v>
      </c>
      <c r="AN64" s="33" t="s">
        <v>29</v>
      </c>
      <c r="AO64" s="33" t="s">
        <v>117</v>
      </c>
      <c r="AP64" s="33" t="s">
        <v>101</v>
      </c>
      <c r="AQ64" s="33" t="s">
        <v>103</v>
      </c>
      <c r="AR64" s="33" t="s">
        <v>105</v>
      </c>
      <c r="AS64" s="33" t="s">
        <v>113</v>
      </c>
      <c r="AT64" s="97" t="s">
        <v>108</v>
      </c>
      <c r="AU64" s="97" t="s">
        <v>110</v>
      </c>
      <c r="AV64" s="97" t="s">
        <v>112</v>
      </c>
      <c r="AW64" s="33">
        <v>15</v>
      </c>
      <c r="AX64" s="33">
        <v>15</v>
      </c>
      <c r="AY64" s="33">
        <v>15</v>
      </c>
      <c r="AZ64" s="33">
        <v>15</v>
      </c>
      <c r="BA64" s="33">
        <v>15</v>
      </c>
      <c r="BB64" s="33">
        <v>15</v>
      </c>
      <c r="BC64" s="33">
        <v>10</v>
      </c>
      <c r="BD64" s="88">
        <v>100</v>
      </c>
      <c r="BE64" s="88" t="s">
        <v>126</v>
      </c>
      <c r="BF64" s="34" t="s">
        <v>156</v>
      </c>
      <c r="BG64" s="88" t="s">
        <v>126</v>
      </c>
      <c r="BH64" s="88" t="s">
        <v>126</v>
      </c>
      <c r="BI64" s="88">
        <v>100</v>
      </c>
      <c r="BJ64" s="135"/>
      <c r="BK64" s="137"/>
      <c r="BL64" s="39" t="s">
        <v>165</v>
      </c>
      <c r="BM64" s="39" t="s">
        <v>165</v>
      </c>
      <c r="BN64" s="85">
        <v>2</v>
      </c>
      <c r="BO64" s="134"/>
      <c r="BP64" s="85">
        <v>2</v>
      </c>
      <c r="BQ64" s="134"/>
      <c r="BR64" s="99" t="s">
        <v>45</v>
      </c>
      <c r="BS64" s="84"/>
      <c r="BT64" s="84"/>
      <c r="BU64" s="84"/>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row>
    <row r="65" spans="1:138" s="37" customFormat="1" ht="110.25" customHeight="1" x14ac:dyDescent="0.2">
      <c r="A65" s="142">
        <v>16</v>
      </c>
      <c r="B65" s="142" t="s">
        <v>435</v>
      </c>
      <c r="C65" s="99" t="s">
        <v>45</v>
      </c>
      <c r="D65" s="92" t="s">
        <v>45</v>
      </c>
      <c r="E65" s="143" t="s">
        <v>32</v>
      </c>
      <c r="F65" s="136" t="s">
        <v>69</v>
      </c>
      <c r="G65" s="136" t="s">
        <v>78</v>
      </c>
      <c r="H65" s="136" t="s">
        <v>81</v>
      </c>
      <c r="I65" s="144" t="s">
        <v>244</v>
      </c>
      <c r="J65" s="155" t="s">
        <v>245</v>
      </c>
      <c r="K65" s="144" t="s">
        <v>246</v>
      </c>
      <c r="L65" s="139">
        <v>3</v>
      </c>
      <c r="M65" s="139">
        <v>5</v>
      </c>
      <c r="N65" s="140">
        <v>15</v>
      </c>
      <c r="O65" s="141" t="s">
        <v>830</v>
      </c>
      <c r="P65" s="141" t="s">
        <v>84</v>
      </c>
      <c r="Q65" s="141" t="s">
        <v>90</v>
      </c>
      <c r="R65" s="138">
        <v>1</v>
      </c>
      <c r="S65" s="138">
        <v>3</v>
      </c>
      <c r="T65" s="140">
        <v>3</v>
      </c>
      <c r="U65" s="141" t="s">
        <v>817</v>
      </c>
      <c r="V65" s="141" t="s">
        <v>86</v>
      </c>
      <c r="W65" s="136" t="s">
        <v>539</v>
      </c>
      <c r="X65" s="136" t="s">
        <v>23</v>
      </c>
      <c r="Y65" s="93" t="s">
        <v>767</v>
      </c>
      <c r="Z65" s="97" t="s">
        <v>247</v>
      </c>
      <c r="AA65" s="33" t="s">
        <v>23</v>
      </c>
      <c r="AB65" s="97" t="s">
        <v>593</v>
      </c>
      <c r="AC65" s="33" t="s">
        <v>7</v>
      </c>
      <c r="AD65" s="88">
        <v>0</v>
      </c>
      <c r="AE65" s="33">
        <v>0</v>
      </c>
      <c r="AF65" s="33">
        <v>0</v>
      </c>
      <c r="AG65" s="33">
        <v>0</v>
      </c>
      <c r="AH65" s="33">
        <v>0</v>
      </c>
      <c r="AI65" s="33" t="s">
        <v>6</v>
      </c>
      <c r="AJ65" s="33" t="s">
        <v>20</v>
      </c>
      <c r="AK65" s="33" t="s">
        <v>6</v>
      </c>
      <c r="AL65" s="33" t="s">
        <v>6</v>
      </c>
      <c r="AM65" s="33" t="s">
        <v>6</v>
      </c>
      <c r="AN65" s="33" t="s">
        <v>29</v>
      </c>
      <c r="AO65" s="33" t="s">
        <v>117</v>
      </c>
      <c r="AP65" s="33" t="s">
        <v>101</v>
      </c>
      <c r="AQ65" s="33" t="s">
        <v>103</v>
      </c>
      <c r="AR65" s="33" t="s">
        <v>105</v>
      </c>
      <c r="AS65" s="33" t="s">
        <v>113</v>
      </c>
      <c r="AT65" s="97" t="s">
        <v>108</v>
      </c>
      <c r="AU65" s="97" t="s">
        <v>110</v>
      </c>
      <c r="AV65" s="97" t="s">
        <v>112</v>
      </c>
      <c r="AW65" s="33">
        <v>15</v>
      </c>
      <c r="AX65" s="33">
        <v>15</v>
      </c>
      <c r="AY65" s="33">
        <v>15</v>
      </c>
      <c r="AZ65" s="33">
        <v>15</v>
      </c>
      <c r="BA65" s="33">
        <v>15</v>
      </c>
      <c r="BB65" s="33">
        <v>15</v>
      </c>
      <c r="BC65" s="33">
        <v>10</v>
      </c>
      <c r="BD65" s="88">
        <v>100</v>
      </c>
      <c r="BE65" s="88" t="s">
        <v>126</v>
      </c>
      <c r="BF65" s="34" t="s">
        <v>156</v>
      </c>
      <c r="BG65" s="88" t="s">
        <v>126</v>
      </c>
      <c r="BH65" s="88" t="s">
        <v>126</v>
      </c>
      <c r="BI65" s="88">
        <v>100</v>
      </c>
      <c r="BJ65" s="135">
        <v>100</v>
      </c>
      <c r="BK65" s="137" t="s">
        <v>126</v>
      </c>
      <c r="BL65" s="39" t="s">
        <v>165</v>
      </c>
      <c r="BM65" s="39" t="s">
        <v>165</v>
      </c>
      <c r="BN65" s="85">
        <v>2</v>
      </c>
      <c r="BO65" s="134">
        <v>2</v>
      </c>
      <c r="BP65" s="85">
        <v>2</v>
      </c>
      <c r="BQ65" s="134">
        <v>2</v>
      </c>
      <c r="BR65" s="99" t="s">
        <v>45</v>
      </c>
      <c r="BS65" s="84"/>
      <c r="BT65" s="84"/>
      <c r="BU65" s="84"/>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row>
    <row r="66" spans="1:138" s="37" customFormat="1" ht="110.25" customHeight="1" x14ac:dyDescent="0.2">
      <c r="A66" s="142"/>
      <c r="B66" s="142"/>
      <c r="C66" s="99" t="s">
        <v>45</v>
      </c>
      <c r="D66" s="92" t="s">
        <v>45</v>
      </c>
      <c r="E66" s="143"/>
      <c r="F66" s="136"/>
      <c r="G66" s="136"/>
      <c r="H66" s="136"/>
      <c r="I66" s="144"/>
      <c r="J66" s="155"/>
      <c r="K66" s="144"/>
      <c r="L66" s="139"/>
      <c r="M66" s="139"/>
      <c r="N66" s="140">
        <v>0</v>
      </c>
      <c r="O66" s="141" t="s">
        <v>823</v>
      </c>
      <c r="P66" s="141">
        <v>0</v>
      </c>
      <c r="Q66" s="141"/>
      <c r="R66" s="139">
        <v>-2</v>
      </c>
      <c r="S66" s="139">
        <v>0</v>
      </c>
      <c r="T66" s="140">
        <v>0</v>
      </c>
      <c r="U66" s="141" t="s">
        <v>824</v>
      </c>
      <c r="V66" s="141">
        <v>0</v>
      </c>
      <c r="W66" s="139"/>
      <c r="X66" s="139"/>
      <c r="Y66" s="93" t="s">
        <v>768</v>
      </c>
      <c r="Z66" s="97" t="s">
        <v>248</v>
      </c>
      <c r="AA66" s="33" t="s">
        <v>23</v>
      </c>
      <c r="AB66" s="97" t="s">
        <v>594</v>
      </c>
      <c r="AC66" s="33" t="s">
        <v>7</v>
      </c>
      <c r="AD66" s="88">
        <v>0</v>
      </c>
      <c r="AE66" s="33">
        <v>0</v>
      </c>
      <c r="AF66" s="33">
        <v>0</v>
      </c>
      <c r="AG66" s="33">
        <v>0</v>
      </c>
      <c r="AH66" s="33">
        <v>0</v>
      </c>
      <c r="AI66" s="33" t="s">
        <v>6</v>
      </c>
      <c r="AJ66" s="33" t="s">
        <v>20</v>
      </c>
      <c r="AK66" s="33" t="s">
        <v>6</v>
      </c>
      <c r="AL66" s="33" t="s">
        <v>6</v>
      </c>
      <c r="AM66" s="33" t="s">
        <v>6</v>
      </c>
      <c r="AN66" s="33" t="s">
        <v>29</v>
      </c>
      <c r="AO66" s="33" t="s">
        <v>117</v>
      </c>
      <c r="AP66" s="33" t="s">
        <v>101</v>
      </c>
      <c r="AQ66" s="33" t="s">
        <v>103</v>
      </c>
      <c r="AR66" s="33" t="s">
        <v>105</v>
      </c>
      <c r="AS66" s="33" t="s">
        <v>113</v>
      </c>
      <c r="AT66" s="97" t="s">
        <v>108</v>
      </c>
      <c r="AU66" s="97" t="s">
        <v>110</v>
      </c>
      <c r="AV66" s="97" t="s">
        <v>112</v>
      </c>
      <c r="AW66" s="33">
        <v>15</v>
      </c>
      <c r="AX66" s="33">
        <v>15</v>
      </c>
      <c r="AY66" s="33">
        <v>15</v>
      </c>
      <c r="AZ66" s="33">
        <v>15</v>
      </c>
      <c r="BA66" s="33">
        <v>15</v>
      </c>
      <c r="BB66" s="33">
        <v>15</v>
      </c>
      <c r="BC66" s="33">
        <v>10</v>
      </c>
      <c r="BD66" s="88">
        <v>100</v>
      </c>
      <c r="BE66" s="88" t="s">
        <v>126</v>
      </c>
      <c r="BF66" s="34" t="s">
        <v>156</v>
      </c>
      <c r="BG66" s="88" t="s">
        <v>126</v>
      </c>
      <c r="BH66" s="88" t="s">
        <v>126</v>
      </c>
      <c r="BI66" s="88">
        <v>100</v>
      </c>
      <c r="BJ66" s="135"/>
      <c r="BK66" s="137"/>
      <c r="BL66" s="39" t="s">
        <v>165</v>
      </c>
      <c r="BM66" s="39" t="s">
        <v>165</v>
      </c>
      <c r="BN66" s="85">
        <v>2</v>
      </c>
      <c r="BO66" s="134"/>
      <c r="BP66" s="85">
        <v>2</v>
      </c>
      <c r="BQ66" s="134"/>
      <c r="BR66" s="99" t="s">
        <v>45</v>
      </c>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row>
    <row r="67" spans="1:138" s="37" customFormat="1" ht="176.25" customHeight="1" x14ac:dyDescent="0.2">
      <c r="A67" s="142">
        <v>17</v>
      </c>
      <c r="B67" s="142" t="s">
        <v>436</v>
      </c>
      <c r="C67" s="99" t="s">
        <v>45</v>
      </c>
      <c r="D67" s="92" t="s">
        <v>45</v>
      </c>
      <c r="E67" s="143" t="s">
        <v>32</v>
      </c>
      <c r="F67" s="136" t="s">
        <v>69</v>
      </c>
      <c r="G67" s="136" t="s">
        <v>77</v>
      </c>
      <c r="H67" s="136" t="s">
        <v>82</v>
      </c>
      <c r="I67" s="144" t="s">
        <v>249</v>
      </c>
      <c r="J67" s="145" t="s">
        <v>250</v>
      </c>
      <c r="K67" s="144" t="s">
        <v>251</v>
      </c>
      <c r="L67" s="139">
        <v>2</v>
      </c>
      <c r="M67" s="139">
        <v>4</v>
      </c>
      <c r="N67" s="140">
        <v>8</v>
      </c>
      <c r="O67" s="141" t="s">
        <v>825</v>
      </c>
      <c r="P67" s="141" t="s">
        <v>85</v>
      </c>
      <c r="Q67" s="141" t="s">
        <v>90</v>
      </c>
      <c r="R67" s="138">
        <v>1</v>
      </c>
      <c r="S67" s="138">
        <v>2</v>
      </c>
      <c r="T67" s="140">
        <v>2</v>
      </c>
      <c r="U67" s="141" t="s">
        <v>818</v>
      </c>
      <c r="V67" s="141" t="s">
        <v>87</v>
      </c>
      <c r="W67" s="136" t="s">
        <v>539</v>
      </c>
      <c r="X67" s="136" t="s">
        <v>23</v>
      </c>
      <c r="Y67" s="93" t="s">
        <v>769</v>
      </c>
      <c r="Z67" s="97" t="s">
        <v>252</v>
      </c>
      <c r="AA67" s="33" t="s">
        <v>23</v>
      </c>
      <c r="AB67" s="97" t="s">
        <v>595</v>
      </c>
      <c r="AC67" s="33" t="s">
        <v>7</v>
      </c>
      <c r="AD67" s="88">
        <v>12</v>
      </c>
      <c r="AE67" s="33">
        <v>3</v>
      </c>
      <c r="AF67" s="33">
        <v>3</v>
      </c>
      <c r="AG67" s="33">
        <v>3</v>
      </c>
      <c r="AH67" s="33">
        <v>3</v>
      </c>
      <c r="AI67" s="33" t="s">
        <v>23</v>
      </c>
      <c r="AJ67" s="33" t="s">
        <v>20</v>
      </c>
      <c r="AK67" s="33" t="s">
        <v>6</v>
      </c>
      <c r="AL67" s="33" t="s">
        <v>6</v>
      </c>
      <c r="AM67" s="33" t="s">
        <v>6</v>
      </c>
      <c r="AN67" s="33" t="s">
        <v>27</v>
      </c>
      <c r="AO67" s="33" t="s">
        <v>117</v>
      </c>
      <c r="AP67" s="33" t="s">
        <v>101</v>
      </c>
      <c r="AQ67" s="33" t="s">
        <v>103</v>
      </c>
      <c r="AR67" s="33" t="s">
        <v>105</v>
      </c>
      <c r="AS67" s="33" t="s">
        <v>113</v>
      </c>
      <c r="AT67" s="97" t="s">
        <v>108</v>
      </c>
      <c r="AU67" s="97" t="s">
        <v>110</v>
      </c>
      <c r="AV67" s="97" t="s">
        <v>112</v>
      </c>
      <c r="AW67" s="33">
        <v>15</v>
      </c>
      <c r="AX67" s="33">
        <v>15</v>
      </c>
      <c r="AY67" s="33">
        <v>15</v>
      </c>
      <c r="AZ67" s="33">
        <v>15</v>
      </c>
      <c r="BA67" s="33">
        <v>15</v>
      </c>
      <c r="BB67" s="33">
        <v>15</v>
      </c>
      <c r="BC67" s="33">
        <v>10</v>
      </c>
      <c r="BD67" s="88">
        <v>100</v>
      </c>
      <c r="BE67" s="88" t="s">
        <v>126</v>
      </c>
      <c r="BF67" s="34" t="s">
        <v>156</v>
      </c>
      <c r="BG67" s="88" t="s">
        <v>126</v>
      </c>
      <c r="BH67" s="88" t="s">
        <v>126</v>
      </c>
      <c r="BI67" s="88">
        <v>100</v>
      </c>
      <c r="BJ67" s="135">
        <v>100</v>
      </c>
      <c r="BK67" s="137" t="s">
        <v>126</v>
      </c>
      <c r="BL67" s="39" t="s">
        <v>165</v>
      </c>
      <c r="BM67" s="39" t="s">
        <v>165</v>
      </c>
      <c r="BN67" s="85">
        <v>2</v>
      </c>
      <c r="BO67" s="134">
        <v>2</v>
      </c>
      <c r="BP67" s="85">
        <v>2</v>
      </c>
      <c r="BQ67" s="134">
        <v>2</v>
      </c>
      <c r="BR67" s="99" t="s">
        <v>45</v>
      </c>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row>
    <row r="68" spans="1:138" s="37" customFormat="1" ht="176.25" customHeight="1" x14ac:dyDescent="0.2">
      <c r="A68" s="142"/>
      <c r="B68" s="142"/>
      <c r="C68" s="99" t="s">
        <v>45</v>
      </c>
      <c r="D68" s="92" t="s">
        <v>45</v>
      </c>
      <c r="E68" s="143"/>
      <c r="F68" s="136"/>
      <c r="G68" s="136"/>
      <c r="H68" s="136"/>
      <c r="I68" s="144"/>
      <c r="J68" s="145"/>
      <c r="K68" s="144"/>
      <c r="L68" s="139"/>
      <c r="M68" s="139"/>
      <c r="N68" s="140">
        <v>0</v>
      </c>
      <c r="O68" s="141"/>
      <c r="P68" s="141"/>
      <c r="Q68" s="141"/>
      <c r="R68" s="139">
        <v>-2</v>
      </c>
      <c r="S68" s="139">
        <v>0</v>
      </c>
      <c r="T68" s="140">
        <v>0</v>
      </c>
      <c r="U68" s="141"/>
      <c r="V68" s="141"/>
      <c r="W68" s="139"/>
      <c r="X68" s="139"/>
      <c r="Y68" s="93" t="s">
        <v>770</v>
      </c>
      <c r="Z68" s="97" t="s">
        <v>252</v>
      </c>
      <c r="AA68" s="33" t="s">
        <v>23</v>
      </c>
      <c r="AB68" s="97" t="s">
        <v>596</v>
      </c>
      <c r="AC68" s="33" t="s">
        <v>7</v>
      </c>
      <c r="AD68" s="88">
        <v>0</v>
      </c>
      <c r="AE68" s="33">
        <v>0</v>
      </c>
      <c r="AF68" s="33">
        <v>0</v>
      </c>
      <c r="AG68" s="33">
        <v>0</v>
      </c>
      <c r="AH68" s="33">
        <v>0</v>
      </c>
      <c r="AI68" s="33" t="s">
        <v>6</v>
      </c>
      <c r="AJ68" s="33" t="s">
        <v>20</v>
      </c>
      <c r="AK68" s="33" t="s">
        <v>6</v>
      </c>
      <c r="AL68" s="33" t="s">
        <v>6</v>
      </c>
      <c r="AM68" s="33" t="s">
        <v>6</v>
      </c>
      <c r="AN68" s="33" t="s">
        <v>29</v>
      </c>
      <c r="AO68" s="33" t="s">
        <v>117</v>
      </c>
      <c r="AP68" s="33" t="s">
        <v>101</v>
      </c>
      <c r="AQ68" s="33" t="s">
        <v>103</v>
      </c>
      <c r="AR68" s="33" t="s">
        <v>105</v>
      </c>
      <c r="AS68" s="33" t="s">
        <v>113</v>
      </c>
      <c r="AT68" s="97" t="s">
        <v>108</v>
      </c>
      <c r="AU68" s="97" t="s">
        <v>110</v>
      </c>
      <c r="AV68" s="97" t="s">
        <v>112</v>
      </c>
      <c r="AW68" s="33">
        <v>15</v>
      </c>
      <c r="AX68" s="33">
        <v>15</v>
      </c>
      <c r="AY68" s="33">
        <v>15</v>
      </c>
      <c r="AZ68" s="33">
        <v>15</v>
      </c>
      <c r="BA68" s="33">
        <v>15</v>
      </c>
      <c r="BB68" s="33">
        <v>15</v>
      </c>
      <c r="BC68" s="33">
        <v>10</v>
      </c>
      <c r="BD68" s="88">
        <v>100</v>
      </c>
      <c r="BE68" s="88" t="s">
        <v>126</v>
      </c>
      <c r="BF68" s="34" t="s">
        <v>156</v>
      </c>
      <c r="BG68" s="88" t="s">
        <v>126</v>
      </c>
      <c r="BH68" s="88" t="s">
        <v>126</v>
      </c>
      <c r="BI68" s="88">
        <v>100</v>
      </c>
      <c r="BJ68" s="135"/>
      <c r="BK68" s="137"/>
      <c r="BL68" s="39" t="s">
        <v>165</v>
      </c>
      <c r="BM68" s="39" t="s">
        <v>165</v>
      </c>
      <c r="BN68" s="85">
        <v>2</v>
      </c>
      <c r="BO68" s="134"/>
      <c r="BP68" s="85">
        <v>2</v>
      </c>
      <c r="BQ68" s="134"/>
      <c r="BR68" s="99" t="s">
        <v>45</v>
      </c>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row>
    <row r="69" spans="1:138" s="37" customFormat="1" ht="110.25" customHeight="1" x14ac:dyDescent="0.2">
      <c r="A69" s="142">
        <v>18</v>
      </c>
      <c r="B69" s="142" t="s">
        <v>437</v>
      </c>
      <c r="C69" s="99" t="s">
        <v>42</v>
      </c>
      <c r="D69" s="92" t="s">
        <v>42</v>
      </c>
      <c r="E69" s="143" t="s">
        <v>38</v>
      </c>
      <c r="F69" s="136" t="s">
        <v>67</v>
      </c>
      <c r="G69" s="136" t="s">
        <v>76</v>
      </c>
      <c r="H69" s="136" t="s">
        <v>83</v>
      </c>
      <c r="I69" s="144" t="s">
        <v>253</v>
      </c>
      <c r="J69" s="145" t="s">
        <v>254</v>
      </c>
      <c r="K69" s="144" t="s">
        <v>255</v>
      </c>
      <c r="L69" s="139">
        <v>3</v>
      </c>
      <c r="M69" s="139">
        <v>4</v>
      </c>
      <c r="N69" s="140">
        <v>12</v>
      </c>
      <c r="O69" s="141" t="s">
        <v>525</v>
      </c>
      <c r="P69" s="141" t="s">
        <v>84</v>
      </c>
      <c r="Q69" s="141" t="s">
        <v>90</v>
      </c>
      <c r="R69" s="138">
        <v>2</v>
      </c>
      <c r="S69" s="138">
        <v>3</v>
      </c>
      <c r="T69" s="140">
        <v>6</v>
      </c>
      <c r="U69" s="141" t="s">
        <v>832</v>
      </c>
      <c r="V69" s="141" t="s">
        <v>86</v>
      </c>
      <c r="W69" s="136" t="s">
        <v>539</v>
      </c>
      <c r="X69" s="136" t="s">
        <v>23</v>
      </c>
      <c r="Y69" s="93" t="s">
        <v>757</v>
      </c>
      <c r="Z69" s="97" t="s">
        <v>256</v>
      </c>
      <c r="AA69" s="33" t="s">
        <v>23</v>
      </c>
      <c r="AB69" s="97" t="s">
        <v>394</v>
      </c>
      <c r="AC69" s="33" t="s">
        <v>7</v>
      </c>
      <c r="AD69" s="88">
        <v>360</v>
      </c>
      <c r="AE69" s="33">
        <v>90</v>
      </c>
      <c r="AF69" s="33">
        <v>90</v>
      </c>
      <c r="AG69" s="33">
        <v>90</v>
      </c>
      <c r="AH69" s="33">
        <v>90</v>
      </c>
      <c r="AI69" s="33" t="s">
        <v>23</v>
      </c>
      <c r="AJ69" s="33" t="s">
        <v>21</v>
      </c>
      <c r="AK69" s="33" t="s">
        <v>6</v>
      </c>
      <c r="AL69" s="33" t="s">
        <v>6</v>
      </c>
      <c r="AM69" s="33" t="s">
        <v>6</v>
      </c>
      <c r="AN69" s="33" t="s">
        <v>24</v>
      </c>
      <c r="AO69" s="33" t="s">
        <v>117</v>
      </c>
      <c r="AP69" s="33" t="s">
        <v>101</v>
      </c>
      <c r="AQ69" s="33" t="s">
        <v>103</v>
      </c>
      <c r="AR69" s="33" t="s">
        <v>105</v>
      </c>
      <c r="AS69" s="33" t="s">
        <v>114</v>
      </c>
      <c r="AT69" s="97" t="s">
        <v>108</v>
      </c>
      <c r="AU69" s="97" t="s">
        <v>110</v>
      </c>
      <c r="AV69" s="97" t="s">
        <v>112</v>
      </c>
      <c r="AW69" s="33">
        <v>15</v>
      </c>
      <c r="AX69" s="33">
        <v>15</v>
      </c>
      <c r="AY69" s="33">
        <v>15</v>
      </c>
      <c r="AZ69" s="33">
        <v>10</v>
      </c>
      <c r="BA69" s="33">
        <v>15</v>
      </c>
      <c r="BB69" s="33">
        <v>15</v>
      </c>
      <c r="BC69" s="33">
        <v>10</v>
      </c>
      <c r="BD69" s="88">
        <v>95</v>
      </c>
      <c r="BE69" s="88" t="s">
        <v>127</v>
      </c>
      <c r="BF69" s="34" t="s">
        <v>156</v>
      </c>
      <c r="BG69" s="88" t="s">
        <v>126</v>
      </c>
      <c r="BH69" s="88" t="s">
        <v>127</v>
      </c>
      <c r="BI69" s="88">
        <v>50</v>
      </c>
      <c r="BJ69" s="135">
        <v>50</v>
      </c>
      <c r="BK69" s="137" t="s">
        <v>127</v>
      </c>
      <c r="BL69" s="39" t="s">
        <v>165</v>
      </c>
      <c r="BM69" s="39" t="s">
        <v>167</v>
      </c>
      <c r="BN69" s="85">
        <v>1</v>
      </c>
      <c r="BO69" s="134">
        <v>1</v>
      </c>
      <c r="BP69" s="85">
        <v>1</v>
      </c>
      <c r="BQ69" s="134">
        <v>1</v>
      </c>
      <c r="BR69" s="99" t="s">
        <v>42</v>
      </c>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row>
    <row r="70" spans="1:138" s="37" customFormat="1" ht="110.25" customHeight="1" x14ac:dyDescent="0.2">
      <c r="A70" s="142"/>
      <c r="B70" s="142"/>
      <c r="C70" s="99" t="s">
        <v>42</v>
      </c>
      <c r="D70" s="92" t="s">
        <v>42</v>
      </c>
      <c r="E70" s="143"/>
      <c r="F70" s="136"/>
      <c r="G70" s="136"/>
      <c r="H70" s="136"/>
      <c r="I70" s="144"/>
      <c r="J70" s="145"/>
      <c r="K70" s="144"/>
      <c r="L70" s="139"/>
      <c r="M70" s="139"/>
      <c r="N70" s="140">
        <v>0</v>
      </c>
      <c r="O70" s="141" t="s">
        <v>823</v>
      </c>
      <c r="P70" s="141">
        <v>0</v>
      </c>
      <c r="Q70" s="141"/>
      <c r="R70" s="139">
        <v>-1</v>
      </c>
      <c r="S70" s="139">
        <v>0</v>
      </c>
      <c r="T70" s="140">
        <v>0</v>
      </c>
      <c r="U70" s="141" t="s">
        <v>833</v>
      </c>
      <c r="V70" s="141">
        <v>0</v>
      </c>
      <c r="W70" s="139"/>
      <c r="X70" s="139"/>
      <c r="Y70" s="93" t="s">
        <v>758</v>
      </c>
      <c r="Z70" s="97" t="s">
        <v>257</v>
      </c>
      <c r="AA70" s="33" t="s">
        <v>23</v>
      </c>
      <c r="AB70" s="97" t="s">
        <v>571</v>
      </c>
      <c r="AC70" s="33" t="s">
        <v>7</v>
      </c>
      <c r="AD70" s="88">
        <v>24</v>
      </c>
      <c r="AE70" s="33">
        <v>6</v>
      </c>
      <c r="AF70" s="33">
        <v>6</v>
      </c>
      <c r="AG70" s="33">
        <v>6</v>
      </c>
      <c r="AH70" s="33">
        <v>6</v>
      </c>
      <c r="AI70" s="33" t="s">
        <v>23</v>
      </c>
      <c r="AJ70" s="33" t="s">
        <v>21</v>
      </c>
      <c r="AK70" s="33" t="s">
        <v>6</v>
      </c>
      <c r="AL70" s="33" t="s">
        <v>6</v>
      </c>
      <c r="AM70" s="33" t="s">
        <v>6</v>
      </c>
      <c r="AN70" s="33" t="s">
        <v>26</v>
      </c>
      <c r="AO70" s="33" t="s">
        <v>117</v>
      </c>
      <c r="AP70" s="33" t="s">
        <v>101</v>
      </c>
      <c r="AQ70" s="33" t="s">
        <v>103</v>
      </c>
      <c r="AR70" s="33" t="s">
        <v>105</v>
      </c>
      <c r="AS70" s="33" t="s">
        <v>114</v>
      </c>
      <c r="AT70" s="97" t="s">
        <v>108</v>
      </c>
      <c r="AU70" s="97" t="s">
        <v>110</v>
      </c>
      <c r="AV70" s="97" t="s">
        <v>112</v>
      </c>
      <c r="AW70" s="33">
        <v>15</v>
      </c>
      <c r="AX70" s="33">
        <v>15</v>
      </c>
      <c r="AY70" s="33">
        <v>15</v>
      </c>
      <c r="AZ70" s="33">
        <v>10</v>
      </c>
      <c r="BA70" s="33">
        <v>15</v>
      </c>
      <c r="BB70" s="33">
        <v>15</v>
      </c>
      <c r="BC70" s="33">
        <v>10</v>
      </c>
      <c r="BD70" s="88">
        <v>95</v>
      </c>
      <c r="BE70" s="88" t="s">
        <v>127</v>
      </c>
      <c r="BF70" s="34" t="s">
        <v>156</v>
      </c>
      <c r="BG70" s="88" t="s">
        <v>126</v>
      </c>
      <c r="BH70" s="88" t="s">
        <v>127</v>
      </c>
      <c r="BI70" s="88">
        <v>50</v>
      </c>
      <c r="BJ70" s="135"/>
      <c r="BK70" s="137"/>
      <c r="BL70" s="39" t="s">
        <v>165</v>
      </c>
      <c r="BM70" s="39" t="s">
        <v>167</v>
      </c>
      <c r="BN70" s="85">
        <v>1</v>
      </c>
      <c r="BO70" s="134"/>
      <c r="BP70" s="85">
        <v>1</v>
      </c>
      <c r="BQ70" s="134"/>
      <c r="BR70" s="99" t="s">
        <v>42</v>
      </c>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row>
    <row r="71" spans="1:138" s="37" customFormat="1" ht="138.75" customHeight="1" x14ac:dyDescent="0.2">
      <c r="A71" s="142"/>
      <c r="B71" s="142"/>
      <c r="C71" s="99" t="s">
        <v>42</v>
      </c>
      <c r="D71" s="92" t="s">
        <v>42</v>
      </c>
      <c r="E71" s="143"/>
      <c r="F71" s="136"/>
      <c r="G71" s="136"/>
      <c r="H71" s="136"/>
      <c r="I71" s="144"/>
      <c r="J71" s="145"/>
      <c r="K71" s="144"/>
      <c r="L71" s="139"/>
      <c r="M71" s="139"/>
      <c r="N71" s="140">
        <v>0</v>
      </c>
      <c r="O71" s="141" t="s">
        <v>823</v>
      </c>
      <c r="P71" s="141">
        <v>0</v>
      </c>
      <c r="Q71" s="141"/>
      <c r="R71" s="139">
        <v>-1</v>
      </c>
      <c r="S71" s="139">
        <v>0</v>
      </c>
      <c r="T71" s="140">
        <v>0</v>
      </c>
      <c r="U71" s="141" t="s">
        <v>833</v>
      </c>
      <c r="V71" s="141">
        <v>0</v>
      </c>
      <c r="W71" s="139"/>
      <c r="X71" s="139"/>
      <c r="Y71" s="93" t="s">
        <v>759</v>
      </c>
      <c r="Z71" s="97" t="s">
        <v>572</v>
      </c>
      <c r="AA71" s="33" t="s">
        <v>23</v>
      </c>
      <c r="AB71" s="97" t="s">
        <v>573</v>
      </c>
      <c r="AC71" s="33" t="s">
        <v>7</v>
      </c>
      <c r="AD71" s="88">
        <v>360</v>
      </c>
      <c r="AE71" s="33">
        <v>90</v>
      </c>
      <c r="AF71" s="33">
        <v>90</v>
      </c>
      <c r="AG71" s="33">
        <v>90</v>
      </c>
      <c r="AH71" s="33">
        <v>90</v>
      </c>
      <c r="AI71" s="33" t="s">
        <v>23</v>
      </c>
      <c r="AJ71" s="33" t="s">
        <v>21</v>
      </c>
      <c r="AK71" s="33" t="s">
        <v>6</v>
      </c>
      <c r="AL71" s="33" t="s">
        <v>6</v>
      </c>
      <c r="AM71" s="33" t="s">
        <v>6</v>
      </c>
      <c r="AN71" s="33" t="s">
        <v>24</v>
      </c>
      <c r="AO71" s="33" t="s">
        <v>117</v>
      </c>
      <c r="AP71" s="33" t="s">
        <v>101</v>
      </c>
      <c r="AQ71" s="33" t="s">
        <v>103</v>
      </c>
      <c r="AR71" s="33" t="s">
        <v>105</v>
      </c>
      <c r="AS71" s="33" t="s">
        <v>114</v>
      </c>
      <c r="AT71" s="97" t="s">
        <v>108</v>
      </c>
      <c r="AU71" s="97" t="s">
        <v>110</v>
      </c>
      <c r="AV71" s="97" t="s">
        <v>115</v>
      </c>
      <c r="AW71" s="33">
        <v>15</v>
      </c>
      <c r="AX71" s="33">
        <v>15</v>
      </c>
      <c r="AY71" s="33">
        <v>15</v>
      </c>
      <c r="AZ71" s="33">
        <v>10</v>
      </c>
      <c r="BA71" s="33">
        <v>15</v>
      </c>
      <c r="BB71" s="33">
        <v>15</v>
      </c>
      <c r="BC71" s="33">
        <v>5</v>
      </c>
      <c r="BD71" s="88">
        <v>90</v>
      </c>
      <c r="BE71" s="88" t="s">
        <v>127</v>
      </c>
      <c r="BF71" s="34" t="s">
        <v>156</v>
      </c>
      <c r="BG71" s="88" t="s">
        <v>126</v>
      </c>
      <c r="BH71" s="88" t="s">
        <v>127</v>
      </c>
      <c r="BI71" s="88">
        <v>50</v>
      </c>
      <c r="BJ71" s="135"/>
      <c r="BK71" s="137"/>
      <c r="BL71" s="39" t="s">
        <v>165</v>
      </c>
      <c r="BM71" s="39" t="s">
        <v>167</v>
      </c>
      <c r="BN71" s="85">
        <v>1</v>
      </c>
      <c r="BO71" s="134"/>
      <c r="BP71" s="85">
        <v>1</v>
      </c>
      <c r="BQ71" s="134"/>
      <c r="BR71" s="99" t="s">
        <v>42</v>
      </c>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row>
    <row r="72" spans="1:138" s="37" customFormat="1" ht="120" customHeight="1" x14ac:dyDescent="0.2">
      <c r="A72" s="142">
        <v>19</v>
      </c>
      <c r="B72" s="142" t="s">
        <v>438</v>
      </c>
      <c r="C72" s="99" t="s">
        <v>42</v>
      </c>
      <c r="D72" s="92" t="s">
        <v>42</v>
      </c>
      <c r="E72" s="143" t="s">
        <v>32</v>
      </c>
      <c r="F72" s="136" t="s">
        <v>69</v>
      </c>
      <c r="G72" s="136" t="s">
        <v>41</v>
      </c>
      <c r="H72" s="136" t="s">
        <v>81</v>
      </c>
      <c r="I72" s="144" t="s">
        <v>258</v>
      </c>
      <c r="J72" s="145" t="s">
        <v>259</v>
      </c>
      <c r="K72" s="144" t="s">
        <v>260</v>
      </c>
      <c r="L72" s="139">
        <v>2</v>
      </c>
      <c r="M72" s="139">
        <v>4</v>
      </c>
      <c r="N72" s="140">
        <v>8</v>
      </c>
      <c r="O72" s="141" t="s">
        <v>825</v>
      </c>
      <c r="P72" s="141" t="s">
        <v>85</v>
      </c>
      <c r="Q72" s="141" t="s">
        <v>90</v>
      </c>
      <c r="R72" s="138">
        <v>1</v>
      </c>
      <c r="S72" s="138">
        <v>2</v>
      </c>
      <c r="T72" s="140">
        <v>2</v>
      </c>
      <c r="U72" s="141" t="s">
        <v>818</v>
      </c>
      <c r="V72" s="141" t="s">
        <v>87</v>
      </c>
      <c r="W72" s="136" t="s">
        <v>539</v>
      </c>
      <c r="X72" s="136" t="s">
        <v>23</v>
      </c>
      <c r="Y72" s="93" t="s">
        <v>760</v>
      </c>
      <c r="Z72" s="97" t="s">
        <v>261</v>
      </c>
      <c r="AA72" s="33" t="s">
        <v>23</v>
      </c>
      <c r="AB72" s="97" t="s">
        <v>574</v>
      </c>
      <c r="AC72" s="33" t="s">
        <v>7</v>
      </c>
      <c r="AD72" s="88">
        <v>12</v>
      </c>
      <c r="AE72" s="33">
        <v>3</v>
      </c>
      <c r="AF72" s="33">
        <v>3</v>
      </c>
      <c r="AG72" s="33">
        <v>3</v>
      </c>
      <c r="AH72" s="33">
        <v>3</v>
      </c>
      <c r="AI72" s="33" t="s">
        <v>23</v>
      </c>
      <c r="AJ72" s="33" t="s">
        <v>20</v>
      </c>
      <c r="AK72" s="33" t="s">
        <v>6</v>
      </c>
      <c r="AL72" s="33" t="s">
        <v>6</v>
      </c>
      <c r="AM72" s="33" t="s">
        <v>6</v>
      </c>
      <c r="AN72" s="33" t="s">
        <v>27</v>
      </c>
      <c r="AO72" s="33" t="s">
        <v>117</v>
      </c>
      <c r="AP72" s="33" t="s">
        <v>101</v>
      </c>
      <c r="AQ72" s="33" t="s">
        <v>103</v>
      </c>
      <c r="AR72" s="33" t="s">
        <v>105</v>
      </c>
      <c r="AS72" s="33" t="s">
        <v>113</v>
      </c>
      <c r="AT72" s="97" t="s">
        <v>108</v>
      </c>
      <c r="AU72" s="97" t="s">
        <v>110</v>
      </c>
      <c r="AV72" s="97" t="s">
        <v>112</v>
      </c>
      <c r="AW72" s="33">
        <v>15</v>
      </c>
      <c r="AX72" s="33">
        <v>15</v>
      </c>
      <c r="AY72" s="33">
        <v>15</v>
      </c>
      <c r="AZ72" s="33">
        <v>15</v>
      </c>
      <c r="BA72" s="33">
        <v>15</v>
      </c>
      <c r="BB72" s="33">
        <v>15</v>
      </c>
      <c r="BC72" s="33">
        <v>10</v>
      </c>
      <c r="BD72" s="88">
        <v>100</v>
      </c>
      <c r="BE72" s="88" t="s">
        <v>126</v>
      </c>
      <c r="BF72" s="34" t="s">
        <v>156</v>
      </c>
      <c r="BG72" s="88" t="s">
        <v>126</v>
      </c>
      <c r="BH72" s="88" t="s">
        <v>126</v>
      </c>
      <c r="BI72" s="88">
        <v>100</v>
      </c>
      <c r="BJ72" s="135">
        <v>100</v>
      </c>
      <c r="BK72" s="137" t="s">
        <v>126</v>
      </c>
      <c r="BL72" s="39" t="s">
        <v>165</v>
      </c>
      <c r="BM72" s="39" t="s">
        <v>165</v>
      </c>
      <c r="BN72" s="85">
        <v>2</v>
      </c>
      <c r="BO72" s="134">
        <v>2</v>
      </c>
      <c r="BP72" s="85">
        <v>2</v>
      </c>
      <c r="BQ72" s="134">
        <v>2</v>
      </c>
      <c r="BR72" s="99" t="s">
        <v>42</v>
      </c>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row>
    <row r="73" spans="1:138" s="37" customFormat="1" ht="120" customHeight="1" x14ac:dyDescent="0.2">
      <c r="A73" s="142"/>
      <c r="B73" s="142"/>
      <c r="C73" s="99" t="s">
        <v>42</v>
      </c>
      <c r="D73" s="92" t="s">
        <v>42</v>
      </c>
      <c r="E73" s="143"/>
      <c r="F73" s="136"/>
      <c r="G73" s="136"/>
      <c r="H73" s="136"/>
      <c r="I73" s="144"/>
      <c r="J73" s="145"/>
      <c r="K73" s="144"/>
      <c r="L73" s="139"/>
      <c r="M73" s="139"/>
      <c r="N73" s="140">
        <v>0</v>
      </c>
      <c r="O73" s="141" t="s">
        <v>823</v>
      </c>
      <c r="P73" s="141">
        <v>0</v>
      </c>
      <c r="Q73" s="141"/>
      <c r="R73" s="139">
        <v>-2</v>
      </c>
      <c r="S73" s="139">
        <v>0</v>
      </c>
      <c r="T73" s="140">
        <v>0</v>
      </c>
      <c r="U73" s="141" t="s">
        <v>824</v>
      </c>
      <c r="V73" s="141">
        <v>0</v>
      </c>
      <c r="W73" s="139"/>
      <c r="X73" s="139"/>
      <c r="Y73" s="93" t="s">
        <v>761</v>
      </c>
      <c r="Z73" s="97" t="s">
        <v>575</v>
      </c>
      <c r="AA73" s="33" t="s">
        <v>23</v>
      </c>
      <c r="AB73" s="97" t="s">
        <v>576</v>
      </c>
      <c r="AC73" s="33" t="s">
        <v>7</v>
      </c>
      <c r="AD73" s="88">
        <v>48</v>
      </c>
      <c r="AE73" s="33">
        <v>12</v>
      </c>
      <c r="AF73" s="33">
        <v>12</v>
      </c>
      <c r="AG73" s="33">
        <v>12</v>
      </c>
      <c r="AH73" s="33">
        <v>12</v>
      </c>
      <c r="AI73" s="33" t="s">
        <v>23</v>
      </c>
      <c r="AJ73" s="33" t="s">
        <v>20</v>
      </c>
      <c r="AK73" s="33" t="s">
        <v>6</v>
      </c>
      <c r="AL73" s="33" t="s">
        <v>6</v>
      </c>
      <c r="AM73" s="33" t="s">
        <v>6</v>
      </c>
      <c r="AN73" s="33" t="s">
        <v>25</v>
      </c>
      <c r="AO73" s="33" t="s">
        <v>117</v>
      </c>
      <c r="AP73" s="33" t="s">
        <v>101</v>
      </c>
      <c r="AQ73" s="33" t="s">
        <v>103</v>
      </c>
      <c r="AR73" s="33" t="s">
        <v>105</v>
      </c>
      <c r="AS73" s="33" t="s">
        <v>113</v>
      </c>
      <c r="AT73" s="97" t="s">
        <v>108</v>
      </c>
      <c r="AU73" s="97" t="s">
        <v>110</v>
      </c>
      <c r="AV73" s="97" t="s">
        <v>112</v>
      </c>
      <c r="AW73" s="33">
        <v>15</v>
      </c>
      <c r="AX73" s="33">
        <v>15</v>
      </c>
      <c r="AY73" s="33">
        <v>15</v>
      </c>
      <c r="AZ73" s="33">
        <v>15</v>
      </c>
      <c r="BA73" s="33">
        <v>15</v>
      </c>
      <c r="BB73" s="33">
        <v>15</v>
      </c>
      <c r="BC73" s="33">
        <v>10</v>
      </c>
      <c r="BD73" s="88">
        <v>100</v>
      </c>
      <c r="BE73" s="88" t="s">
        <v>126</v>
      </c>
      <c r="BF73" s="34" t="s">
        <v>156</v>
      </c>
      <c r="BG73" s="88" t="s">
        <v>126</v>
      </c>
      <c r="BH73" s="88" t="s">
        <v>126</v>
      </c>
      <c r="BI73" s="88">
        <v>100</v>
      </c>
      <c r="BJ73" s="135"/>
      <c r="BK73" s="137"/>
      <c r="BL73" s="39" t="s">
        <v>165</v>
      </c>
      <c r="BM73" s="39" t="s">
        <v>165</v>
      </c>
      <c r="BN73" s="85">
        <v>2</v>
      </c>
      <c r="BO73" s="134"/>
      <c r="BP73" s="85">
        <v>2</v>
      </c>
      <c r="BQ73" s="134"/>
      <c r="BR73" s="99" t="s">
        <v>42</v>
      </c>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row>
    <row r="74" spans="1:138" s="37" customFormat="1" ht="120" customHeight="1" x14ac:dyDescent="0.2">
      <c r="A74" s="142"/>
      <c r="B74" s="142"/>
      <c r="C74" s="99" t="s">
        <v>42</v>
      </c>
      <c r="D74" s="92" t="s">
        <v>42</v>
      </c>
      <c r="E74" s="143"/>
      <c r="F74" s="136"/>
      <c r="G74" s="136"/>
      <c r="H74" s="136"/>
      <c r="I74" s="144"/>
      <c r="J74" s="145"/>
      <c r="K74" s="144"/>
      <c r="L74" s="139"/>
      <c r="M74" s="139"/>
      <c r="N74" s="140">
        <v>0</v>
      </c>
      <c r="O74" s="141" t="s">
        <v>823</v>
      </c>
      <c r="P74" s="141">
        <v>0</v>
      </c>
      <c r="Q74" s="141"/>
      <c r="R74" s="139">
        <v>-2</v>
      </c>
      <c r="S74" s="139">
        <v>0</v>
      </c>
      <c r="T74" s="140">
        <v>0</v>
      </c>
      <c r="U74" s="141" t="s">
        <v>824</v>
      </c>
      <c r="V74" s="141">
        <v>0</v>
      </c>
      <c r="W74" s="139"/>
      <c r="X74" s="139"/>
      <c r="Y74" s="93" t="s">
        <v>762</v>
      </c>
      <c r="Z74" s="97" t="s">
        <v>577</v>
      </c>
      <c r="AA74" s="33" t="s">
        <v>23</v>
      </c>
      <c r="AB74" s="97" t="s">
        <v>395</v>
      </c>
      <c r="AC74" s="33" t="s">
        <v>7</v>
      </c>
      <c r="AD74" s="88">
        <v>0</v>
      </c>
      <c r="AE74" s="33">
        <v>0</v>
      </c>
      <c r="AF74" s="33">
        <v>0</v>
      </c>
      <c r="AG74" s="33">
        <v>0</v>
      </c>
      <c r="AH74" s="33">
        <v>0</v>
      </c>
      <c r="AI74" s="33" t="s">
        <v>6</v>
      </c>
      <c r="AJ74" s="33" t="s">
        <v>20</v>
      </c>
      <c r="AK74" s="33" t="s">
        <v>6</v>
      </c>
      <c r="AL74" s="33" t="s">
        <v>6</v>
      </c>
      <c r="AM74" s="33" t="s">
        <v>6</v>
      </c>
      <c r="AN74" s="33" t="s">
        <v>29</v>
      </c>
      <c r="AO74" s="33" t="s">
        <v>117</v>
      </c>
      <c r="AP74" s="33" t="s">
        <v>101</v>
      </c>
      <c r="AQ74" s="33" t="s">
        <v>103</v>
      </c>
      <c r="AR74" s="33" t="s">
        <v>105</v>
      </c>
      <c r="AS74" s="33" t="s">
        <v>113</v>
      </c>
      <c r="AT74" s="97" t="s">
        <v>108</v>
      </c>
      <c r="AU74" s="97" t="s">
        <v>110</v>
      </c>
      <c r="AV74" s="97" t="s">
        <v>112</v>
      </c>
      <c r="AW74" s="33">
        <v>15</v>
      </c>
      <c r="AX74" s="33">
        <v>15</v>
      </c>
      <c r="AY74" s="33">
        <v>15</v>
      </c>
      <c r="AZ74" s="33">
        <v>15</v>
      </c>
      <c r="BA74" s="33">
        <v>15</v>
      </c>
      <c r="BB74" s="33">
        <v>15</v>
      </c>
      <c r="BC74" s="33">
        <v>10</v>
      </c>
      <c r="BD74" s="88">
        <v>100</v>
      </c>
      <c r="BE74" s="88" t="s">
        <v>126</v>
      </c>
      <c r="BF74" s="34" t="s">
        <v>156</v>
      </c>
      <c r="BG74" s="88" t="s">
        <v>126</v>
      </c>
      <c r="BH74" s="88" t="s">
        <v>126</v>
      </c>
      <c r="BI74" s="88">
        <v>100</v>
      </c>
      <c r="BJ74" s="135"/>
      <c r="BK74" s="137"/>
      <c r="BL74" s="39" t="s">
        <v>165</v>
      </c>
      <c r="BM74" s="39" t="s">
        <v>165</v>
      </c>
      <c r="BN74" s="85">
        <v>2</v>
      </c>
      <c r="BO74" s="134"/>
      <c r="BP74" s="85">
        <v>2</v>
      </c>
      <c r="BQ74" s="134"/>
      <c r="BR74" s="99" t="s">
        <v>42</v>
      </c>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row>
    <row r="75" spans="1:138" s="37" customFormat="1" ht="116.25" customHeight="1" x14ac:dyDescent="0.2">
      <c r="A75" s="91">
        <v>20</v>
      </c>
      <c r="B75" s="91" t="s">
        <v>439</v>
      </c>
      <c r="C75" s="99" t="s">
        <v>42</v>
      </c>
      <c r="D75" s="92" t="s">
        <v>42</v>
      </c>
      <c r="E75" s="92" t="s">
        <v>34</v>
      </c>
      <c r="F75" s="87" t="s">
        <v>65</v>
      </c>
      <c r="G75" s="87" t="s">
        <v>76</v>
      </c>
      <c r="H75" s="87" t="s">
        <v>71</v>
      </c>
      <c r="I75" s="93" t="s">
        <v>262</v>
      </c>
      <c r="J75" s="94" t="s">
        <v>763</v>
      </c>
      <c r="K75" s="93" t="s">
        <v>263</v>
      </c>
      <c r="L75" s="90">
        <v>1</v>
      </c>
      <c r="M75" s="90">
        <v>5</v>
      </c>
      <c r="N75" s="85">
        <v>5</v>
      </c>
      <c r="O75" s="95" t="s">
        <v>821</v>
      </c>
      <c r="P75" s="95" t="s">
        <v>84</v>
      </c>
      <c r="Q75" s="95" t="s">
        <v>90</v>
      </c>
      <c r="R75" s="89">
        <v>1</v>
      </c>
      <c r="S75" s="89">
        <v>5</v>
      </c>
      <c r="T75" s="85">
        <v>5</v>
      </c>
      <c r="U75" s="95" t="s">
        <v>821</v>
      </c>
      <c r="V75" s="95" t="s">
        <v>84</v>
      </c>
      <c r="W75" s="87" t="s">
        <v>539</v>
      </c>
      <c r="X75" s="87" t="s">
        <v>23</v>
      </c>
      <c r="Y75" s="93" t="s">
        <v>764</v>
      </c>
      <c r="Z75" s="97" t="s">
        <v>264</v>
      </c>
      <c r="AA75" s="33" t="s">
        <v>23</v>
      </c>
      <c r="AB75" s="97" t="s">
        <v>578</v>
      </c>
      <c r="AC75" s="33" t="s">
        <v>7</v>
      </c>
      <c r="AD75" s="88">
        <v>12</v>
      </c>
      <c r="AE75" s="33">
        <v>3</v>
      </c>
      <c r="AF75" s="33">
        <v>3</v>
      </c>
      <c r="AG75" s="33">
        <v>3</v>
      </c>
      <c r="AH75" s="33">
        <v>3</v>
      </c>
      <c r="AI75" s="33" t="s">
        <v>23</v>
      </c>
      <c r="AJ75" s="33" t="s">
        <v>20</v>
      </c>
      <c r="AK75" s="33" t="s">
        <v>6</v>
      </c>
      <c r="AL75" s="33" t="s">
        <v>6</v>
      </c>
      <c r="AM75" s="33" t="s">
        <v>6</v>
      </c>
      <c r="AN75" s="33" t="s">
        <v>27</v>
      </c>
      <c r="AO75" s="33" t="s">
        <v>117</v>
      </c>
      <c r="AP75" s="33" t="s">
        <v>101</v>
      </c>
      <c r="AQ75" s="33" t="s">
        <v>103</v>
      </c>
      <c r="AR75" s="33" t="s">
        <v>105</v>
      </c>
      <c r="AS75" s="33" t="s">
        <v>113</v>
      </c>
      <c r="AT75" s="97" t="s">
        <v>108</v>
      </c>
      <c r="AU75" s="97" t="s">
        <v>110</v>
      </c>
      <c r="AV75" s="97" t="s">
        <v>112</v>
      </c>
      <c r="AW75" s="33">
        <v>15</v>
      </c>
      <c r="AX75" s="33">
        <v>15</v>
      </c>
      <c r="AY75" s="33">
        <v>15</v>
      </c>
      <c r="AZ75" s="33">
        <v>15</v>
      </c>
      <c r="BA75" s="33">
        <v>15</v>
      </c>
      <c r="BB75" s="33">
        <v>15</v>
      </c>
      <c r="BC75" s="33">
        <v>10</v>
      </c>
      <c r="BD75" s="88">
        <v>100</v>
      </c>
      <c r="BE75" s="88" t="s">
        <v>126</v>
      </c>
      <c r="BF75" s="34" t="s">
        <v>156</v>
      </c>
      <c r="BG75" s="88" t="s">
        <v>126</v>
      </c>
      <c r="BH75" s="88" t="s">
        <v>126</v>
      </c>
      <c r="BI75" s="88">
        <v>100</v>
      </c>
      <c r="BJ75" s="86">
        <v>100</v>
      </c>
      <c r="BK75" s="88" t="s">
        <v>126</v>
      </c>
      <c r="BL75" s="39" t="s">
        <v>165</v>
      </c>
      <c r="BM75" s="39" t="s">
        <v>165</v>
      </c>
      <c r="BN75" s="85">
        <v>0</v>
      </c>
      <c r="BO75" s="98">
        <v>0</v>
      </c>
      <c r="BP75" s="85">
        <v>2</v>
      </c>
      <c r="BQ75" s="98">
        <v>0</v>
      </c>
      <c r="BR75" s="99" t="s">
        <v>42</v>
      </c>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row>
    <row r="76" spans="1:138" s="37" customFormat="1" ht="98.25" customHeight="1" x14ac:dyDescent="0.2">
      <c r="A76" s="142">
        <v>21</v>
      </c>
      <c r="B76" s="142" t="s">
        <v>440</v>
      </c>
      <c r="C76" s="99" t="s">
        <v>53</v>
      </c>
      <c r="D76" s="92" t="s">
        <v>53</v>
      </c>
      <c r="E76" s="143" t="s">
        <v>32</v>
      </c>
      <c r="F76" s="136" t="s">
        <v>69</v>
      </c>
      <c r="G76" s="136" t="s">
        <v>77</v>
      </c>
      <c r="H76" s="136" t="s">
        <v>72</v>
      </c>
      <c r="I76" s="144" t="s">
        <v>265</v>
      </c>
      <c r="J76" s="145" t="s">
        <v>266</v>
      </c>
      <c r="K76" s="144" t="s">
        <v>267</v>
      </c>
      <c r="L76" s="139">
        <v>3</v>
      </c>
      <c r="M76" s="139">
        <v>4</v>
      </c>
      <c r="N76" s="140">
        <v>12</v>
      </c>
      <c r="O76" s="141" t="s">
        <v>525</v>
      </c>
      <c r="P76" s="141" t="s">
        <v>84</v>
      </c>
      <c r="Q76" s="141" t="s">
        <v>90</v>
      </c>
      <c r="R76" s="138">
        <v>2</v>
      </c>
      <c r="S76" s="138">
        <v>3</v>
      </c>
      <c r="T76" s="140">
        <v>6</v>
      </c>
      <c r="U76" s="141" t="s">
        <v>832</v>
      </c>
      <c r="V76" s="141" t="s">
        <v>86</v>
      </c>
      <c r="W76" s="136" t="s">
        <v>806</v>
      </c>
      <c r="X76" s="136" t="s">
        <v>6</v>
      </c>
      <c r="Y76" s="93" t="s">
        <v>750</v>
      </c>
      <c r="Z76" s="97" t="s">
        <v>631</v>
      </c>
      <c r="AA76" s="33" t="s">
        <v>6</v>
      </c>
      <c r="AB76" s="97" t="s">
        <v>396</v>
      </c>
      <c r="AC76" s="33" t="s">
        <v>7</v>
      </c>
      <c r="AD76" s="88">
        <v>0</v>
      </c>
      <c r="AE76" s="33">
        <v>0</v>
      </c>
      <c r="AF76" s="33">
        <v>0</v>
      </c>
      <c r="AG76" s="33">
        <v>0</v>
      </c>
      <c r="AH76" s="33">
        <v>0</v>
      </c>
      <c r="AI76" s="33" t="s">
        <v>6</v>
      </c>
      <c r="AJ76" s="33" t="s">
        <v>20</v>
      </c>
      <c r="AK76" s="33" t="s">
        <v>6</v>
      </c>
      <c r="AL76" s="33" t="s">
        <v>6</v>
      </c>
      <c r="AM76" s="33" t="s">
        <v>6</v>
      </c>
      <c r="AN76" s="33" t="s">
        <v>29</v>
      </c>
      <c r="AO76" s="33" t="s">
        <v>117</v>
      </c>
      <c r="AP76" s="33" t="s">
        <v>101</v>
      </c>
      <c r="AQ76" s="33" t="s">
        <v>103</v>
      </c>
      <c r="AR76" s="33" t="s">
        <v>105</v>
      </c>
      <c r="AS76" s="33" t="s">
        <v>113</v>
      </c>
      <c r="AT76" s="97" t="s">
        <v>108</v>
      </c>
      <c r="AU76" s="97" t="s">
        <v>110</v>
      </c>
      <c r="AV76" s="97" t="s">
        <v>112</v>
      </c>
      <c r="AW76" s="33">
        <v>15</v>
      </c>
      <c r="AX76" s="33">
        <v>15</v>
      </c>
      <c r="AY76" s="33">
        <v>15</v>
      </c>
      <c r="AZ76" s="33">
        <v>15</v>
      </c>
      <c r="BA76" s="33">
        <v>15</v>
      </c>
      <c r="BB76" s="33">
        <v>15</v>
      </c>
      <c r="BC76" s="33">
        <v>10</v>
      </c>
      <c r="BD76" s="88">
        <v>100</v>
      </c>
      <c r="BE76" s="88" t="s">
        <v>126</v>
      </c>
      <c r="BF76" s="34" t="s">
        <v>156</v>
      </c>
      <c r="BG76" s="88" t="s">
        <v>126</v>
      </c>
      <c r="BH76" s="88" t="s">
        <v>126</v>
      </c>
      <c r="BI76" s="88">
        <v>100</v>
      </c>
      <c r="BJ76" s="135">
        <v>75</v>
      </c>
      <c r="BK76" s="137" t="s">
        <v>127</v>
      </c>
      <c r="BL76" s="39" t="s">
        <v>165</v>
      </c>
      <c r="BM76" s="39" t="s">
        <v>165</v>
      </c>
      <c r="BN76" s="85">
        <v>1</v>
      </c>
      <c r="BO76" s="134">
        <v>1</v>
      </c>
      <c r="BP76" s="85">
        <v>1</v>
      </c>
      <c r="BQ76" s="134">
        <v>1</v>
      </c>
      <c r="BR76" s="99" t="s">
        <v>53</v>
      </c>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row>
    <row r="77" spans="1:138" s="37" customFormat="1" ht="130.5" customHeight="1" x14ac:dyDescent="0.2">
      <c r="A77" s="142"/>
      <c r="B77" s="142"/>
      <c r="C77" s="99" t="s">
        <v>53</v>
      </c>
      <c r="D77" s="92" t="s">
        <v>53</v>
      </c>
      <c r="E77" s="143"/>
      <c r="F77" s="136"/>
      <c r="G77" s="136"/>
      <c r="H77" s="136"/>
      <c r="I77" s="144"/>
      <c r="J77" s="145"/>
      <c r="K77" s="144"/>
      <c r="L77" s="139"/>
      <c r="M77" s="139"/>
      <c r="N77" s="140">
        <v>0</v>
      </c>
      <c r="O77" s="141"/>
      <c r="P77" s="141"/>
      <c r="Q77" s="141"/>
      <c r="R77" s="139">
        <v>-1</v>
      </c>
      <c r="S77" s="139">
        <v>0</v>
      </c>
      <c r="T77" s="140">
        <v>0</v>
      </c>
      <c r="U77" s="141"/>
      <c r="V77" s="141"/>
      <c r="W77" s="139"/>
      <c r="X77" s="139"/>
      <c r="Y77" s="93" t="s">
        <v>751</v>
      </c>
      <c r="Z77" s="97" t="s">
        <v>632</v>
      </c>
      <c r="AA77" s="33" t="s">
        <v>6</v>
      </c>
      <c r="AB77" s="97" t="s">
        <v>633</v>
      </c>
      <c r="AC77" s="33" t="s">
        <v>7</v>
      </c>
      <c r="AD77" s="88">
        <v>0</v>
      </c>
      <c r="AE77" s="33">
        <v>0</v>
      </c>
      <c r="AF77" s="33">
        <v>0</v>
      </c>
      <c r="AG77" s="33">
        <v>0</v>
      </c>
      <c r="AH77" s="33">
        <v>0</v>
      </c>
      <c r="AI77" s="33" t="s">
        <v>6</v>
      </c>
      <c r="AJ77" s="33" t="s">
        <v>21</v>
      </c>
      <c r="AK77" s="33" t="s">
        <v>6</v>
      </c>
      <c r="AL77" s="33" t="s">
        <v>6</v>
      </c>
      <c r="AM77" s="33" t="s">
        <v>6</v>
      </c>
      <c r="AN77" s="33" t="s">
        <v>29</v>
      </c>
      <c r="AO77" s="33" t="s">
        <v>117</v>
      </c>
      <c r="AP77" s="33" t="s">
        <v>101</v>
      </c>
      <c r="AQ77" s="33" t="s">
        <v>103</v>
      </c>
      <c r="AR77" s="33" t="s">
        <v>105</v>
      </c>
      <c r="AS77" s="33" t="s">
        <v>114</v>
      </c>
      <c r="AT77" s="97" t="s">
        <v>108</v>
      </c>
      <c r="AU77" s="97" t="s">
        <v>110</v>
      </c>
      <c r="AV77" s="97" t="s">
        <v>112</v>
      </c>
      <c r="AW77" s="33">
        <v>15</v>
      </c>
      <c r="AX77" s="33">
        <v>15</v>
      </c>
      <c r="AY77" s="33">
        <v>15</v>
      </c>
      <c r="AZ77" s="33">
        <v>10</v>
      </c>
      <c r="BA77" s="33">
        <v>15</v>
      </c>
      <c r="BB77" s="33">
        <v>15</v>
      </c>
      <c r="BC77" s="33">
        <v>10</v>
      </c>
      <c r="BD77" s="88">
        <v>95</v>
      </c>
      <c r="BE77" s="88" t="s">
        <v>127</v>
      </c>
      <c r="BF77" s="34" t="s">
        <v>156</v>
      </c>
      <c r="BG77" s="88" t="s">
        <v>126</v>
      </c>
      <c r="BH77" s="88" t="s">
        <v>127</v>
      </c>
      <c r="BI77" s="88">
        <v>50</v>
      </c>
      <c r="BJ77" s="135"/>
      <c r="BK77" s="137"/>
      <c r="BL77" s="39" t="s">
        <v>165</v>
      </c>
      <c r="BM77" s="39" t="s">
        <v>165</v>
      </c>
      <c r="BN77" s="85">
        <v>1</v>
      </c>
      <c r="BO77" s="134"/>
      <c r="BP77" s="85">
        <v>1</v>
      </c>
      <c r="BQ77" s="134"/>
      <c r="BR77" s="99" t="s">
        <v>53</v>
      </c>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row>
    <row r="78" spans="1:138" s="37" customFormat="1" ht="152.25" customHeight="1" x14ac:dyDescent="0.2">
      <c r="A78" s="91">
        <v>22</v>
      </c>
      <c r="B78" s="91" t="s">
        <v>441</v>
      </c>
      <c r="C78" s="99" t="s">
        <v>53</v>
      </c>
      <c r="D78" s="92" t="s">
        <v>53</v>
      </c>
      <c r="E78" s="92" t="s">
        <v>32</v>
      </c>
      <c r="F78" s="87" t="s">
        <v>69</v>
      </c>
      <c r="G78" s="87" t="s">
        <v>76</v>
      </c>
      <c r="H78" s="87" t="s">
        <v>71</v>
      </c>
      <c r="I78" s="93" t="s">
        <v>268</v>
      </c>
      <c r="J78" s="94" t="s">
        <v>269</v>
      </c>
      <c r="K78" s="93" t="s">
        <v>270</v>
      </c>
      <c r="L78" s="90">
        <v>2</v>
      </c>
      <c r="M78" s="90">
        <v>3</v>
      </c>
      <c r="N78" s="85">
        <v>6</v>
      </c>
      <c r="O78" s="95" t="s">
        <v>832</v>
      </c>
      <c r="P78" s="95" t="s">
        <v>86</v>
      </c>
      <c r="Q78" s="95" t="s">
        <v>90</v>
      </c>
      <c r="R78" s="89">
        <v>1</v>
      </c>
      <c r="S78" s="89">
        <v>1</v>
      </c>
      <c r="T78" s="85">
        <v>1</v>
      </c>
      <c r="U78" s="95" t="s">
        <v>822</v>
      </c>
      <c r="V78" s="95" t="s">
        <v>87</v>
      </c>
      <c r="W78" s="87" t="s">
        <v>807</v>
      </c>
      <c r="X78" s="87" t="s">
        <v>23</v>
      </c>
      <c r="Y78" s="93" t="s">
        <v>752</v>
      </c>
      <c r="Z78" s="97" t="s">
        <v>634</v>
      </c>
      <c r="AA78" s="33" t="s">
        <v>23</v>
      </c>
      <c r="AB78" s="97" t="s">
        <v>635</v>
      </c>
      <c r="AC78" s="33" t="s">
        <v>7</v>
      </c>
      <c r="AD78" s="88">
        <v>0</v>
      </c>
      <c r="AE78" s="33">
        <v>0</v>
      </c>
      <c r="AF78" s="33">
        <v>0</v>
      </c>
      <c r="AG78" s="33">
        <v>0</v>
      </c>
      <c r="AH78" s="33">
        <v>0</v>
      </c>
      <c r="AI78" s="33" t="s">
        <v>6</v>
      </c>
      <c r="AJ78" s="33" t="s">
        <v>20</v>
      </c>
      <c r="AK78" s="33" t="s">
        <v>6</v>
      </c>
      <c r="AL78" s="33" t="s">
        <v>6</v>
      </c>
      <c r="AM78" s="33" t="s">
        <v>6</v>
      </c>
      <c r="AN78" s="33" t="s">
        <v>29</v>
      </c>
      <c r="AO78" s="33" t="s">
        <v>117</v>
      </c>
      <c r="AP78" s="33" t="s">
        <v>101</v>
      </c>
      <c r="AQ78" s="33" t="s">
        <v>103</v>
      </c>
      <c r="AR78" s="33" t="s">
        <v>105</v>
      </c>
      <c r="AS78" s="33" t="s">
        <v>113</v>
      </c>
      <c r="AT78" s="97" t="s">
        <v>108</v>
      </c>
      <c r="AU78" s="97" t="s">
        <v>110</v>
      </c>
      <c r="AV78" s="97" t="s">
        <v>112</v>
      </c>
      <c r="AW78" s="33">
        <v>15</v>
      </c>
      <c r="AX78" s="33">
        <v>15</v>
      </c>
      <c r="AY78" s="33">
        <v>15</v>
      </c>
      <c r="AZ78" s="33">
        <v>15</v>
      </c>
      <c r="BA78" s="33">
        <v>15</v>
      </c>
      <c r="BB78" s="33">
        <v>15</v>
      </c>
      <c r="BC78" s="33">
        <v>10</v>
      </c>
      <c r="BD78" s="88">
        <v>100</v>
      </c>
      <c r="BE78" s="88" t="s">
        <v>126</v>
      </c>
      <c r="BF78" s="34" t="s">
        <v>156</v>
      </c>
      <c r="BG78" s="88" t="s">
        <v>126</v>
      </c>
      <c r="BH78" s="88" t="s">
        <v>126</v>
      </c>
      <c r="BI78" s="88">
        <v>100</v>
      </c>
      <c r="BJ78" s="86">
        <v>100</v>
      </c>
      <c r="BK78" s="88" t="s">
        <v>126</v>
      </c>
      <c r="BL78" s="39" t="s">
        <v>165</v>
      </c>
      <c r="BM78" s="39" t="s">
        <v>165</v>
      </c>
      <c r="BN78" s="85">
        <v>2</v>
      </c>
      <c r="BO78" s="98">
        <v>2</v>
      </c>
      <c r="BP78" s="85">
        <v>2</v>
      </c>
      <c r="BQ78" s="98">
        <v>2</v>
      </c>
      <c r="BR78" s="99" t="s">
        <v>53</v>
      </c>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row>
    <row r="79" spans="1:138" s="37" customFormat="1" ht="115.5" customHeight="1" x14ac:dyDescent="0.2">
      <c r="A79" s="142">
        <v>23</v>
      </c>
      <c r="B79" s="142" t="s">
        <v>442</v>
      </c>
      <c r="C79" s="99" t="s">
        <v>53</v>
      </c>
      <c r="D79" s="92" t="s">
        <v>53</v>
      </c>
      <c r="E79" s="143" t="s">
        <v>34</v>
      </c>
      <c r="F79" s="136" t="s">
        <v>65</v>
      </c>
      <c r="G79" s="136" t="s">
        <v>77</v>
      </c>
      <c r="H79" s="136" t="s">
        <v>71</v>
      </c>
      <c r="I79" s="144" t="s">
        <v>271</v>
      </c>
      <c r="J79" s="145" t="s">
        <v>636</v>
      </c>
      <c r="K79" s="144" t="s">
        <v>272</v>
      </c>
      <c r="L79" s="139">
        <v>2</v>
      </c>
      <c r="M79" s="139">
        <v>4</v>
      </c>
      <c r="N79" s="140">
        <v>8</v>
      </c>
      <c r="O79" s="141" t="s">
        <v>825</v>
      </c>
      <c r="P79" s="141" t="s">
        <v>85</v>
      </c>
      <c r="Q79" s="141" t="s">
        <v>90</v>
      </c>
      <c r="R79" s="138">
        <v>2</v>
      </c>
      <c r="S79" s="138">
        <v>3</v>
      </c>
      <c r="T79" s="140">
        <v>6</v>
      </c>
      <c r="U79" s="141" t="s">
        <v>832</v>
      </c>
      <c r="V79" s="141" t="s">
        <v>86</v>
      </c>
      <c r="W79" s="136" t="s">
        <v>808</v>
      </c>
      <c r="X79" s="136" t="s">
        <v>23</v>
      </c>
      <c r="Y79" s="93" t="s">
        <v>753</v>
      </c>
      <c r="Z79" s="97" t="s">
        <v>637</v>
      </c>
      <c r="AA79" s="33" t="s">
        <v>6</v>
      </c>
      <c r="AB79" s="97" t="s">
        <v>558</v>
      </c>
      <c r="AC79" s="33" t="s">
        <v>7</v>
      </c>
      <c r="AD79" s="88">
        <v>12</v>
      </c>
      <c r="AE79" s="33">
        <v>3</v>
      </c>
      <c r="AF79" s="33">
        <v>3</v>
      </c>
      <c r="AG79" s="33">
        <v>3</v>
      </c>
      <c r="AH79" s="33">
        <v>3</v>
      </c>
      <c r="AI79" s="33" t="s">
        <v>23</v>
      </c>
      <c r="AJ79" s="33" t="s">
        <v>20</v>
      </c>
      <c r="AK79" s="33" t="s">
        <v>6</v>
      </c>
      <c r="AL79" s="33" t="s">
        <v>6</v>
      </c>
      <c r="AM79" s="33" t="s">
        <v>6</v>
      </c>
      <c r="AN79" s="33" t="s">
        <v>27</v>
      </c>
      <c r="AO79" s="33" t="s">
        <v>117</v>
      </c>
      <c r="AP79" s="33" t="s">
        <v>101</v>
      </c>
      <c r="AQ79" s="33" t="s">
        <v>103</v>
      </c>
      <c r="AR79" s="33" t="s">
        <v>105</v>
      </c>
      <c r="AS79" s="33" t="s">
        <v>113</v>
      </c>
      <c r="AT79" s="97" t="s">
        <v>108</v>
      </c>
      <c r="AU79" s="97" t="s">
        <v>110</v>
      </c>
      <c r="AV79" s="97" t="s">
        <v>112</v>
      </c>
      <c r="AW79" s="33">
        <v>15</v>
      </c>
      <c r="AX79" s="33">
        <v>15</v>
      </c>
      <c r="AY79" s="33">
        <v>15</v>
      </c>
      <c r="AZ79" s="33">
        <v>15</v>
      </c>
      <c r="BA79" s="33">
        <v>15</v>
      </c>
      <c r="BB79" s="33">
        <v>15</v>
      </c>
      <c r="BC79" s="33">
        <v>10</v>
      </c>
      <c r="BD79" s="88">
        <v>100</v>
      </c>
      <c r="BE79" s="88" t="s">
        <v>126</v>
      </c>
      <c r="BF79" s="34" t="s">
        <v>156</v>
      </c>
      <c r="BG79" s="88" t="s">
        <v>126</v>
      </c>
      <c r="BH79" s="88" t="s">
        <v>126</v>
      </c>
      <c r="BI79" s="88">
        <v>100</v>
      </c>
      <c r="BJ79" s="135">
        <v>66.666666666666671</v>
      </c>
      <c r="BK79" s="137" t="s">
        <v>127</v>
      </c>
      <c r="BL79" s="39" t="s">
        <v>165</v>
      </c>
      <c r="BM79" s="39" t="s">
        <v>165</v>
      </c>
      <c r="BN79" s="85">
        <v>0</v>
      </c>
      <c r="BO79" s="134">
        <v>0.33333333333333331</v>
      </c>
      <c r="BP79" s="85">
        <v>1</v>
      </c>
      <c r="BQ79" s="134">
        <v>0.66666666666666663</v>
      </c>
      <c r="BR79" s="99" t="s">
        <v>53</v>
      </c>
      <c r="BS79" s="84"/>
      <c r="BT79" s="84"/>
      <c r="BU79" s="84"/>
      <c r="BV79" s="84"/>
      <c r="BW79" s="84"/>
      <c r="BX79" s="84"/>
      <c r="BY79" s="84"/>
      <c r="BZ79" s="84"/>
      <c r="CA79" s="84"/>
      <c r="CB79" s="84"/>
      <c r="CC79" s="84"/>
      <c r="CD79" s="84"/>
      <c r="CE79" s="84"/>
      <c r="CF79" s="84"/>
      <c r="CG79" s="84"/>
      <c r="CH79" s="84"/>
      <c r="CI79" s="84"/>
      <c r="CJ79" s="84"/>
      <c r="CK79" s="84"/>
      <c r="CL79" s="84"/>
      <c r="CM79" s="84"/>
      <c r="CN79" s="84"/>
      <c r="CO79" s="84"/>
      <c r="CP79" s="84"/>
      <c r="CQ79" s="84"/>
      <c r="CR79" s="84"/>
      <c r="CS79" s="84"/>
      <c r="CT79" s="84"/>
      <c r="CU79" s="84"/>
      <c r="CV79" s="84"/>
      <c r="CW79" s="84"/>
      <c r="CX79" s="84"/>
      <c r="CY79" s="84"/>
      <c r="CZ79" s="84"/>
      <c r="DA79" s="84"/>
      <c r="DB79" s="84"/>
      <c r="DC79" s="84"/>
      <c r="DD79" s="84"/>
      <c r="DE79" s="84"/>
      <c r="DF79" s="84"/>
      <c r="DG79" s="84"/>
      <c r="DH79" s="84"/>
      <c r="DI79" s="84"/>
      <c r="DJ79" s="84"/>
      <c r="DK79" s="84"/>
      <c r="DL79" s="84"/>
      <c r="DM79" s="84"/>
      <c r="DN79" s="84"/>
      <c r="DO79" s="84"/>
      <c r="DP79" s="84"/>
      <c r="DQ79" s="84"/>
      <c r="DR79" s="84"/>
      <c r="DS79" s="84"/>
      <c r="DT79" s="84"/>
      <c r="DU79" s="84"/>
      <c r="DV79" s="84"/>
      <c r="DW79" s="84"/>
      <c r="DX79" s="84"/>
      <c r="DY79" s="84"/>
      <c r="DZ79" s="84"/>
      <c r="EA79" s="84"/>
      <c r="EB79" s="84"/>
      <c r="EC79" s="84"/>
      <c r="ED79" s="84"/>
      <c r="EE79" s="84"/>
      <c r="EF79" s="84"/>
      <c r="EG79" s="84"/>
      <c r="EH79" s="84"/>
    </row>
    <row r="80" spans="1:138" s="37" customFormat="1" ht="104.25" customHeight="1" x14ac:dyDescent="0.2">
      <c r="A80" s="142"/>
      <c r="B80" s="142"/>
      <c r="C80" s="99" t="s">
        <v>53</v>
      </c>
      <c r="D80" s="92" t="s">
        <v>53</v>
      </c>
      <c r="E80" s="143"/>
      <c r="F80" s="136"/>
      <c r="G80" s="136"/>
      <c r="H80" s="136"/>
      <c r="I80" s="144"/>
      <c r="J80" s="145"/>
      <c r="K80" s="144"/>
      <c r="L80" s="139"/>
      <c r="M80" s="139"/>
      <c r="N80" s="140"/>
      <c r="O80" s="141"/>
      <c r="P80" s="141"/>
      <c r="Q80" s="141"/>
      <c r="R80" s="138"/>
      <c r="S80" s="138"/>
      <c r="T80" s="140"/>
      <c r="U80" s="141"/>
      <c r="V80" s="141"/>
      <c r="W80" s="136"/>
      <c r="X80" s="136"/>
      <c r="Y80" s="93" t="s">
        <v>754</v>
      </c>
      <c r="Z80" s="97" t="s">
        <v>638</v>
      </c>
      <c r="AA80" s="33" t="s">
        <v>23</v>
      </c>
      <c r="AB80" s="97" t="s">
        <v>557</v>
      </c>
      <c r="AC80" s="33" t="s">
        <v>7</v>
      </c>
      <c r="AD80" s="88">
        <v>0</v>
      </c>
      <c r="AE80" s="33">
        <v>0</v>
      </c>
      <c r="AF80" s="33">
        <v>0</v>
      </c>
      <c r="AG80" s="33">
        <v>0</v>
      </c>
      <c r="AH80" s="33">
        <v>0</v>
      </c>
      <c r="AI80" s="33" t="s">
        <v>6</v>
      </c>
      <c r="AJ80" s="33" t="s">
        <v>21</v>
      </c>
      <c r="AK80" s="33" t="s">
        <v>6</v>
      </c>
      <c r="AL80" s="33" t="s">
        <v>6</v>
      </c>
      <c r="AM80" s="33" t="s">
        <v>6</v>
      </c>
      <c r="AN80" s="33" t="s">
        <v>29</v>
      </c>
      <c r="AO80" s="33" t="s">
        <v>117</v>
      </c>
      <c r="AP80" s="33" t="s">
        <v>101</v>
      </c>
      <c r="AQ80" s="33" t="s">
        <v>103</v>
      </c>
      <c r="AR80" s="33" t="s">
        <v>105</v>
      </c>
      <c r="AS80" s="33" t="s">
        <v>114</v>
      </c>
      <c r="AT80" s="97" t="s">
        <v>108</v>
      </c>
      <c r="AU80" s="97" t="s">
        <v>110</v>
      </c>
      <c r="AV80" s="97" t="s">
        <v>112</v>
      </c>
      <c r="AW80" s="33">
        <v>15</v>
      </c>
      <c r="AX80" s="33">
        <v>15</v>
      </c>
      <c r="AY80" s="33">
        <v>15</v>
      </c>
      <c r="AZ80" s="33">
        <v>10</v>
      </c>
      <c r="BA80" s="33">
        <v>15</v>
      </c>
      <c r="BB80" s="33">
        <v>15</v>
      </c>
      <c r="BC80" s="33">
        <v>10</v>
      </c>
      <c r="BD80" s="88">
        <v>95</v>
      </c>
      <c r="BE80" s="88" t="s">
        <v>127</v>
      </c>
      <c r="BF80" s="34" t="s">
        <v>156</v>
      </c>
      <c r="BG80" s="88" t="s">
        <v>126</v>
      </c>
      <c r="BH80" s="88" t="s">
        <v>127</v>
      </c>
      <c r="BI80" s="88">
        <v>50</v>
      </c>
      <c r="BJ80" s="135"/>
      <c r="BK80" s="137"/>
      <c r="BL80" s="39" t="s">
        <v>165</v>
      </c>
      <c r="BM80" s="39" t="s">
        <v>165</v>
      </c>
      <c r="BN80" s="85">
        <v>0</v>
      </c>
      <c r="BO80" s="134"/>
      <c r="BP80" s="85">
        <v>0</v>
      </c>
      <c r="BQ80" s="134"/>
      <c r="BR80" s="99" t="s">
        <v>53</v>
      </c>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84"/>
      <c r="CS80" s="84"/>
      <c r="CT80" s="84"/>
      <c r="CU80" s="84"/>
      <c r="CV80" s="84"/>
      <c r="CW80" s="84"/>
      <c r="CX80" s="84"/>
      <c r="CY80" s="84"/>
      <c r="CZ80" s="84"/>
      <c r="DA80" s="84"/>
      <c r="DB80" s="84"/>
      <c r="DC80" s="84"/>
      <c r="DD80" s="84"/>
      <c r="DE80" s="84"/>
      <c r="DF80" s="84"/>
      <c r="DG80" s="84"/>
      <c r="DH80" s="84"/>
      <c r="DI80" s="84"/>
      <c r="DJ80" s="84"/>
      <c r="DK80" s="84"/>
      <c r="DL80" s="84"/>
      <c r="DM80" s="84"/>
      <c r="DN80" s="84"/>
      <c r="DO80" s="84"/>
      <c r="DP80" s="84"/>
      <c r="DQ80" s="84"/>
      <c r="DR80" s="84"/>
      <c r="DS80" s="84"/>
      <c r="DT80" s="84"/>
      <c r="DU80" s="84"/>
      <c r="DV80" s="84"/>
      <c r="DW80" s="84"/>
      <c r="DX80" s="84"/>
      <c r="DY80" s="84"/>
      <c r="DZ80" s="84"/>
      <c r="EA80" s="84"/>
      <c r="EB80" s="84"/>
      <c r="EC80" s="84"/>
      <c r="ED80" s="84"/>
      <c r="EE80" s="84"/>
      <c r="EF80" s="84"/>
      <c r="EG80" s="84"/>
      <c r="EH80" s="84"/>
    </row>
    <row r="81" spans="1:138" s="37" customFormat="1" ht="107.25" customHeight="1" x14ac:dyDescent="0.2">
      <c r="A81" s="142"/>
      <c r="B81" s="142"/>
      <c r="C81" s="99" t="s">
        <v>53</v>
      </c>
      <c r="D81" s="92" t="s">
        <v>53</v>
      </c>
      <c r="E81" s="143"/>
      <c r="F81" s="136"/>
      <c r="G81" s="136"/>
      <c r="H81" s="136"/>
      <c r="I81" s="144"/>
      <c r="J81" s="145"/>
      <c r="K81" s="144"/>
      <c r="L81" s="139"/>
      <c r="M81" s="139"/>
      <c r="N81" s="140"/>
      <c r="O81" s="141"/>
      <c r="P81" s="141"/>
      <c r="Q81" s="141"/>
      <c r="R81" s="138">
        <v>-1</v>
      </c>
      <c r="S81" s="138">
        <v>0</v>
      </c>
      <c r="T81" s="140"/>
      <c r="U81" s="141"/>
      <c r="V81" s="141"/>
      <c r="W81" s="139"/>
      <c r="X81" s="139"/>
      <c r="Y81" s="93" t="s">
        <v>755</v>
      </c>
      <c r="Z81" s="97" t="s">
        <v>639</v>
      </c>
      <c r="AA81" s="33" t="s">
        <v>23</v>
      </c>
      <c r="AB81" s="97" t="s">
        <v>640</v>
      </c>
      <c r="AC81" s="33" t="s">
        <v>7</v>
      </c>
      <c r="AD81" s="88">
        <v>0</v>
      </c>
      <c r="AE81" s="33">
        <v>0</v>
      </c>
      <c r="AF81" s="33">
        <v>0</v>
      </c>
      <c r="AG81" s="33">
        <v>0</v>
      </c>
      <c r="AH81" s="33">
        <v>0</v>
      </c>
      <c r="AI81" s="33" t="s">
        <v>6</v>
      </c>
      <c r="AJ81" s="33" t="s">
        <v>21</v>
      </c>
      <c r="AK81" s="33" t="s">
        <v>6</v>
      </c>
      <c r="AL81" s="33" t="s">
        <v>6</v>
      </c>
      <c r="AM81" s="33" t="s">
        <v>6</v>
      </c>
      <c r="AN81" s="33" t="s">
        <v>29</v>
      </c>
      <c r="AO81" s="33" t="s">
        <v>117</v>
      </c>
      <c r="AP81" s="33" t="s">
        <v>101</v>
      </c>
      <c r="AQ81" s="33" t="s">
        <v>103</v>
      </c>
      <c r="AR81" s="33" t="s">
        <v>105</v>
      </c>
      <c r="AS81" s="33" t="s">
        <v>114</v>
      </c>
      <c r="AT81" s="97" t="s">
        <v>108</v>
      </c>
      <c r="AU81" s="97" t="s">
        <v>110</v>
      </c>
      <c r="AV81" s="97" t="s">
        <v>112</v>
      </c>
      <c r="AW81" s="33">
        <v>15</v>
      </c>
      <c r="AX81" s="33">
        <v>15</v>
      </c>
      <c r="AY81" s="33">
        <v>15</v>
      </c>
      <c r="AZ81" s="33">
        <v>10</v>
      </c>
      <c r="BA81" s="33">
        <v>15</v>
      </c>
      <c r="BB81" s="33">
        <v>15</v>
      </c>
      <c r="BC81" s="33">
        <v>10</v>
      </c>
      <c r="BD81" s="88">
        <v>95</v>
      </c>
      <c r="BE81" s="88" t="s">
        <v>127</v>
      </c>
      <c r="BF81" s="34" t="s">
        <v>156</v>
      </c>
      <c r="BG81" s="88" t="s">
        <v>126</v>
      </c>
      <c r="BH81" s="88" t="s">
        <v>127</v>
      </c>
      <c r="BI81" s="88">
        <v>50</v>
      </c>
      <c r="BJ81" s="135"/>
      <c r="BK81" s="137"/>
      <c r="BL81" s="39" t="s">
        <v>165</v>
      </c>
      <c r="BM81" s="39" t="s">
        <v>165</v>
      </c>
      <c r="BN81" s="85">
        <v>1</v>
      </c>
      <c r="BO81" s="134"/>
      <c r="BP81" s="85">
        <v>1</v>
      </c>
      <c r="BQ81" s="134"/>
      <c r="BR81" s="99" t="s">
        <v>53</v>
      </c>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84"/>
      <c r="CS81" s="84"/>
      <c r="CT81" s="84"/>
      <c r="CU81" s="84"/>
      <c r="CV81" s="84"/>
      <c r="CW81" s="84"/>
      <c r="CX81" s="84"/>
      <c r="CY81" s="84"/>
      <c r="CZ81" s="84"/>
      <c r="DA81" s="84"/>
      <c r="DB81" s="84"/>
      <c r="DC81" s="84"/>
      <c r="DD81" s="84"/>
      <c r="DE81" s="84"/>
      <c r="DF81" s="84"/>
      <c r="DG81" s="84"/>
      <c r="DH81" s="84"/>
      <c r="DI81" s="84"/>
      <c r="DJ81" s="84"/>
      <c r="DK81" s="84"/>
      <c r="DL81" s="84"/>
      <c r="DM81" s="84"/>
      <c r="DN81" s="84"/>
      <c r="DO81" s="84"/>
      <c r="DP81" s="84"/>
      <c r="DQ81" s="84"/>
      <c r="DR81" s="84"/>
      <c r="DS81" s="84"/>
      <c r="DT81" s="84"/>
      <c r="DU81" s="84"/>
      <c r="DV81" s="84"/>
      <c r="DW81" s="84"/>
      <c r="DX81" s="84"/>
      <c r="DY81" s="84"/>
      <c r="DZ81" s="84"/>
      <c r="EA81" s="84"/>
      <c r="EB81" s="84"/>
      <c r="EC81" s="84"/>
      <c r="ED81" s="84"/>
      <c r="EE81" s="84"/>
      <c r="EF81" s="84"/>
      <c r="EG81" s="84"/>
      <c r="EH81" s="84"/>
    </row>
    <row r="82" spans="1:138" s="37" customFormat="1" ht="117.75" customHeight="1" x14ac:dyDescent="0.2">
      <c r="A82" s="142">
        <v>24</v>
      </c>
      <c r="B82" s="142" t="s">
        <v>443</v>
      </c>
      <c r="C82" s="99" t="s">
        <v>54</v>
      </c>
      <c r="D82" s="92" t="s">
        <v>54</v>
      </c>
      <c r="E82" s="143" t="s">
        <v>32</v>
      </c>
      <c r="F82" s="136" t="s">
        <v>69</v>
      </c>
      <c r="G82" s="136" t="s">
        <v>77</v>
      </c>
      <c r="H82" s="136" t="s">
        <v>81</v>
      </c>
      <c r="I82" s="144" t="s">
        <v>273</v>
      </c>
      <c r="J82" s="145" t="s">
        <v>274</v>
      </c>
      <c r="K82" s="144" t="s">
        <v>275</v>
      </c>
      <c r="L82" s="139">
        <v>4</v>
      </c>
      <c r="M82" s="139">
        <v>4</v>
      </c>
      <c r="N82" s="140">
        <v>16</v>
      </c>
      <c r="O82" s="141" t="s">
        <v>834</v>
      </c>
      <c r="P82" s="141" t="s">
        <v>84</v>
      </c>
      <c r="Q82" s="141" t="s">
        <v>90</v>
      </c>
      <c r="R82" s="138">
        <v>3</v>
      </c>
      <c r="S82" s="138">
        <v>3</v>
      </c>
      <c r="T82" s="140">
        <v>9</v>
      </c>
      <c r="U82" s="141" t="s">
        <v>829</v>
      </c>
      <c r="V82" s="141" t="s">
        <v>85</v>
      </c>
      <c r="W82" s="136" t="s">
        <v>540</v>
      </c>
      <c r="X82" s="136" t="s">
        <v>23</v>
      </c>
      <c r="Y82" s="93" t="s">
        <v>680</v>
      </c>
      <c r="Z82" s="97" t="s">
        <v>276</v>
      </c>
      <c r="AA82" s="33" t="s">
        <v>23</v>
      </c>
      <c r="AB82" s="97" t="s">
        <v>397</v>
      </c>
      <c r="AC82" s="33" t="s">
        <v>7</v>
      </c>
      <c r="AD82" s="88">
        <v>2</v>
      </c>
      <c r="AE82" s="33">
        <v>0</v>
      </c>
      <c r="AF82" s="33">
        <v>1</v>
      </c>
      <c r="AG82" s="33">
        <v>0</v>
      </c>
      <c r="AH82" s="33">
        <v>1</v>
      </c>
      <c r="AI82" s="33" t="s">
        <v>23</v>
      </c>
      <c r="AJ82" s="33" t="s">
        <v>21</v>
      </c>
      <c r="AK82" s="33" t="s">
        <v>6</v>
      </c>
      <c r="AL82" s="33" t="s">
        <v>6</v>
      </c>
      <c r="AM82" s="33" t="s">
        <v>6</v>
      </c>
      <c r="AN82" s="33" t="s">
        <v>31</v>
      </c>
      <c r="AO82" s="33" t="s">
        <v>117</v>
      </c>
      <c r="AP82" s="33" t="s">
        <v>101</v>
      </c>
      <c r="AQ82" s="33" t="s">
        <v>103</v>
      </c>
      <c r="AR82" s="33" t="s">
        <v>105</v>
      </c>
      <c r="AS82" s="33" t="s">
        <v>114</v>
      </c>
      <c r="AT82" s="97" t="s">
        <v>108</v>
      </c>
      <c r="AU82" s="97" t="s">
        <v>110</v>
      </c>
      <c r="AV82" s="97" t="s">
        <v>112</v>
      </c>
      <c r="AW82" s="33">
        <v>15</v>
      </c>
      <c r="AX82" s="33">
        <v>15</v>
      </c>
      <c r="AY82" s="33">
        <v>15</v>
      </c>
      <c r="AZ82" s="33">
        <v>10</v>
      </c>
      <c r="BA82" s="33">
        <v>15</v>
      </c>
      <c r="BB82" s="33">
        <v>15</v>
      </c>
      <c r="BC82" s="33">
        <v>10</v>
      </c>
      <c r="BD82" s="88">
        <v>95</v>
      </c>
      <c r="BE82" s="88" t="s">
        <v>127</v>
      </c>
      <c r="BF82" s="34" t="s">
        <v>156</v>
      </c>
      <c r="BG82" s="88" t="s">
        <v>126</v>
      </c>
      <c r="BH82" s="88" t="s">
        <v>127</v>
      </c>
      <c r="BI82" s="88">
        <v>50</v>
      </c>
      <c r="BJ82" s="135">
        <v>50</v>
      </c>
      <c r="BK82" s="137" t="s">
        <v>127</v>
      </c>
      <c r="BL82" s="39" t="s">
        <v>165</v>
      </c>
      <c r="BM82" s="39" t="s">
        <v>165</v>
      </c>
      <c r="BN82" s="85">
        <v>1</v>
      </c>
      <c r="BO82" s="134">
        <v>1</v>
      </c>
      <c r="BP82" s="85">
        <v>1</v>
      </c>
      <c r="BQ82" s="134">
        <v>1</v>
      </c>
      <c r="BR82" s="99" t="s">
        <v>54</v>
      </c>
      <c r="BS82" s="84"/>
      <c r="BT82" s="84"/>
      <c r="BU82" s="84"/>
      <c r="BV82" s="84"/>
      <c r="BW82" s="84"/>
      <c r="BX82" s="84"/>
      <c r="BY82" s="84"/>
      <c r="BZ82" s="84"/>
      <c r="CA82" s="84"/>
      <c r="CB82" s="84"/>
      <c r="CC82" s="84"/>
      <c r="CD82" s="84"/>
      <c r="CE82" s="84"/>
      <c r="CF82" s="84"/>
      <c r="CG82" s="84"/>
      <c r="CH82" s="84"/>
      <c r="CI82" s="84"/>
      <c r="CJ82" s="84"/>
      <c r="CK82" s="84"/>
      <c r="CL82" s="84"/>
      <c r="CM82" s="84"/>
      <c r="CN82" s="84"/>
      <c r="CO82" s="84"/>
      <c r="CP82" s="84"/>
      <c r="CQ82" s="84"/>
      <c r="CR82" s="84"/>
      <c r="CS82" s="84"/>
      <c r="CT82" s="84"/>
      <c r="CU82" s="84"/>
      <c r="CV82" s="84"/>
      <c r="CW82" s="84"/>
      <c r="CX82" s="84"/>
      <c r="CY82" s="84"/>
      <c r="CZ82" s="84"/>
      <c r="DA82" s="84"/>
      <c r="DB82" s="84"/>
      <c r="DC82" s="84"/>
      <c r="DD82" s="84"/>
      <c r="DE82" s="84"/>
      <c r="DF82" s="84"/>
      <c r="DG82" s="84"/>
      <c r="DH82" s="84"/>
      <c r="DI82" s="84"/>
      <c r="DJ82" s="84"/>
      <c r="DK82" s="84"/>
      <c r="DL82" s="84"/>
      <c r="DM82" s="84"/>
      <c r="DN82" s="84"/>
      <c r="DO82" s="84"/>
      <c r="DP82" s="84"/>
      <c r="DQ82" s="84"/>
      <c r="DR82" s="84"/>
      <c r="DS82" s="84"/>
      <c r="DT82" s="84"/>
      <c r="DU82" s="84"/>
      <c r="DV82" s="84"/>
      <c r="DW82" s="84"/>
      <c r="DX82" s="84"/>
      <c r="DY82" s="84"/>
      <c r="DZ82" s="84"/>
      <c r="EA82" s="84"/>
      <c r="EB82" s="84"/>
      <c r="EC82" s="84"/>
      <c r="ED82" s="84"/>
      <c r="EE82" s="84"/>
      <c r="EF82" s="84"/>
      <c r="EG82" s="84"/>
      <c r="EH82" s="84"/>
    </row>
    <row r="83" spans="1:138" s="37" customFormat="1" ht="117.75" customHeight="1" x14ac:dyDescent="0.2">
      <c r="A83" s="142"/>
      <c r="B83" s="142"/>
      <c r="C83" s="99" t="s">
        <v>54</v>
      </c>
      <c r="D83" s="92" t="s">
        <v>54</v>
      </c>
      <c r="E83" s="143"/>
      <c r="F83" s="136"/>
      <c r="G83" s="136"/>
      <c r="H83" s="136"/>
      <c r="I83" s="144"/>
      <c r="J83" s="145"/>
      <c r="K83" s="144"/>
      <c r="L83" s="139"/>
      <c r="M83" s="139"/>
      <c r="N83" s="140"/>
      <c r="O83" s="141"/>
      <c r="P83" s="141"/>
      <c r="Q83" s="141"/>
      <c r="R83" s="139">
        <v>-1</v>
      </c>
      <c r="S83" s="139">
        <v>0</v>
      </c>
      <c r="T83" s="140"/>
      <c r="U83" s="141"/>
      <c r="V83" s="141"/>
      <c r="W83" s="139"/>
      <c r="X83" s="139"/>
      <c r="Y83" s="93" t="s">
        <v>681</v>
      </c>
      <c r="Z83" s="97" t="s">
        <v>277</v>
      </c>
      <c r="AA83" s="33" t="s">
        <v>23</v>
      </c>
      <c r="AB83" s="97" t="s">
        <v>683</v>
      </c>
      <c r="AC83" s="33" t="s">
        <v>7</v>
      </c>
      <c r="AD83" s="88">
        <v>0</v>
      </c>
      <c r="AE83" s="33">
        <v>0</v>
      </c>
      <c r="AF83" s="33">
        <v>0</v>
      </c>
      <c r="AG83" s="33">
        <v>0</v>
      </c>
      <c r="AH83" s="33">
        <v>0</v>
      </c>
      <c r="AI83" s="33" t="s">
        <v>6</v>
      </c>
      <c r="AJ83" s="33" t="s">
        <v>21</v>
      </c>
      <c r="AK83" s="33" t="s">
        <v>6</v>
      </c>
      <c r="AL83" s="33" t="s">
        <v>6</v>
      </c>
      <c r="AM83" s="33" t="s">
        <v>6</v>
      </c>
      <c r="AN83" s="33" t="s">
        <v>29</v>
      </c>
      <c r="AO83" s="33" t="s">
        <v>117</v>
      </c>
      <c r="AP83" s="33" t="s">
        <v>101</v>
      </c>
      <c r="AQ83" s="33" t="s">
        <v>103</v>
      </c>
      <c r="AR83" s="33" t="s">
        <v>105</v>
      </c>
      <c r="AS83" s="33" t="s">
        <v>114</v>
      </c>
      <c r="AT83" s="97" t="s">
        <v>108</v>
      </c>
      <c r="AU83" s="97" t="s">
        <v>110</v>
      </c>
      <c r="AV83" s="97" t="s">
        <v>112</v>
      </c>
      <c r="AW83" s="33">
        <v>15</v>
      </c>
      <c r="AX83" s="33">
        <v>15</v>
      </c>
      <c r="AY83" s="33">
        <v>15</v>
      </c>
      <c r="AZ83" s="33">
        <v>10</v>
      </c>
      <c r="BA83" s="33">
        <v>15</v>
      </c>
      <c r="BB83" s="33">
        <v>15</v>
      </c>
      <c r="BC83" s="33">
        <v>10</v>
      </c>
      <c r="BD83" s="88">
        <v>95</v>
      </c>
      <c r="BE83" s="88" t="s">
        <v>127</v>
      </c>
      <c r="BF83" s="34" t="s">
        <v>156</v>
      </c>
      <c r="BG83" s="88" t="s">
        <v>126</v>
      </c>
      <c r="BH83" s="88" t="s">
        <v>127</v>
      </c>
      <c r="BI83" s="88">
        <v>50</v>
      </c>
      <c r="BJ83" s="135"/>
      <c r="BK83" s="137"/>
      <c r="BL83" s="39" t="s">
        <v>165</v>
      </c>
      <c r="BM83" s="39" t="s">
        <v>165</v>
      </c>
      <c r="BN83" s="85">
        <v>1</v>
      </c>
      <c r="BO83" s="134"/>
      <c r="BP83" s="85">
        <v>1</v>
      </c>
      <c r="BQ83" s="134"/>
      <c r="BR83" s="99" t="s">
        <v>54</v>
      </c>
      <c r="BS83" s="84"/>
      <c r="BT83" s="84"/>
      <c r="BU83" s="84"/>
      <c r="BV83" s="84"/>
      <c r="BW83" s="84"/>
      <c r="BX83" s="84"/>
      <c r="BY83" s="84"/>
      <c r="BZ83" s="84"/>
      <c r="CA83" s="84"/>
      <c r="CB83" s="84"/>
      <c r="CC83" s="84"/>
      <c r="CD83" s="84"/>
      <c r="CE83" s="84"/>
      <c r="CF83" s="84"/>
      <c r="CG83" s="84"/>
      <c r="CH83" s="84"/>
      <c r="CI83" s="84"/>
      <c r="CJ83" s="84"/>
      <c r="CK83" s="84"/>
      <c r="CL83" s="84"/>
      <c r="CM83" s="84"/>
      <c r="CN83" s="84"/>
      <c r="CO83" s="84"/>
      <c r="CP83" s="84"/>
      <c r="CQ83" s="84"/>
      <c r="CR83" s="84"/>
      <c r="CS83" s="84"/>
      <c r="CT83" s="84"/>
      <c r="CU83" s="84"/>
      <c r="CV83" s="84"/>
      <c r="CW83" s="84"/>
      <c r="CX83" s="84"/>
      <c r="CY83" s="84"/>
      <c r="CZ83" s="84"/>
      <c r="DA83" s="84"/>
      <c r="DB83" s="84"/>
      <c r="DC83" s="84"/>
      <c r="DD83" s="84"/>
      <c r="DE83" s="84"/>
      <c r="DF83" s="84"/>
      <c r="DG83" s="84"/>
      <c r="DH83" s="84"/>
      <c r="DI83" s="84"/>
      <c r="DJ83" s="84"/>
      <c r="DK83" s="84"/>
      <c r="DL83" s="84"/>
      <c r="DM83" s="84"/>
      <c r="DN83" s="84"/>
      <c r="DO83" s="84"/>
      <c r="DP83" s="84"/>
      <c r="DQ83" s="84"/>
      <c r="DR83" s="84"/>
      <c r="DS83" s="84"/>
      <c r="DT83" s="84"/>
      <c r="DU83" s="84"/>
      <c r="DV83" s="84"/>
      <c r="DW83" s="84"/>
      <c r="DX83" s="84"/>
      <c r="DY83" s="84"/>
      <c r="DZ83" s="84"/>
      <c r="EA83" s="84"/>
      <c r="EB83" s="84"/>
      <c r="EC83" s="84"/>
      <c r="ED83" s="84"/>
      <c r="EE83" s="84"/>
      <c r="EF83" s="84"/>
      <c r="EG83" s="84"/>
      <c r="EH83" s="84"/>
    </row>
    <row r="84" spans="1:138" s="37" customFormat="1" ht="108" x14ac:dyDescent="0.2">
      <c r="A84" s="142">
        <v>25</v>
      </c>
      <c r="B84" s="142" t="s">
        <v>444</v>
      </c>
      <c r="C84" s="99" t="s">
        <v>54</v>
      </c>
      <c r="D84" s="92" t="s">
        <v>54</v>
      </c>
      <c r="E84" s="143" t="s">
        <v>38</v>
      </c>
      <c r="F84" s="136" t="s">
        <v>69</v>
      </c>
      <c r="G84" s="136" t="s">
        <v>79</v>
      </c>
      <c r="H84" s="136" t="s">
        <v>82</v>
      </c>
      <c r="I84" s="144" t="s">
        <v>278</v>
      </c>
      <c r="J84" s="145" t="s">
        <v>279</v>
      </c>
      <c r="K84" s="144" t="s">
        <v>280</v>
      </c>
      <c r="L84" s="139">
        <v>4</v>
      </c>
      <c r="M84" s="139">
        <v>4</v>
      </c>
      <c r="N84" s="140">
        <v>16</v>
      </c>
      <c r="O84" s="141" t="s">
        <v>834</v>
      </c>
      <c r="P84" s="141" t="s">
        <v>84</v>
      </c>
      <c r="Q84" s="141" t="s">
        <v>90</v>
      </c>
      <c r="R84" s="138">
        <v>3</v>
      </c>
      <c r="S84" s="138">
        <v>3</v>
      </c>
      <c r="T84" s="140">
        <v>9</v>
      </c>
      <c r="U84" s="141" t="s">
        <v>829</v>
      </c>
      <c r="V84" s="141" t="s">
        <v>85</v>
      </c>
      <c r="W84" s="136" t="s">
        <v>540</v>
      </c>
      <c r="X84" s="136" t="s">
        <v>23</v>
      </c>
      <c r="Y84" s="93" t="s">
        <v>680</v>
      </c>
      <c r="Z84" s="97" t="s">
        <v>276</v>
      </c>
      <c r="AA84" s="33" t="s">
        <v>23</v>
      </c>
      <c r="AB84" s="97" t="s">
        <v>397</v>
      </c>
      <c r="AC84" s="33" t="s">
        <v>7</v>
      </c>
      <c r="AD84" s="88">
        <v>2</v>
      </c>
      <c r="AE84" s="33">
        <v>0</v>
      </c>
      <c r="AF84" s="33">
        <v>1</v>
      </c>
      <c r="AG84" s="33">
        <v>0</v>
      </c>
      <c r="AH84" s="33">
        <v>1</v>
      </c>
      <c r="AI84" s="33" t="s">
        <v>23</v>
      </c>
      <c r="AJ84" s="33" t="s">
        <v>21</v>
      </c>
      <c r="AK84" s="33" t="s">
        <v>6</v>
      </c>
      <c r="AL84" s="33" t="s">
        <v>6</v>
      </c>
      <c r="AM84" s="33" t="s">
        <v>6</v>
      </c>
      <c r="AN84" s="33" t="s">
        <v>31</v>
      </c>
      <c r="AO84" s="33" t="s">
        <v>117</v>
      </c>
      <c r="AP84" s="33" t="s">
        <v>101</v>
      </c>
      <c r="AQ84" s="33" t="s">
        <v>103</v>
      </c>
      <c r="AR84" s="33" t="s">
        <v>105</v>
      </c>
      <c r="AS84" s="33" t="s">
        <v>114</v>
      </c>
      <c r="AT84" s="97" t="s">
        <v>108</v>
      </c>
      <c r="AU84" s="97" t="s">
        <v>110</v>
      </c>
      <c r="AV84" s="97" t="s">
        <v>112</v>
      </c>
      <c r="AW84" s="33">
        <v>15</v>
      </c>
      <c r="AX84" s="33">
        <v>15</v>
      </c>
      <c r="AY84" s="33">
        <v>15</v>
      </c>
      <c r="AZ84" s="33">
        <v>10</v>
      </c>
      <c r="BA84" s="33">
        <v>15</v>
      </c>
      <c r="BB84" s="33">
        <v>15</v>
      </c>
      <c r="BC84" s="33">
        <v>10</v>
      </c>
      <c r="BD84" s="88">
        <v>95</v>
      </c>
      <c r="BE84" s="88" t="s">
        <v>127</v>
      </c>
      <c r="BF84" s="34" t="s">
        <v>156</v>
      </c>
      <c r="BG84" s="88" t="s">
        <v>126</v>
      </c>
      <c r="BH84" s="88" t="s">
        <v>127</v>
      </c>
      <c r="BI84" s="88">
        <v>50</v>
      </c>
      <c r="BJ84" s="135">
        <v>50</v>
      </c>
      <c r="BK84" s="137" t="s">
        <v>127</v>
      </c>
      <c r="BL84" s="39" t="s">
        <v>165</v>
      </c>
      <c r="BM84" s="39" t="s">
        <v>165</v>
      </c>
      <c r="BN84" s="85">
        <v>1</v>
      </c>
      <c r="BO84" s="134">
        <v>1</v>
      </c>
      <c r="BP84" s="85">
        <v>1</v>
      </c>
      <c r="BQ84" s="134">
        <v>1</v>
      </c>
      <c r="BR84" s="99" t="s">
        <v>54</v>
      </c>
      <c r="BS84" s="84"/>
      <c r="BT84" s="84"/>
      <c r="BU84" s="84"/>
      <c r="BV84" s="84"/>
      <c r="BW84" s="84"/>
      <c r="BX84" s="84"/>
      <c r="BY84" s="84"/>
      <c r="BZ84" s="84"/>
      <c r="CA84" s="84"/>
      <c r="CB84" s="84"/>
      <c r="CC84" s="84"/>
      <c r="CD84" s="84"/>
      <c r="CE84" s="84"/>
      <c r="CF84" s="84"/>
      <c r="CG84" s="84"/>
      <c r="CH84" s="84"/>
      <c r="CI84" s="84"/>
      <c r="CJ84" s="84"/>
      <c r="CK84" s="84"/>
      <c r="CL84" s="84"/>
      <c r="CM84" s="84"/>
      <c r="CN84" s="84"/>
      <c r="CO84" s="84"/>
      <c r="CP84" s="84"/>
      <c r="CQ84" s="84"/>
      <c r="CR84" s="84"/>
      <c r="CS84" s="84"/>
      <c r="CT84" s="84"/>
      <c r="CU84" s="84"/>
      <c r="CV84" s="84"/>
      <c r="CW84" s="84"/>
      <c r="CX84" s="84"/>
      <c r="CY84" s="84"/>
      <c r="CZ84" s="84"/>
      <c r="DA84" s="84"/>
      <c r="DB84" s="84"/>
      <c r="DC84" s="84"/>
      <c r="DD84" s="84"/>
      <c r="DE84" s="84"/>
      <c r="DF84" s="84"/>
      <c r="DG84" s="84"/>
      <c r="DH84" s="84"/>
      <c r="DI84" s="84"/>
      <c r="DJ84" s="84"/>
      <c r="DK84" s="84"/>
      <c r="DL84" s="84"/>
      <c r="DM84" s="84"/>
      <c r="DN84" s="84"/>
      <c r="DO84" s="84"/>
      <c r="DP84" s="84"/>
      <c r="DQ84" s="84"/>
      <c r="DR84" s="84"/>
      <c r="DS84" s="84"/>
      <c r="DT84" s="84"/>
      <c r="DU84" s="84"/>
      <c r="DV84" s="84"/>
      <c r="DW84" s="84"/>
      <c r="DX84" s="84"/>
      <c r="DY84" s="84"/>
      <c r="DZ84" s="84"/>
      <c r="EA84" s="84"/>
      <c r="EB84" s="84"/>
      <c r="EC84" s="84"/>
      <c r="ED84" s="84"/>
      <c r="EE84" s="84"/>
      <c r="EF84" s="84"/>
      <c r="EG84" s="84"/>
      <c r="EH84" s="84"/>
    </row>
    <row r="85" spans="1:138" s="37" customFormat="1" ht="96" x14ac:dyDescent="0.2">
      <c r="A85" s="142"/>
      <c r="B85" s="142"/>
      <c r="C85" s="99" t="s">
        <v>54</v>
      </c>
      <c r="D85" s="92" t="s">
        <v>54</v>
      </c>
      <c r="E85" s="143"/>
      <c r="F85" s="136"/>
      <c r="G85" s="136"/>
      <c r="H85" s="136"/>
      <c r="I85" s="144"/>
      <c r="J85" s="145"/>
      <c r="K85" s="144"/>
      <c r="L85" s="139"/>
      <c r="M85" s="139"/>
      <c r="N85" s="140"/>
      <c r="O85" s="141"/>
      <c r="P85" s="141">
        <v>0</v>
      </c>
      <c r="Q85" s="141"/>
      <c r="R85" s="139">
        <v>-1</v>
      </c>
      <c r="S85" s="139">
        <v>0</v>
      </c>
      <c r="T85" s="140"/>
      <c r="U85" s="141"/>
      <c r="V85" s="141">
        <v>0</v>
      </c>
      <c r="W85" s="139"/>
      <c r="X85" s="139"/>
      <c r="Y85" s="93" t="s">
        <v>682</v>
      </c>
      <c r="Z85" s="97" t="s">
        <v>277</v>
      </c>
      <c r="AA85" s="33" t="s">
        <v>23</v>
      </c>
      <c r="AB85" s="97" t="s">
        <v>684</v>
      </c>
      <c r="AC85" s="33" t="s">
        <v>7</v>
      </c>
      <c r="AD85" s="88">
        <v>0</v>
      </c>
      <c r="AE85" s="33">
        <v>0</v>
      </c>
      <c r="AF85" s="33">
        <v>0</v>
      </c>
      <c r="AG85" s="33">
        <v>0</v>
      </c>
      <c r="AH85" s="33">
        <v>0</v>
      </c>
      <c r="AI85" s="33" t="s">
        <v>6</v>
      </c>
      <c r="AJ85" s="33" t="s">
        <v>21</v>
      </c>
      <c r="AK85" s="33" t="s">
        <v>6</v>
      </c>
      <c r="AL85" s="33" t="s">
        <v>6</v>
      </c>
      <c r="AM85" s="33" t="s">
        <v>6</v>
      </c>
      <c r="AN85" s="33" t="s">
        <v>29</v>
      </c>
      <c r="AO85" s="33" t="s">
        <v>117</v>
      </c>
      <c r="AP85" s="33" t="s">
        <v>101</v>
      </c>
      <c r="AQ85" s="33" t="s">
        <v>103</v>
      </c>
      <c r="AR85" s="33" t="s">
        <v>105</v>
      </c>
      <c r="AS85" s="33" t="s">
        <v>114</v>
      </c>
      <c r="AT85" s="97" t="s">
        <v>108</v>
      </c>
      <c r="AU85" s="97" t="s">
        <v>110</v>
      </c>
      <c r="AV85" s="97" t="s">
        <v>112</v>
      </c>
      <c r="AW85" s="33">
        <v>15</v>
      </c>
      <c r="AX85" s="33">
        <v>15</v>
      </c>
      <c r="AY85" s="33">
        <v>15</v>
      </c>
      <c r="AZ85" s="33">
        <v>10</v>
      </c>
      <c r="BA85" s="33">
        <v>15</v>
      </c>
      <c r="BB85" s="33">
        <v>15</v>
      </c>
      <c r="BC85" s="33">
        <v>10</v>
      </c>
      <c r="BD85" s="88">
        <v>95</v>
      </c>
      <c r="BE85" s="88" t="s">
        <v>127</v>
      </c>
      <c r="BF85" s="34" t="s">
        <v>156</v>
      </c>
      <c r="BG85" s="88" t="s">
        <v>126</v>
      </c>
      <c r="BH85" s="88" t="s">
        <v>127</v>
      </c>
      <c r="BI85" s="88">
        <v>50</v>
      </c>
      <c r="BJ85" s="135"/>
      <c r="BK85" s="137"/>
      <c r="BL85" s="39" t="s">
        <v>165</v>
      </c>
      <c r="BM85" s="39" t="s">
        <v>165</v>
      </c>
      <c r="BN85" s="85">
        <v>1</v>
      </c>
      <c r="BO85" s="134"/>
      <c r="BP85" s="85">
        <v>1</v>
      </c>
      <c r="BQ85" s="134"/>
      <c r="BR85" s="99" t="s">
        <v>54</v>
      </c>
      <c r="BS85" s="84"/>
      <c r="BT85" s="84"/>
      <c r="BU85" s="84"/>
      <c r="BV85" s="84"/>
      <c r="BW85" s="84"/>
      <c r="BX85" s="84"/>
      <c r="BY85" s="84"/>
      <c r="BZ85" s="84"/>
      <c r="CA85" s="84"/>
      <c r="CB85" s="84"/>
      <c r="CC85" s="84"/>
      <c r="CD85" s="84"/>
      <c r="CE85" s="84"/>
      <c r="CF85" s="84"/>
      <c r="CG85" s="84"/>
      <c r="CH85" s="84"/>
      <c r="CI85" s="84"/>
      <c r="CJ85" s="84"/>
      <c r="CK85" s="84"/>
      <c r="CL85" s="84"/>
      <c r="CM85" s="84"/>
      <c r="CN85" s="84"/>
      <c r="CO85" s="84"/>
      <c r="CP85" s="84"/>
      <c r="CQ85" s="84"/>
      <c r="CR85" s="84"/>
      <c r="CS85" s="84"/>
      <c r="CT85" s="84"/>
      <c r="CU85" s="84"/>
      <c r="CV85" s="84"/>
      <c r="CW85" s="84"/>
      <c r="CX85" s="84"/>
      <c r="CY85" s="84"/>
      <c r="CZ85" s="84"/>
      <c r="DA85" s="84"/>
      <c r="DB85" s="84"/>
      <c r="DC85" s="84"/>
      <c r="DD85" s="84"/>
      <c r="DE85" s="84"/>
      <c r="DF85" s="84"/>
      <c r="DG85" s="84"/>
      <c r="DH85" s="84"/>
      <c r="DI85" s="84"/>
      <c r="DJ85" s="84"/>
      <c r="DK85" s="84"/>
      <c r="DL85" s="84"/>
      <c r="DM85" s="84"/>
      <c r="DN85" s="84"/>
      <c r="DO85" s="84"/>
      <c r="DP85" s="84"/>
      <c r="DQ85" s="84"/>
      <c r="DR85" s="84"/>
      <c r="DS85" s="84"/>
      <c r="DT85" s="84"/>
      <c r="DU85" s="84"/>
      <c r="DV85" s="84"/>
      <c r="DW85" s="84"/>
      <c r="DX85" s="84"/>
      <c r="DY85" s="84"/>
      <c r="DZ85" s="84"/>
      <c r="EA85" s="84"/>
      <c r="EB85" s="84"/>
      <c r="EC85" s="84"/>
      <c r="ED85" s="84"/>
      <c r="EE85" s="84"/>
      <c r="EF85" s="84"/>
      <c r="EG85" s="84"/>
      <c r="EH85" s="84"/>
    </row>
    <row r="86" spans="1:138" s="37" customFormat="1" ht="84" x14ac:dyDescent="0.2">
      <c r="A86" s="142">
        <v>26</v>
      </c>
      <c r="B86" s="142" t="s">
        <v>445</v>
      </c>
      <c r="C86" s="99" t="s">
        <v>54</v>
      </c>
      <c r="D86" s="92" t="s">
        <v>54</v>
      </c>
      <c r="E86" s="143" t="s">
        <v>34</v>
      </c>
      <c r="F86" s="136" t="s">
        <v>66</v>
      </c>
      <c r="G86" s="136" t="s">
        <v>76</v>
      </c>
      <c r="H86" s="136" t="s">
        <v>81</v>
      </c>
      <c r="I86" s="144" t="s">
        <v>281</v>
      </c>
      <c r="J86" s="145" t="s">
        <v>282</v>
      </c>
      <c r="K86" s="144" t="s">
        <v>283</v>
      </c>
      <c r="L86" s="139">
        <v>3</v>
      </c>
      <c r="M86" s="139">
        <v>3</v>
      </c>
      <c r="N86" s="140">
        <v>9</v>
      </c>
      <c r="O86" s="141" t="s">
        <v>829</v>
      </c>
      <c r="P86" s="141" t="s">
        <v>85</v>
      </c>
      <c r="Q86" s="141" t="s">
        <v>90</v>
      </c>
      <c r="R86" s="138">
        <v>2</v>
      </c>
      <c r="S86" s="138">
        <v>3</v>
      </c>
      <c r="T86" s="140">
        <v>6</v>
      </c>
      <c r="U86" s="141" t="s">
        <v>832</v>
      </c>
      <c r="V86" s="141" t="s">
        <v>86</v>
      </c>
      <c r="W86" s="136" t="s">
        <v>540</v>
      </c>
      <c r="X86" s="136" t="s">
        <v>23</v>
      </c>
      <c r="Y86" s="93" t="s">
        <v>556</v>
      </c>
      <c r="Z86" s="97" t="s">
        <v>277</v>
      </c>
      <c r="AA86" s="33" t="s">
        <v>23</v>
      </c>
      <c r="AB86" s="97" t="s">
        <v>398</v>
      </c>
      <c r="AC86" s="33" t="s">
        <v>7</v>
      </c>
      <c r="AD86" s="88">
        <v>0</v>
      </c>
      <c r="AE86" s="33">
        <v>0</v>
      </c>
      <c r="AF86" s="33">
        <v>0</v>
      </c>
      <c r="AG86" s="33">
        <v>0</v>
      </c>
      <c r="AH86" s="33">
        <v>0</v>
      </c>
      <c r="AI86" s="33" t="s">
        <v>6</v>
      </c>
      <c r="AJ86" s="33" t="s">
        <v>20</v>
      </c>
      <c r="AK86" s="33" t="s">
        <v>6</v>
      </c>
      <c r="AL86" s="33" t="s">
        <v>6</v>
      </c>
      <c r="AM86" s="33" t="s">
        <v>6</v>
      </c>
      <c r="AN86" s="33" t="s">
        <v>30</v>
      </c>
      <c r="AO86" s="33" t="s">
        <v>117</v>
      </c>
      <c r="AP86" s="33" t="s">
        <v>101</v>
      </c>
      <c r="AQ86" s="33" t="s">
        <v>103</v>
      </c>
      <c r="AR86" s="33" t="s">
        <v>105</v>
      </c>
      <c r="AS86" s="33" t="s">
        <v>113</v>
      </c>
      <c r="AT86" s="97" t="s">
        <v>108</v>
      </c>
      <c r="AU86" s="97" t="s">
        <v>110</v>
      </c>
      <c r="AV86" s="97" t="s">
        <v>112</v>
      </c>
      <c r="AW86" s="33">
        <v>15</v>
      </c>
      <c r="AX86" s="33">
        <v>15</v>
      </c>
      <c r="AY86" s="33">
        <v>15</v>
      </c>
      <c r="AZ86" s="33">
        <v>15</v>
      </c>
      <c r="BA86" s="33">
        <v>15</v>
      </c>
      <c r="BB86" s="33">
        <v>15</v>
      </c>
      <c r="BC86" s="33">
        <v>10</v>
      </c>
      <c r="BD86" s="88">
        <v>100</v>
      </c>
      <c r="BE86" s="88" t="s">
        <v>126</v>
      </c>
      <c r="BF86" s="34" t="s">
        <v>156</v>
      </c>
      <c r="BG86" s="88" t="s">
        <v>126</v>
      </c>
      <c r="BH86" s="88" t="s">
        <v>126</v>
      </c>
      <c r="BI86" s="88">
        <v>100</v>
      </c>
      <c r="BJ86" s="135">
        <v>75</v>
      </c>
      <c r="BK86" s="137" t="s">
        <v>127</v>
      </c>
      <c r="BL86" s="39" t="s">
        <v>165</v>
      </c>
      <c r="BM86" s="39" t="s">
        <v>165</v>
      </c>
      <c r="BN86" s="85">
        <v>0</v>
      </c>
      <c r="BO86" s="134">
        <v>0.5</v>
      </c>
      <c r="BP86" s="85">
        <v>1</v>
      </c>
      <c r="BQ86" s="134">
        <v>0</v>
      </c>
      <c r="BR86" s="99" t="s">
        <v>54</v>
      </c>
      <c r="BS86" s="84"/>
      <c r="BT86" s="84"/>
      <c r="BU86" s="84"/>
      <c r="BV86" s="84"/>
      <c r="BW86" s="84"/>
      <c r="BX86" s="84"/>
      <c r="BY86" s="84"/>
      <c r="BZ86" s="84"/>
      <c r="CA86" s="84"/>
      <c r="CB86" s="84"/>
      <c r="CC86" s="84"/>
      <c r="CD86" s="84"/>
      <c r="CE86" s="84"/>
      <c r="CF86" s="84"/>
      <c r="CG86" s="84"/>
      <c r="CH86" s="84"/>
      <c r="CI86" s="84"/>
      <c r="CJ86" s="84"/>
      <c r="CK86" s="84"/>
      <c r="CL86" s="84"/>
      <c r="CM86" s="84"/>
      <c r="CN86" s="84"/>
      <c r="CO86" s="84"/>
      <c r="CP86" s="84"/>
      <c r="CQ86" s="84"/>
      <c r="CR86" s="84"/>
      <c r="CS86" s="84"/>
      <c r="CT86" s="84"/>
      <c r="CU86" s="84"/>
      <c r="CV86" s="84"/>
      <c r="CW86" s="84"/>
      <c r="CX86" s="84"/>
      <c r="CY86" s="84"/>
      <c r="CZ86" s="84"/>
      <c r="DA86" s="84"/>
      <c r="DB86" s="84"/>
      <c r="DC86" s="84"/>
      <c r="DD86" s="84"/>
      <c r="DE86" s="84"/>
      <c r="DF86" s="84"/>
      <c r="DG86" s="84"/>
      <c r="DH86" s="84"/>
      <c r="DI86" s="84"/>
      <c r="DJ86" s="84"/>
      <c r="DK86" s="84"/>
      <c r="DL86" s="84"/>
      <c r="DM86" s="84"/>
      <c r="DN86" s="84"/>
      <c r="DO86" s="84"/>
      <c r="DP86" s="84"/>
      <c r="DQ86" s="84"/>
      <c r="DR86" s="84"/>
      <c r="DS86" s="84"/>
      <c r="DT86" s="84"/>
      <c r="DU86" s="84"/>
      <c r="DV86" s="84"/>
      <c r="DW86" s="84"/>
      <c r="DX86" s="84"/>
      <c r="DY86" s="84"/>
      <c r="DZ86" s="84"/>
      <c r="EA86" s="84"/>
      <c r="EB86" s="84"/>
      <c r="EC86" s="84"/>
      <c r="ED86" s="84"/>
      <c r="EE86" s="84"/>
      <c r="EF86" s="84"/>
      <c r="EG86" s="84"/>
      <c r="EH86" s="84"/>
    </row>
    <row r="87" spans="1:138" s="37" customFormat="1" ht="84" x14ac:dyDescent="0.2">
      <c r="A87" s="142"/>
      <c r="B87" s="142"/>
      <c r="C87" s="99" t="s">
        <v>54</v>
      </c>
      <c r="D87" s="92" t="s">
        <v>54</v>
      </c>
      <c r="E87" s="143"/>
      <c r="F87" s="136"/>
      <c r="G87" s="136"/>
      <c r="H87" s="136"/>
      <c r="I87" s="144"/>
      <c r="J87" s="145"/>
      <c r="K87" s="144"/>
      <c r="L87" s="139"/>
      <c r="M87" s="139"/>
      <c r="N87" s="140"/>
      <c r="O87" s="141"/>
      <c r="P87" s="141">
        <v>0</v>
      </c>
      <c r="Q87" s="141"/>
      <c r="R87" s="139">
        <v>-1</v>
      </c>
      <c r="S87" s="139">
        <v>0</v>
      </c>
      <c r="T87" s="140"/>
      <c r="U87" s="141"/>
      <c r="V87" s="141">
        <v>0</v>
      </c>
      <c r="W87" s="139"/>
      <c r="X87" s="139"/>
      <c r="Y87" s="93" t="s">
        <v>679</v>
      </c>
      <c r="Z87" s="97" t="s">
        <v>277</v>
      </c>
      <c r="AA87" s="33" t="s">
        <v>23</v>
      </c>
      <c r="AB87" s="97" t="s">
        <v>685</v>
      </c>
      <c r="AC87" s="33" t="s">
        <v>7</v>
      </c>
      <c r="AD87" s="88">
        <v>0</v>
      </c>
      <c r="AE87" s="33">
        <v>0</v>
      </c>
      <c r="AF87" s="33">
        <v>0</v>
      </c>
      <c r="AG87" s="33">
        <v>0</v>
      </c>
      <c r="AH87" s="33">
        <v>0</v>
      </c>
      <c r="AI87" s="33" t="s">
        <v>6</v>
      </c>
      <c r="AJ87" s="33" t="s">
        <v>21</v>
      </c>
      <c r="AK87" s="33" t="s">
        <v>6</v>
      </c>
      <c r="AL87" s="33" t="s">
        <v>6</v>
      </c>
      <c r="AM87" s="33" t="s">
        <v>6</v>
      </c>
      <c r="AN87" s="33" t="s">
        <v>29</v>
      </c>
      <c r="AO87" s="33" t="s">
        <v>117</v>
      </c>
      <c r="AP87" s="33" t="s">
        <v>101</v>
      </c>
      <c r="AQ87" s="33" t="s">
        <v>103</v>
      </c>
      <c r="AR87" s="33" t="s">
        <v>105</v>
      </c>
      <c r="AS87" s="33" t="s">
        <v>114</v>
      </c>
      <c r="AT87" s="97" t="s">
        <v>108</v>
      </c>
      <c r="AU87" s="97" t="s">
        <v>110</v>
      </c>
      <c r="AV87" s="97" t="s">
        <v>112</v>
      </c>
      <c r="AW87" s="33">
        <v>15</v>
      </c>
      <c r="AX87" s="33">
        <v>15</v>
      </c>
      <c r="AY87" s="33">
        <v>15</v>
      </c>
      <c r="AZ87" s="33">
        <v>10</v>
      </c>
      <c r="BA87" s="33">
        <v>15</v>
      </c>
      <c r="BB87" s="33">
        <v>15</v>
      </c>
      <c r="BC87" s="33">
        <v>10</v>
      </c>
      <c r="BD87" s="88">
        <v>95</v>
      </c>
      <c r="BE87" s="88" t="s">
        <v>127</v>
      </c>
      <c r="BF87" s="34" t="s">
        <v>156</v>
      </c>
      <c r="BG87" s="88" t="s">
        <v>126</v>
      </c>
      <c r="BH87" s="88" t="s">
        <v>127</v>
      </c>
      <c r="BI87" s="88">
        <v>50</v>
      </c>
      <c r="BJ87" s="135"/>
      <c r="BK87" s="137"/>
      <c r="BL87" s="39" t="s">
        <v>165</v>
      </c>
      <c r="BM87" s="39" t="s">
        <v>165</v>
      </c>
      <c r="BN87" s="85">
        <v>1</v>
      </c>
      <c r="BO87" s="134"/>
      <c r="BP87" s="85">
        <v>1</v>
      </c>
      <c r="BQ87" s="134"/>
      <c r="BR87" s="99" t="s">
        <v>54</v>
      </c>
      <c r="BS87" s="84"/>
      <c r="BT87" s="84"/>
      <c r="BU87" s="84"/>
      <c r="BV87" s="84"/>
      <c r="BW87" s="84"/>
      <c r="BX87" s="84"/>
      <c r="BY87" s="84"/>
      <c r="BZ87" s="84"/>
      <c r="CA87" s="84"/>
      <c r="CB87" s="84"/>
      <c r="CC87" s="84"/>
      <c r="CD87" s="84"/>
      <c r="CE87" s="84"/>
      <c r="CF87" s="84"/>
      <c r="CG87" s="84"/>
      <c r="CH87" s="84"/>
      <c r="CI87" s="84"/>
      <c r="CJ87" s="84"/>
      <c r="CK87" s="84"/>
      <c r="CL87" s="84"/>
      <c r="CM87" s="84"/>
      <c r="CN87" s="84"/>
      <c r="CO87" s="84"/>
      <c r="CP87" s="84"/>
      <c r="CQ87" s="84"/>
      <c r="CR87" s="84"/>
      <c r="CS87" s="84"/>
      <c r="CT87" s="84"/>
      <c r="CU87" s="84"/>
      <c r="CV87" s="84"/>
      <c r="CW87" s="84"/>
      <c r="CX87" s="84"/>
      <c r="CY87" s="84"/>
      <c r="CZ87" s="84"/>
      <c r="DA87" s="84"/>
      <c r="DB87" s="84"/>
      <c r="DC87" s="84"/>
      <c r="DD87" s="84"/>
      <c r="DE87" s="84"/>
      <c r="DF87" s="84"/>
      <c r="DG87" s="84"/>
      <c r="DH87" s="84"/>
      <c r="DI87" s="84"/>
      <c r="DJ87" s="84"/>
      <c r="DK87" s="84"/>
      <c r="DL87" s="84"/>
      <c r="DM87" s="84"/>
      <c r="DN87" s="84"/>
      <c r="DO87" s="84"/>
      <c r="DP87" s="84"/>
      <c r="DQ87" s="84"/>
      <c r="DR87" s="84"/>
      <c r="DS87" s="84"/>
      <c r="DT87" s="84"/>
      <c r="DU87" s="84"/>
      <c r="DV87" s="84"/>
      <c r="DW87" s="84"/>
      <c r="DX87" s="84"/>
      <c r="DY87" s="84"/>
      <c r="DZ87" s="84"/>
      <c r="EA87" s="84"/>
      <c r="EB87" s="84"/>
      <c r="EC87" s="84"/>
      <c r="ED87" s="84"/>
      <c r="EE87" s="84"/>
      <c r="EF87" s="84"/>
      <c r="EG87" s="84"/>
      <c r="EH87" s="84"/>
    </row>
    <row r="88" spans="1:138" s="37" customFormat="1" ht="177" customHeight="1" x14ac:dyDescent="0.2">
      <c r="A88" s="91">
        <v>27</v>
      </c>
      <c r="B88" s="91" t="s">
        <v>446</v>
      </c>
      <c r="C88" s="99" t="s">
        <v>52</v>
      </c>
      <c r="D88" s="92" t="s">
        <v>52</v>
      </c>
      <c r="E88" s="92" t="s">
        <v>38</v>
      </c>
      <c r="F88" s="87" t="s">
        <v>69</v>
      </c>
      <c r="G88" s="87" t="s">
        <v>77</v>
      </c>
      <c r="H88" s="87" t="s">
        <v>83</v>
      </c>
      <c r="I88" s="93" t="s">
        <v>284</v>
      </c>
      <c r="J88" s="94" t="s">
        <v>742</v>
      </c>
      <c r="K88" s="93" t="s">
        <v>285</v>
      </c>
      <c r="L88" s="90">
        <v>2</v>
      </c>
      <c r="M88" s="90">
        <v>4</v>
      </c>
      <c r="N88" s="85">
        <v>8</v>
      </c>
      <c r="O88" s="95" t="s">
        <v>825</v>
      </c>
      <c r="P88" s="95" t="s">
        <v>85</v>
      </c>
      <c r="Q88" s="95" t="s">
        <v>90</v>
      </c>
      <c r="R88" s="89">
        <v>1</v>
      </c>
      <c r="S88" s="89">
        <v>2</v>
      </c>
      <c r="T88" s="85">
        <v>2</v>
      </c>
      <c r="U88" s="95" t="s">
        <v>818</v>
      </c>
      <c r="V88" s="95" t="s">
        <v>87</v>
      </c>
      <c r="W88" s="87" t="s">
        <v>541</v>
      </c>
      <c r="X88" s="87" t="s">
        <v>23</v>
      </c>
      <c r="Y88" s="93" t="s">
        <v>803</v>
      </c>
      <c r="Z88" s="97" t="s">
        <v>804</v>
      </c>
      <c r="AA88" s="33" t="s">
        <v>23</v>
      </c>
      <c r="AB88" s="97" t="s">
        <v>400</v>
      </c>
      <c r="AC88" s="33" t="s">
        <v>7</v>
      </c>
      <c r="AD88" s="88">
        <v>12</v>
      </c>
      <c r="AE88" s="33">
        <v>3</v>
      </c>
      <c r="AF88" s="33">
        <v>3</v>
      </c>
      <c r="AG88" s="33">
        <v>3</v>
      </c>
      <c r="AH88" s="33">
        <v>3</v>
      </c>
      <c r="AI88" s="33" t="s">
        <v>23</v>
      </c>
      <c r="AJ88" s="33" t="s">
        <v>20</v>
      </c>
      <c r="AK88" s="33" t="s">
        <v>6</v>
      </c>
      <c r="AL88" s="33" t="s">
        <v>6</v>
      </c>
      <c r="AM88" s="33" t="s">
        <v>6</v>
      </c>
      <c r="AN88" s="33" t="s">
        <v>27</v>
      </c>
      <c r="AO88" s="33" t="s">
        <v>117</v>
      </c>
      <c r="AP88" s="33" t="s">
        <v>101</v>
      </c>
      <c r="AQ88" s="33" t="s">
        <v>103</v>
      </c>
      <c r="AR88" s="33" t="s">
        <v>105</v>
      </c>
      <c r="AS88" s="33" t="s">
        <v>113</v>
      </c>
      <c r="AT88" s="97" t="s">
        <v>108</v>
      </c>
      <c r="AU88" s="97" t="s">
        <v>110</v>
      </c>
      <c r="AV88" s="97" t="s">
        <v>112</v>
      </c>
      <c r="AW88" s="33">
        <v>15</v>
      </c>
      <c r="AX88" s="33">
        <v>15</v>
      </c>
      <c r="AY88" s="33">
        <v>15</v>
      </c>
      <c r="AZ88" s="33">
        <v>15</v>
      </c>
      <c r="BA88" s="33">
        <v>15</v>
      </c>
      <c r="BB88" s="33">
        <v>15</v>
      </c>
      <c r="BC88" s="33">
        <v>10</v>
      </c>
      <c r="BD88" s="88">
        <v>100</v>
      </c>
      <c r="BE88" s="88" t="s">
        <v>126</v>
      </c>
      <c r="BF88" s="34" t="s">
        <v>156</v>
      </c>
      <c r="BG88" s="88" t="s">
        <v>126</v>
      </c>
      <c r="BH88" s="88" t="s">
        <v>126</v>
      </c>
      <c r="BI88" s="88">
        <v>100</v>
      </c>
      <c r="BJ88" s="86">
        <v>100</v>
      </c>
      <c r="BK88" s="88" t="s">
        <v>126</v>
      </c>
      <c r="BL88" s="39" t="s">
        <v>165</v>
      </c>
      <c r="BM88" s="39" t="s">
        <v>165</v>
      </c>
      <c r="BN88" s="85">
        <v>2</v>
      </c>
      <c r="BO88" s="98">
        <v>2</v>
      </c>
      <c r="BP88" s="85">
        <v>2</v>
      </c>
      <c r="BQ88" s="98">
        <v>2</v>
      </c>
      <c r="BR88" s="99" t="s">
        <v>52</v>
      </c>
      <c r="BS88" s="84"/>
      <c r="BT88" s="84"/>
      <c r="BU88" s="84"/>
      <c r="BV88" s="84"/>
      <c r="BW88" s="84"/>
      <c r="BX88" s="84"/>
      <c r="BY88" s="84"/>
      <c r="BZ88" s="84"/>
      <c r="CA88" s="84"/>
      <c r="CB88" s="84"/>
      <c r="CC88" s="84"/>
      <c r="CD88" s="84"/>
      <c r="CE88" s="84"/>
      <c r="CF88" s="84"/>
      <c r="CG88" s="84"/>
      <c r="CH88" s="84"/>
      <c r="CI88" s="84"/>
      <c r="CJ88" s="84"/>
      <c r="CK88" s="84"/>
      <c r="CL88" s="84"/>
      <c r="CM88" s="84"/>
      <c r="CN88" s="84"/>
      <c r="CO88" s="84"/>
      <c r="CP88" s="84"/>
      <c r="CQ88" s="84"/>
      <c r="CR88" s="84"/>
      <c r="CS88" s="84"/>
      <c r="CT88" s="84"/>
      <c r="CU88" s="84"/>
      <c r="CV88" s="84"/>
      <c r="CW88" s="84"/>
      <c r="CX88" s="84"/>
      <c r="CY88" s="84"/>
      <c r="CZ88" s="84"/>
      <c r="DA88" s="84"/>
      <c r="DB88" s="84"/>
      <c r="DC88" s="84"/>
      <c r="DD88" s="84"/>
      <c r="DE88" s="84"/>
      <c r="DF88" s="84"/>
      <c r="DG88" s="84"/>
      <c r="DH88" s="84"/>
      <c r="DI88" s="84"/>
      <c r="DJ88" s="84"/>
      <c r="DK88" s="84"/>
      <c r="DL88" s="84"/>
      <c r="DM88" s="84"/>
      <c r="DN88" s="84"/>
      <c r="DO88" s="84"/>
      <c r="DP88" s="84"/>
      <c r="DQ88" s="84"/>
      <c r="DR88" s="84"/>
      <c r="DS88" s="84"/>
      <c r="DT88" s="84"/>
      <c r="DU88" s="84"/>
      <c r="DV88" s="84"/>
      <c r="DW88" s="84"/>
      <c r="DX88" s="84"/>
      <c r="DY88" s="84"/>
      <c r="DZ88" s="84"/>
      <c r="EA88" s="84"/>
      <c r="EB88" s="84"/>
      <c r="EC88" s="84"/>
      <c r="ED88" s="84"/>
      <c r="EE88" s="84"/>
      <c r="EF88" s="84"/>
      <c r="EG88" s="84"/>
      <c r="EH88" s="84"/>
    </row>
    <row r="89" spans="1:138" s="37" customFormat="1" ht="216" x14ac:dyDescent="0.2">
      <c r="A89" s="91">
        <v>28</v>
      </c>
      <c r="B89" s="91" t="s">
        <v>447</v>
      </c>
      <c r="C89" s="99" t="s">
        <v>52</v>
      </c>
      <c r="D89" s="92" t="s">
        <v>52</v>
      </c>
      <c r="E89" s="92" t="s">
        <v>38</v>
      </c>
      <c r="F89" s="87" t="s">
        <v>69</v>
      </c>
      <c r="G89" s="87" t="s">
        <v>41</v>
      </c>
      <c r="H89" s="87" t="s">
        <v>71</v>
      </c>
      <c r="I89" s="93" t="s">
        <v>286</v>
      </c>
      <c r="J89" s="94" t="s">
        <v>743</v>
      </c>
      <c r="K89" s="93" t="s">
        <v>287</v>
      </c>
      <c r="L89" s="90">
        <v>2</v>
      </c>
      <c r="M89" s="90">
        <v>3</v>
      </c>
      <c r="N89" s="85">
        <v>6</v>
      </c>
      <c r="O89" s="95" t="s">
        <v>832</v>
      </c>
      <c r="P89" s="95" t="s">
        <v>86</v>
      </c>
      <c r="Q89" s="95" t="s">
        <v>90</v>
      </c>
      <c r="R89" s="89">
        <v>1</v>
      </c>
      <c r="S89" s="89">
        <v>1</v>
      </c>
      <c r="T89" s="85">
        <v>1</v>
      </c>
      <c r="U89" s="95" t="s">
        <v>822</v>
      </c>
      <c r="V89" s="95" t="s">
        <v>87</v>
      </c>
      <c r="W89" s="87" t="s">
        <v>541</v>
      </c>
      <c r="X89" s="87" t="s">
        <v>23</v>
      </c>
      <c r="Y89" s="93" t="s">
        <v>745</v>
      </c>
      <c r="Z89" s="97" t="s">
        <v>746</v>
      </c>
      <c r="AA89" s="33" t="s">
        <v>23</v>
      </c>
      <c r="AB89" s="97" t="s">
        <v>400</v>
      </c>
      <c r="AC89" s="33" t="s">
        <v>7</v>
      </c>
      <c r="AD89" s="88">
        <v>12</v>
      </c>
      <c r="AE89" s="33">
        <v>3</v>
      </c>
      <c r="AF89" s="33">
        <v>3</v>
      </c>
      <c r="AG89" s="33">
        <v>3</v>
      </c>
      <c r="AH89" s="33">
        <v>3</v>
      </c>
      <c r="AI89" s="33" t="s">
        <v>23</v>
      </c>
      <c r="AJ89" s="33" t="s">
        <v>20</v>
      </c>
      <c r="AK89" s="33" t="s">
        <v>6</v>
      </c>
      <c r="AL89" s="33" t="s">
        <v>6</v>
      </c>
      <c r="AM89" s="33" t="s">
        <v>6</v>
      </c>
      <c r="AN89" s="33" t="s">
        <v>27</v>
      </c>
      <c r="AO89" s="33" t="s">
        <v>117</v>
      </c>
      <c r="AP89" s="33" t="s">
        <v>101</v>
      </c>
      <c r="AQ89" s="33" t="s">
        <v>103</v>
      </c>
      <c r="AR89" s="33" t="s">
        <v>105</v>
      </c>
      <c r="AS89" s="33" t="s">
        <v>113</v>
      </c>
      <c r="AT89" s="97" t="s">
        <v>108</v>
      </c>
      <c r="AU89" s="97" t="s">
        <v>110</v>
      </c>
      <c r="AV89" s="97" t="s">
        <v>112</v>
      </c>
      <c r="AW89" s="33">
        <v>15</v>
      </c>
      <c r="AX89" s="33">
        <v>15</v>
      </c>
      <c r="AY89" s="33">
        <v>15</v>
      </c>
      <c r="AZ89" s="33">
        <v>15</v>
      </c>
      <c r="BA89" s="33">
        <v>15</v>
      </c>
      <c r="BB89" s="33">
        <v>15</v>
      </c>
      <c r="BC89" s="33">
        <v>10</v>
      </c>
      <c r="BD89" s="88">
        <v>100</v>
      </c>
      <c r="BE89" s="88" t="s">
        <v>126</v>
      </c>
      <c r="BF89" s="34" t="s">
        <v>156</v>
      </c>
      <c r="BG89" s="88" t="s">
        <v>126</v>
      </c>
      <c r="BH89" s="88" t="s">
        <v>126</v>
      </c>
      <c r="BI89" s="88">
        <v>100</v>
      </c>
      <c r="BJ89" s="86">
        <v>100</v>
      </c>
      <c r="BK89" s="88" t="s">
        <v>126</v>
      </c>
      <c r="BL89" s="39" t="s">
        <v>165</v>
      </c>
      <c r="BM89" s="39" t="s">
        <v>165</v>
      </c>
      <c r="BN89" s="85">
        <v>2</v>
      </c>
      <c r="BO89" s="98">
        <v>2</v>
      </c>
      <c r="BP89" s="85">
        <v>2</v>
      </c>
      <c r="BQ89" s="98">
        <v>2</v>
      </c>
      <c r="BR89" s="99" t="s">
        <v>52</v>
      </c>
      <c r="BS89" s="84"/>
      <c r="BT89" s="84"/>
      <c r="BU89" s="84"/>
      <c r="BV89" s="84"/>
      <c r="BW89" s="84"/>
      <c r="BX89" s="84"/>
      <c r="BY89" s="84"/>
      <c r="BZ89" s="84"/>
      <c r="CA89" s="84"/>
      <c r="CB89" s="84"/>
      <c r="CC89" s="84"/>
      <c r="CD89" s="84"/>
      <c r="CE89" s="84"/>
      <c r="CF89" s="84"/>
      <c r="CG89" s="84"/>
      <c r="CH89" s="84"/>
      <c r="CI89" s="84"/>
      <c r="CJ89" s="84"/>
      <c r="CK89" s="84"/>
      <c r="CL89" s="84"/>
      <c r="CM89" s="84"/>
      <c r="CN89" s="84"/>
      <c r="CO89" s="84"/>
      <c r="CP89" s="84"/>
      <c r="CQ89" s="84"/>
      <c r="CR89" s="84"/>
      <c r="CS89" s="84"/>
      <c r="CT89" s="84"/>
      <c r="CU89" s="84"/>
      <c r="CV89" s="84"/>
      <c r="CW89" s="84"/>
      <c r="CX89" s="84"/>
      <c r="CY89" s="84"/>
      <c r="CZ89" s="84"/>
      <c r="DA89" s="84"/>
      <c r="DB89" s="84"/>
      <c r="DC89" s="84"/>
      <c r="DD89" s="84"/>
      <c r="DE89" s="84"/>
      <c r="DF89" s="84"/>
      <c r="DG89" s="84"/>
      <c r="DH89" s="84"/>
      <c r="DI89" s="84"/>
      <c r="DJ89" s="84"/>
      <c r="DK89" s="84"/>
      <c r="DL89" s="84"/>
      <c r="DM89" s="84"/>
      <c r="DN89" s="84"/>
      <c r="DO89" s="84"/>
      <c r="DP89" s="84"/>
      <c r="DQ89" s="84"/>
      <c r="DR89" s="84"/>
      <c r="DS89" s="84"/>
      <c r="DT89" s="84"/>
      <c r="DU89" s="84"/>
      <c r="DV89" s="84"/>
      <c r="DW89" s="84"/>
      <c r="DX89" s="84"/>
      <c r="DY89" s="84"/>
      <c r="DZ89" s="84"/>
      <c r="EA89" s="84"/>
      <c r="EB89" s="84"/>
      <c r="EC89" s="84"/>
      <c r="ED89" s="84"/>
      <c r="EE89" s="84"/>
      <c r="EF89" s="84"/>
      <c r="EG89" s="84"/>
      <c r="EH89" s="84"/>
    </row>
    <row r="90" spans="1:138" s="37" customFormat="1" ht="99.75" customHeight="1" x14ac:dyDescent="0.2">
      <c r="A90" s="91">
        <v>29</v>
      </c>
      <c r="B90" s="91" t="s">
        <v>448</v>
      </c>
      <c r="C90" s="99" t="s">
        <v>52</v>
      </c>
      <c r="D90" s="92" t="s">
        <v>52</v>
      </c>
      <c r="E90" s="92" t="s">
        <v>38</v>
      </c>
      <c r="F90" s="87" t="s">
        <v>69</v>
      </c>
      <c r="G90" s="87" t="s">
        <v>76</v>
      </c>
      <c r="H90" s="87" t="s">
        <v>81</v>
      </c>
      <c r="I90" s="93" t="s">
        <v>288</v>
      </c>
      <c r="J90" s="94" t="s">
        <v>744</v>
      </c>
      <c r="K90" s="93" t="s">
        <v>289</v>
      </c>
      <c r="L90" s="90">
        <v>3</v>
      </c>
      <c r="M90" s="90">
        <v>3</v>
      </c>
      <c r="N90" s="85">
        <v>9</v>
      </c>
      <c r="O90" s="95" t="s">
        <v>829</v>
      </c>
      <c r="P90" s="95" t="s">
        <v>85</v>
      </c>
      <c r="Q90" s="95" t="s">
        <v>90</v>
      </c>
      <c r="R90" s="89">
        <v>1</v>
      </c>
      <c r="S90" s="89">
        <v>1</v>
      </c>
      <c r="T90" s="85">
        <v>1</v>
      </c>
      <c r="U90" s="95" t="s">
        <v>822</v>
      </c>
      <c r="V90" s="95" t="s">
        <v>87</v>
      </c>
      <c r="W90" s="87" t="s">
        <v>541</v>
      </c>
      <c r="X90" s="87" t="s">
        <v>23</v>
      </c>
      <c r="Y90" s="93" t="s">
        <v>542</v>
      </c>
      <c r="Z90" s="97" t="s">
        <v>747</v>
      </c>
      <c r="AA90" s="33" t="s">
        <v>23</v>
      </c>
      <c r="AB90" s="97" t="s">
        <v>399</v>
      </c>
      <c r="AC90" s="33" t="s">
        <v>7</v>
      </c>
      <c r="AD90" s="88">
        <v>12</v>
      </c>
      <c r="AE90" s="33">
        <v>3</v>
      </c>
      <c r="AF90" s="33">
        <v>3</v>
      </c>
      <c r="AG90" s="33">
        <v>3</v>
      </c>
      <c r="AH90" s="33">
        <v>3</v>
      </c>
      <c r="AI90" s="33" t="s">
        <v>23</v>
      </c>
      <c r="AJ90" s="33" t="s">
        <v>20</v>
      </c>
      <c r="AK90" s="33" t="s">
        <v>6</v>
      </c>
      <c r="AL90" s="33" t="s">
        <v>6</v>
      </c>
      <c r="AM90" s="33" t="s">
        <v>6</v>
      </c>
      <c r="AN90" s="33" t="s">
        <v>27</v>
      </c>
      <c r="AO90" s="33" t="s">
        <v>117</v>
      </c>
      <c r="AP90" s="33" t="s">
        <v>101</v>
      </c>
      <c r="AQ90" s="33" t="s">
        <v>103</v>
      </c>
      <c r="AR90" s="33" t="s">
        <v>105</v>
      </c>
      <c r="AS90" s="33" t="s">
        <v>113</v>
      </c>
      <c r="AT90" s="97" t="s">
        <v>108</v>
      </c>
      <c r="AU90" s="97" t="s">
        <v>110</v>
      </c>
      <c r="AV90" s="97" t="s">
        <v>112</v>
      </c>
      <c r="AW90" s="33">
        <v>15</v>
      </c>
      <c r="AX90" s="33">
        <v>15</v>
      </c>
      <c r="AY90" s="33">
        <v>15</v>
      </c>
      <c r="AZ90" s="33">
        <v>15</v>
      </c>
      <c r="BA90" s="33">
        <v>15</v>
      </c>
      <c r="BB90" s="33">
        <v>15</v>
      </c>
      <c r="BC90" s="33">
        <v>10</v>
      </c>
      <c r="BD90" s="88">
        <v>100</v>
      </c>
      <c r="BE90" s="88" t="s">
        <v>126</v>
      </c>
      <c r="BF90" s="34" t="s">
        <v>156</v>
      </c>
      <c r="BG90" s="88" t="s">
        <v>126</v>
      </c>
      <c r="BH90" s="88" t="s">
        <v>126</v>
      </c>
      <c r="BI90" s="88">
        <v>100</v>
      </c>
      <c r="BJ90" s="86">
        <v>100</v>
      </c>
      <c r="BK90" s="88" t="s">
        <v>126</v>
      </c>
      <c r="BL90" s="39" t="s">
        <v>165</v>
      </c>
      <c r="BM90" s="39" t="s">
        <v>165</v>
      </c>
      <c r="BN90" s="85">
        <v>2</v>
      </c>
      <c r="BO90" s="98">
        <v>2</v>
      </c>
      <c r="BP90" s="85">
        <v>2</v>
      </c>
      <c r="BQ90" s="98">
        <v>2</v>
      </c>
      <c r="BR90" s="99" t="s">
        <v>52</v>
      </c>
      <c r="BS90" s="84"/>
      <c r="BT90" s="84"/>
      <c r="BU90" s="84"/>
      <c r="BV90" s="84"/>
      <c r="BW90" s="84"/>
      <c r="BX90" s="84"/>
      <c r="BY90" s="84"/>
      <c r="BZ90" s="84"/>
      <c r="CA90" s="84"/>
      <c r="CB90" s="84"/>
      <c r="CC90" s="84"/>
      <c r="CD90" s="84"/>
      <c r="CE90" s="84"/>
      <c r="CF90" s="84"/>
      <c r="CG90" s="84"/>
      <c r="CH90" s="84"/>
      <c r="CI90" s="84"/>
      <c r="CJ90" s="84"/>
      <c r="CK90" s="84"/>
      <c r="CL90" s="84"/>
      <c r="CM90" s="84"/>
      <c r="CN90" s="84"/>
      <c r="CO90" s="84"/>
      <c r="CP90" s="84"/>
      <c r="CQ90" s="84"/>
      <c r="CR90" s="84"/>
      <c r="CS90" s="84"/>
      <c r="CT90" s="84"/>
      <c r="CU90" s="84"/>
      <c r="CV90" s="84"/>
      <c r="CW90" s="84"/>
      <c r="CX90" s="84"/>
      <c r="CY90" s="84"/>
      <c r="CZ90" s="84"/>
      <c r="DA90" s="84"/>
      <c r="DB90" s="84"/>
      <c r="DC90" s="84"/>
      <c r="DD90" s="84"/>
      <c r="DE90" s="84"/>
      <c r="DF90" s="84"/>
      <c r="DG90" s="84"/>
      <c r="DH90" s="84"/>
      <c r="DI90" s="84"/>
      <c r="DJ90" s="84"/>
      <c r="DK90" s="84"/>
      <c r="DL90" s="84"/>
      <c r="DM90" s="84"/>
      <c r="DN90" s="84"/>
      <c r="DO90" s="84"/>
      <c r="DP90" s="84"/>
      <c r="DQ90" s="84"/>
      <c r="DR90" s="84"/>
      <c r="DS90" s="84"/>
      <c r="DT90" s="84"/>
      <c r="DU90" s="84"/>
      <c r="DV90" s="84"/>
      <c r="DW90" s="84"/>
      <c r="DX90" s="84"/>
      <c r="DY90" s="84"/>
      <c r="DZ90" s="84"/>
      <c r="EA90" s="84"/>
      <c r="EB90" s="84"/>
      <c r="EC90" s="84"/>
      <c r="ED90" s="84"/>
      <c r="EE90" s="84"/>
      <c r="EF90" s="84"/>
      <c r="EG90" s="84"/>
      <c r="EH90" s="84"/>
    </row>
    <row r="91" spans="1:138" s="37" customFormat="1" ht="108" customHeight="1" x14ac:dyDescent="0.2">
      <c r="A91" s="142">
        <v>30</v>
      </c>
      <c r="B91" s="142" t="s">
        <v>449</v>
      </c>
      <c r="C91" s="99" t="s">
        <v>51</v>
      </c>
      <c r="D91" s="92" t="s">
        <v>51</v>
      </c>
      <c r="E91" s="143" t="s">
        <v>290</v>
      </c>
      <c r="F91" s="136" t="s">
        <v>69</v>
      </c>
      <c r="G91" s="136" t="s">
        <v>76</v>
      </c>
      <c r="H91" s="136" t="s">
        <v>80</v>
      </c>
      <c r="I91" s="144" t="s">
        <v>291</v>
      </c>
      <c r="J91" s="145" t="s">
        <v>292</v>
      </c>
      <c r="K91" s="144" t="s">
        <v>293</v>
      </c>
      <c r="L91" s="139">
        <v>3</v>
      </c>
      <c r="M91" s="139">
        <v>4</v>
      </c>
      <c r="N91" s="140">
        <v>12</v>
      </c>
      <c r="O91" s="141" t="s">
        <v>525</v>
      </c>
      <c r="P91" s="141" t="s">
        <v>84</v>
      </c>
      <c r="Q91" s="141" t="s">
        <v>90</v>
      </c>
      <c r="R91" s="138">
        <v>2</v>
      </c>
      <c r="S91" s="138">
        <v>3</v>
      </c>
      <c r="T91" s="140">
        <v>6</v>
      </c>
      <c r="U91" s="141" t="s">
        <v>832</v>
      </c>
      <c r="V91" s="141" t="s">
        <v>86</v>
      </c>
      <c r="W91" s="136" t="s">
        <v>543</v>
      </c>
      <c r="X91" s="136" t="s">
        <v>23</v>
      </c>
      <c r="Y91" s="93" t="s">
        <v>735</v>
      </c>
      <c r="Z91" s="97" t="s">
        <v>599</v>
      </c>
      <c r="AA91" s="33" t="s">
        <v>23</v>
      </c>
      <c r="AB91" s="97" t="s">
        <v>600</v>
      </c>
      <c r="AC91" s="33" t="s">
        <v>7</v>
      </c>
      <c r="AD91" s="88">
        <v>12</v>
      </c>
      <c r="AE91" s="33">
        <v>3</v>
      </c>
      <c r="AF91" s="33">
        <v>3</v>
      </c>
      <c r="AG91" s="33">
        <v>3</v>
      </c>
      <c r="AH91" s="33">
        <v>3</v>
      </c>
      <c r="AI91" s="33" t="s">
        <v>23</v>
      </c>
      <c r="AJ91" s="33" t="s">
        <v>21</v>
      </c>
      <c r="AK91" s="33" t="s">
        <v>6</v>
      </c>
      <c r="AL91" s="33" t="s">
        <v>6</v>
      </c>
      <c r="AM91" s="33" t="s">
        <v>6</v>
      </c>
      <c r="AN91" s="33" t="s">
        <v>27</v>
      </c>
      <c r="AO91" s="33" t="s">
        <v>117</v>
      </c>
      <c r="AP91" s="33" t="s">
        <v>101</v>
      </c>
      <c r="AQ91" s="33" t="s">
        <v>103</v>
      </c>
      <c r="AR91" s="33" t="s">
        <v>105</v>
      </c>
      <c r="AS91" s="33" t="s">
        <v>114</v>
      </c>
      <c r="AT91" s="97" t="s">
        <v>108</v>
      </c>
      <c r="AU91" s="97" t="s">
        <v>110</v>
      </c>
      <c r="AV91" s="97" t="s">
        <v>112</v>
      </c>
      <c r="AW91" s="33">
        <v>15</v>
      </c>
      <c r="AX91" s="33">
        <v>15</v>
      </c>
      <c r="AY91" s="33">
        <v>15</v>
      </c>
      <c r="AZ91" s="33">
        <v>10</v>
      </c>
      <c r="BA91" s="33">
        <v>15</v>
      </c>
      <c r="BB91" s="33">
        <v>15</v>
      </c>
      <c r="BC91" s="33">
        <v>10</v>
      </c>
      <c r="BD91" s="88">
        <v>95</v>
      </c>
      <c r="BE91" s="88" t="s">
        <v>127</v>
      </c>
      <c r="BF91" s="34" t="s">
        <v>156</v>
      </c>
      <c r="BG91" s="88" t="s">
        <v>126</v>
      </c>
      <c r="BH91" s="88" t="s">
        <v>127</v>
      </c>
      <c r="BI91" s="88">
        <v>50</v>
      </c>
      <c r="BJ91" s="135">
        <v>75</v>
      </c>
      <c r="BK91" s="137" t="s">
        <v>127</v>
      </c>
      <c r="BL91" s="39" t="s">
        <v>165</v>
      </c>
      <c r="BM91" s="39" t="s">
        <v>167</v>
      </c>
      <c r="BN91" s="85">
        <v>1</v>
      </c>
      <c r="BO91" s="134">
        <v>1</v>
      </c>
      <c r="BP91" s="85">
        <v>1</v>
      </c>
      <c r="BQ91" s="134">
        <v>1</v>
      </c>
      <c r="BR91" s="99" t="s">
        <v>51</v>
      </c>
      <c r="BS91" s="84"/>
      <c r="BT91" s="84"/>
      <c r="BU91" s="84"/>
      <c r="BV91" s="84"/>
      <c r="BW91" s="84"/>
      <c r="BX91" s="84"/>
      <c r="BY91" s="84"/>
      <c r="BZ91" s="84"/>
      <c r="CA91" s="84"/>
      <c r="CB91" s="84"/>
      <c r="CC91" s="84"/>
      <c r="CD91" s="84"/>
      <c r="CE91" s="84"/>
      <c r="CF91" s="84"/>
      <c r="CG91" s="84"/>
      <c r="CH91" s="84"/>
      <c r="CI91" s="84"/>
      <c r="CJ91" s="84"/>
      <c r="CK91" s="84"/>
      <c r="CL91" s="84"/>
      <c r="CM91" s="84"/>
      <c r="CN91" s="84"/>
      <c r="CO91" s="84"/>
      <c r="CP91" s="84"/>
      <c r="CQ91" s="84"/>
      <c r="CR91" s="84"/>
      <c r="CS91" s="84"/>
      <c r="CT91" s="84"/>
      <c r="CU91" s="84"/>
      <c r="CV91" s="84"/>
      <c r="CW91" s="84"/>
      <c r="CX91" s="84"/>
      <c r="CY91" s="84"/>
      <c r="CZ91" s="84"/>
      <c r="DA91" s="84"/>
      <c r="DB91" s="84"/>
      <c r="DC91" s="84"/>
      <c r="DD91" s="84"/>
      <c r="DE91" s="84"/>
      <c r="DF91" s="84"/>
      <c r="DG91" s="84"/>
      <c r="DH91" s="84"/>
      <c r="DI91" s="84"/>
      <c r="DJ91" s="84"/>
      <c r="DK91" s="84"/>
      <c r="DL91" s="84"/>
      <c r="DM91" s="84"/>
      <c r="DN91" s="84"/>
      <c r="DO91" s="84"/>
      <c r="DP91" s="84"/>
      <c r="DQ91" s="84"/>
      <c r="DR91" s="84"/>
      <c r="DS91" s="84"/>
      <c r="DT91" s="84"/>
      <c r="DU91" s="84"/>
      <c r="DV91" s="84"/>
      <c r="DW91" s="84"/>
      <c r="DX91" s="84"/>
      <c r="DY91" s="84"/>
      <c r="DZ91" s="84"/>
      <c r="EA91" s="84"/>
      <c r="EB91" s="84"/>
      <c r="EC91" s="84"/>
      <c r="ED91" s="84"/>
      <c r="EE91" s="84"/>
      <c r="EF91" s="84"/>
      <c r="EG91" s="84"/>
      <c r="EH91" s="84"/>
    </row>
    <row r="92" spans="1:138" s="37" customFormat="1" ht="108" customHeight="1" x14ac:dyDescent="0.2">
      <c r="A92" s="142"/>
      <c r="B92" s="142"/>
      <c r="C92" s="99" t="s">
        <v>51</v>
      </c>
      <c r="D92" s="92" t="s">
        <v>51</v>
      </c>
      <c r="E92" s="143"/>
      <c r="F92" s="136"/>
      <c r="G92" s="136"/>
      <c r="H92" s="136"/>
      <c r="I92" s="144"/>
      <c r="J92" s="145"/>
      <c r="K92" s="144"/>
      <c r="L92" s="139"/>
      <c r="M92" s="139"/>
      <c r="N92" s="140">
        <v>0</v>
      </c>
      <c r="O92" s="141"/>
      <c r="P92" s="141"/>
      <c r="Q92" s="141"/>
      <c r="R92" s="139">
        <v>-1</v>
      </c>
      <c r="S92" s="139">
        <v>0</v>
      </c>
      <c r="T92" s="140">
        <v>0</v>
      </c>
      <c r="U92" s="141"/>
      <c r="V92" s="141"/>
      <c r="W92" s="139"/>
      <c r="X92" s="139"/>
      <c r="Y92" s="93" t="s">
        <v>802</v>
      </c>
      <c r="Z92" s="97" t="s">
        <v>294</v>
      </c>
      <c r="AA92" s="33" t="s">
        <v>23</v>
      </c>
      <c r="AB92" s="97" t="s">
        <v>601</v>
      </c>
      <c r="AC92" s="33" t="s">
        <v>7</v>
      </c>
      <c r="AD92" s="88">
        <v>48</v>
      </c>
      <c r="AE92" s="33">
        <v>12</v>
      </c>
      <c r="AF92" s="33">
        <v>12</v>
      </c>
      <c r="AG92" s="33">
        <v>12</v>
      </c>
      <c r="AH92" s="33">
        <v>12</v>
      </c>
      <c r="AI92" s="33" t="s">
        <v>23</v>
      </c>
      <c r="AJ92" s="33" t="s">
        <v>20</v>
      </c>
      <c r="AK92" s="33" t="s">
        <v>6</v>
      </c>
      <c r="AL92" s="33" t="s">
        <v>6</v>
      </c>
      <c r="AM92" s="33" t="s">
        <v>6</v>
      </c>
      <c r="AN92" s="33" t="s">
        <v>25</v>
      </c>
      <c r="AO92" s="33" t="s">
        <v>117</v>
      </c>
      <c r="AP92" s="33" t="s">
        <v>101</v>
      </c>
      <c r="AQ92" s="33" t="s">
        <v>103</v>
      </c>
      <c r="AR92" s="33" t="s">
        <v>105</v>
      </c>
      <c r="AS92" s="33" t="s">
        <v>113</v>
      </c>
      <c r="AT92" s="97" t="s">
        <v>108</v>
      </c>
      <c r="AU92" s="97" t="s">
        <v>110</v>
      </c>
      <c r="AV92" s="97" t="s">
        <v>112</v>
      </c>
      <c r="AW92" s="33">
        <v>15</v>
      </c>
      <c r="AX92" s="33">
        <v>15</v>
      </c>
      <c r="AY92" s="33">
        <v>15</v>
      </c>
      <c r="AZ92" s="33">
        <v>15</v>
      </c>
      <c r="BA92" s="33">
        <v>15</v>
      </c>
      <c r="BB92" s="33">
        <v>15</v>
      </c>
      <c r="BC92" s="33">
        <v>10</v>
      </c>
      <c r="BD92" s="88">
        <v>100</v>
      </c>
      <c r="BE92" s="88" t="s">
        <v>126</v>
      </c>
      <c r="BF92" s="34" t="s">
        <v>156</v>
      </c>
      <c r="BG92" s="88" t="s">
        <v>126</v>
      </c>
      <c r="BH92" s="88" t="s">
        <v>126</v>
      </c>
      <c r="BI92" s="88">
        <v>100</v>
      </c>
      <c r="BJ92" s="135"/>
      <c r="BK92" s="137"/>
      <c r="BL92" s="39" t="s">
        <v>165</v>
      </c>
      <c r="BM92" s="39" t="s">
        <v>165</v>
      </c>
      <c r="BN92" s="85">
        <v>1</v>
      </c>
      <c r="BO92" s="134"/>
      <c r="BP92" s="85">
        <v>1</v>
      </c>
      <c r="BQ92" s="134"/>
      <c r="BR92" s="99" t="s">
        <v>51</v>
      </c>
      <c r="BS92" s="84"/>
      <c r="BT92" s="84"/>
      <c r="BU92" s="84"/>
      <c r="BV92" s="84"/>
      <c r="BW92" s="84"/>
      <c r="BX92" s="84"/>
      <c r="BY92" s="84"/>
      <c r="BZ92" s="84"/>
      <c r="CA92" s="84"/>
      <c r="CB92" s="84"/>
      <c r="CC92" s="84"/>
      <c r="CD92" s="84"/>
      <c r="CE92" s="84"/>
      <c r="CF92" s="84"/>
      <c r="CG92" s="84"/>
      <c r="CH92" s="84"/>
      <c r="CI92" s="84"/>
      <c r="CJ92" s="84"/>
      <c r="CK92" s="84"/>
      <c r="CL92" s="84"/>
      <c r="CM92" s="84"/>
      <c r="CN92" s="84"/>
      <c r="CO92" s="84"/>
      <c r="CP92" s="84"/>
      <c r="CQ92" s="84"/>
      <c r="CR92" s="84"/>
      <c r="CS92" s="84"/>
      <c r="CT92" s="84"/>
      <c r="CU92" s="84"/>
      <c r="CV92" s="84"/>
      <c r="CW92" s="84"/>
      <c r="CX92" s="84"/>
      <c r="CY92" s="84"/>
      <c r="CZ92" s="84"/>
      <c r="DA92" s="84"/>
      <c r="DB92" s="84"/>
      <c r="DC92" s="84"/>
      <c r="DD92" s="84"/>
      <c r="DE92" s="84"/>
      <c r="DF92" s="84"/>
      <c r="DG92" s="84"/>
      <c r="DH92" s="84"/>
      <c r="DI92" s="84"/>
      <c r="DJ92" s="84"/>
      <c r="DK92" s="84"/>
      <c r="DL92" s="84"/>
      <c r="DM92" s="84"/>
      <c r="DN92" s="84"/>
      <c r="DO92" s="84"/>
      <c r="DP92" s="84"/>
      <c r="DQ92" s="84"/>
      <c r="DR92" s="84"/>
      <c r="DS92" s="84"/>
      <c r="DT92" s="84"/>
      <c r="DU92" s="84"/>
      <c r="DV92" s="84"/>
      <c r="DW92" s="84"/>
      <c r="DX92" s="84"/>
      <c r="DY92" s="84"/>
      <c r="DZ92" s="84"/>
      <c r="EA92" s="84"/>
      <c r="EB92" s="84"/>
      <c r="EC92" s="84"/>
      <c r="ED92" s="84"/>
      <c r="EE92" s="84"/>
      <c r="EF92" s="84"/>
      <c r="EG92" s="84"/>
      <c r="EH92" s="84"/>
    </row>
    <row r="93" spans="1:138" s="37" customFormat="1" ht="98.25" customHeight="1" x14ac:dyDescent="0.2">
      <c r="A93" s="142">
        <v>31</v>
      </c>
      <c r="B93" s="142" t="s">
        <v>450</v>
      </c>
      <c r="C93" s="99" t="s">
        <v>51</v>
      </c>
      <c r="D93" s="92" t="s">
        <v>51</v>
      </c>
      <c r="E93" s="143" t="s">
        <v>34</v>
      </c>
      <c r="F93" s="136" t="s">
        <v>66</v>
      </c>
      <c r="G93" s="136" t="s">
        <v>41</v>
      </c>
      <c r="H93" s="136" t="s">
        <v>72</v>
      </c>
      <c r="I93" s="144" t="s">
        <v>301</v>
      </c>
      <c r="J93" s="145" t="s">
        <v>302</v>
      </c>
      <c r="K93" s="144" t="s">
        <v>303</v>
      </c>
      <c r="L93" s="136">
        <v>3</v>
      </c>
      <c r="M93" s="136">
        <v>5</v>
      </c>
      <c r="N93" s="140">
        <v>15</v>
      </c>
      <c r="O93" s="141" t="s">
        <v>830</v>
      </c>
      <c r="P93" s="141" t="s">
        <v>84</v>
      </c>
      <c r="Q93" s="141" t="s">
        <v>90</v>
      </c>
      <c r="R93" s="138">
        <v>2</v>
      </c>
      <c r="S93" s="138">
        <v>5</v>
      </c>
      <c r="T93" s="140">
        <v>10</v>
      </c>
      <c r="U93" s="141" t="s">
        <v>831</v>
      </c>
      <c r="V93" s="141" t="s">
        <v>84</v>
      </c>
      <c r="W93" s="136" t="s">
        <v>543</v>
      </c>
      <c r="X93" s="136" t="s">
        <v>23</v>
      </c>
      <c r="Y93" s="93" t="s">
        <v>736</v>
      </c>
      <c r="Z93" s="97" t="s">
        <v>602</v>
      </c>
      <c r="AA93" s="97" t="s">
        <v>23</v>
      </c>
      <c r="AB93" s="97" t="s">
        <v>603</v>
      </c>
      <c r="AC93" s="33" t="s">
        <v>7</v>
      </c>
      <c r="AD93" s="88">
        <v>4</v>
      </c>
      <c r="AE93" s="33">
        <v>1</v>
      </c>
      <c r="AF93" s="33">
        <v>1</v>
      </c>
      <c r="AG93" s="33">
        <v>1</v>
      </c>
      <c r="AH93" s="33">
        <v>1</v>
      </c>
      <c r="AI93" s="33" t="s">
        <v>23</v>
      </c>
      <c r="AJ93" s="97" t="s">
        <v>20</v>
      </c>
      <c r="AK93" s="97" t="s">
        <v>6</v>
      </c>
      <c r="AL93" s="97" t="s">
        <v>6</v>
      </c>
      <c r="AM93" s="97" t="s">
        <v>6</v>
      </c>
      <c r="AN93" s="97" t="s">
        <v>61</v>
      </c>
      <c r="AO93" s="33" t="s">
        <v>117</v>
      </c>
      <c r="AP93" s="33" t="s">
        <v>101</v>
      </c>
      <c r="AQ93" s="33" t="s">
        <v>103</v>
      </c>
      <c r="AR93" s="33" t="s">
        <v>105</v>
      </c>
      <c r="AS93" s="33" t="s">
        <v>113</v>
      </c>
      <c r="AT93" s="97" t="s">
        <v>108</v>
      </c>
      <c r="AU93" s="97" t="s">
        <v>110</v>
      </c>
      <c r="AV93" s="97" t="s">
        <v>112</v>
      </c>
      <c r="AW93" s="33">
        <v>15</v>
      </c>
      <c r="AX93" s="33">
        <v>15</v>
      </c>
      <c r="AY93" s="33">
        <v>15</v>
      </c>
      <c r="AZ93" s="33">
        <v>15</v>
      </c>
      <c r="BA93" s="33">
        <v>15</v>
      </c>
      <c r="BB93" s="33">
        <v>15</v>
      </c>
      <c r="BC93" s="33">
        <v>10</v>
      </c>
      <c r="BD93" s="88">
        <v>100</v>
      </c>
      <c r="BE93" s="88" t="s">
        <v>126</v>
      </c>
      <c r="BF93" s="34" t="s">
        <v>156</v>
      </c>
      <c r="BG93" s="88" t="s">
        <v>126</v>
      </c>
      <c r="BH93" s="88" t="s">
        <v>126</v>
      </c>
      <c r="BI93" s="88">
        <v>100</v>
      </c>
      <c r="BJ93" s="135">
        <v>100</v>
      </c>
      <c r="BK93" s="137" t="s">
        <v>126</v>
      </c>
      <c r="BL93" s="39" t="s">
        <v>165</v>
      </c>
      <c r="BM93" s="39" t="s">
        <v>165</v>
      </c>
      <c r="BN93" s="85">
        <v>0</v>
      </c>
      <c r="BO93" s="134">
        <v>1</v>
      </c>
      <c r="BP93" s="85">
        <v>2</v>
      </c>
      <c r="BQ93" s="134">
        <v>0</v>
      </c>
      <c r="BR93" s="99" t="s">
        <v>51</v>
      </c>
    </row>
    <row r="94" spans="1:138" s="37" customFormat="1" ht="138" customHeight="1" x14ac:dyDescent="0.2">
      <c r="A94" s="150"/>
      <c r="B94" s="150"/>
      <c r="C94" s="99" t="s">
        <v>51</v>
      </c>
      <c r="D94" s="92" t="s">
        <v>51</v>
      </c>
      <c r="E94" s="143"/>
      <c r="F94" s="136"/>
      <c r="G94" s="136"/>
      <c r="H94" s="136"/>
      <c r="I94" s="144"/>
      <c r="J94" s="145"/>
      <c r="K94" s="144"/>
      <c r="L94" s="136"/>
      <c r="M94" s="136"/>
      <c r="N94" s="140">
        <v>0</v>
      </c>
      <c r="O94" s="141" t="s">
        <v>823</v>
      </c>
      <c r="P94" s="141">
        <v>0</v>
      </c>
      <c r="Q94" s="141"/>
      <c r="R94" s="139">
        <v>-2</v>
      </c>
      <c r="S94" s="139">
        <v>0</v>
      </c>
      <c r="T94" s="140">
        <v>0</v>
      </c>
      <c r="U94" s="141" t="s">
        <v>824</v>
      </c>
      <c r="V94" s="141">
        <v>0</v>
      </c>
      <c r="W94" s="136"/>
      <c r="X94" s="136"/>
      <c r="Y94" s="93" t="s">
        <v>737</v>
      </c>
      <c r="Z94" s="97" t="s">
        <v>605</v>
      </c>
      <c r="AA94" s="97" t="s">
        <v>23</v>
      </c>
      <c r="AB94" s="97" t="s">
        <v>604</v>
      </c>
      <c r="AC94" s="33" t="s">
        <v>7</v>
      </c>
      <c r="AD94" s="88">
        <v>4</v>
      </c>
      <c r="AE94" s="33">
        <v>1</v>
      </c>
      <c r="AF94" s="33">
        <v>1</v>
      </c>
      <c r="AG94" s="33">
        <v>1</v>
      </c>
      <c r="AH94" s="33">
        <v>1</v>
      </c>
      <c r="AI94" s="33" t="s">
        <v>23</v>
      </c>
      <c r="AJ94" s="97" t="s">
        <v>20</v>
      </c>
      <c r="AK94" s="97" t="s">
        <v>6</v>
      </c>
      <c r="AL94" s="97" t="s">
        <v>6</v>
      </c>
      <c r="AM94" s="97" t="s">
        <v>6</v>
      </c>
      <c r="AN94" s="97" t="s">
        <v>61</v>
      </c>
      <c r="AO94" s="33" t="s">
        <v>117</v>
      </c>
      <c r="AP94" s="33" t="s">
        <v>101</v>
      </c>
      <c r="AQ94" s="33" t="s">
        <v>103</v>
      </c>
      <c r="AR94" s="33" t="s">
        <v>105</v>
      </c>
      <c r="AS94" s="33" t="s">
        <v>113</v>
      </c>
      <c r="AT94" s="97" t="s">
        <v>108</v>
      </c>
      <c r="AU94" s="97" t="s">
        <v>110</v>
      </c>
      <c r="AV94" s="97" t="s">
        <v>112</v>
      </c>
      <c r="AW94" s="33">
        <v>15</v>
      </c>
      <c r="AX94" s="33">
        <v>15</v>
      </c>
      <c r="AY94" s="33">
        <v>15</v>
      </c>
      <c r="AZ94" s="33">
        <v>15</v>
      </c>
      <c r="BA94" s="33">
        <v>15</v>
      </c>
      <c r="BB94" s="33">
        <v>15</v>
      </c>
      <c r="BC94" s="33">
        <v>10</v>
      </c>
      <c r="BD94" s="88">
        <v>100</v>
      </c>
      <c r="BE94" s="88" t="s">
        <v>126</v>
      </c>
      <c r="BF94" s="34" t="s">
        <v>156</v>
      </c>
      <c r="BG94" s="88" t="s">
        <v>126</v>
      </c>
      <c r="BH94" s="88" t="s">
        <v>126</v>
      </c>
      <c r="BI94" s="88">
        <v>100</v>
      </c>
      <c r="BJ94" s="135"/>
      <c r="BK94" s="137"/>
      <c r="BL94" s="39" t="s">
        <v>165</v>
      </c>
      <c r="BM94" s="39" t="s">
        <v>165</v>
      </c>
      <c r="BN94" s="85">
        <v>2</v>
      </c>
      <c r="BO94" s="134"/>
      <c r="BP94" s="85">
        <v>2</v>
      </c>
      <c r="BQ94" s="134"/>
      <c r="BR94" s="99" t="s">
        <v>51</v>
      </c>
    </row>
    <row r="95" spans="1:138" s="37" customFormat="1" ht="96.75" customHeight="1" x14ac:dyDescent="0.2">
      <c r="A95" s="142">
        <v>32</v>
      </c>
      <c r="B95" s="142" t="s">
        <v>451</v>
      </c>
      <c r="C95" s="99" t="s">
        <v>51</v>
      </c>
      <c r="D95" s="92" t="s">
        <v>51</v>
      </c>
      <c r="E95" s="143" t="s">
        <v>32</v>
      </c>
      <c r="F95" s="136" t="s">
        <v>69</v>
      </c>
      <c r="G95" s="136" t="s">
        <v>77</v>
      </c>
      <c r="H95" s="136" t="s">
        <v>71</v>
      </c>
      <c r="I95" s="144" t="s">
        <v>295</v>
      </c>
      <c r="J95" s="145" t="s">
        <v>296</v>
      </c>
      <c r="K95" s="144" t="s">
        <v>297</v>
      </c>
      <c r="L95" s="139">
        <v>2</v>
      </c>
      <c r="M95" s="139">
        <v>4</v>
      </c>
      <c r="N95" s="140">
        <v>8</v>
      </c>
      <c r="O95" s="141" t="s">
        <v>825</v>
      </c>
      <c r="P95" s="141" t="s">
        <v>85</v>
      </c>
      <c r="Q95" s="141" t="s">
        <v>90</v>
      </c>
      <c r="R95" s="138">
        <v>1</v>
      </c>
      <c r="S95" s="138">
        <v>2</v>
      </c>
      <c r="T95" s="140">
        <v>2</v>
      </c>
      <c r="U95" s="141" t="s">
        <v>818</v>
      </c>
      <c r="V95" s="141" t="s">
        <v>87</v>
      </c>
      <c r="W95" s="136" t="s">
        <v>543</v>
      </c>
      <c r="X95" s="136" t="s">
        <v>23</v>
      </c>
      <c r="Y95" s="93" t="s">
        <v>738</v>
      </c>
      <c r="Z95" s="97" t="s">
        <v>298</v>
      </c>
      <c r="AA95" s="33" t="s">
        <v>23</v>
      </c>
      <c r="AB95" s="97" t="s">
        <v>606</v>
      </c>
      <c r="AC95" s="33" t="s">
        <v>7</v>
      </c>
      <c r="AD95" s="88">
        <v>0</v>
      </c>
      <c r="AE95" s="33">
        <v>0</v>
      </c>
      <c r="AF95" s="33">
        <v>0</v>
      </c>
      <c r="AG95" s="33">
        <v>0</v>
      </c>
      <c r="AH95" s="33">
        <v>0</v>
      </c>
      <c r="AI95" s="33" t="s">
        <v>6</v>
      </c>
      <c r="AJ95" s="33" t="s">
        <v>20</v>
      </c>
      <c r="AK95" s="33" t="s">
        <v>6</v>
      </c>
      <c r="AL95" s="33" t="s">
        <v>6</v>
      </c>
      <c r="AM95" s="33" t="s">
        <v>6</v>
      </c>
      <c r="AN95" s="33" t="s">
        <v>29</v>
      </c>
      <c r="AO95" s="33" t="s">
        <v>117</v>
      </c>
      <c r="AP95" s="33" t="s">
        <v>101</v>
      </c>
      <c r="AQ95" s="33" t="s">
        <v>103</v>
      </c>
      <c r="AR95" s="33" t="s">
        <v>105</v>
      </c>
      <c r="AS95" s="33" t="s">
        <v>113</v>
      </c>
      <c r="AT95" s="97" t="s">
        <v>108</v>
      </c>
      <c r="AU95" s="97" t="s">
        <v>110</v>
      </c>
      <c r="AV95" s="97" t="s">
        <v>112</v>
      </c>
      <c r="AW95" s="33">
        <v>15</v>
      </c>
      <c r="AX95" s="33">
        <v>15</v>
      </c>
      <c r="AY95" s="33">
        <v>15</v>
      </c>
      <c r="AZ95" s="33">
        <v>15</v>
      </c>
      <c r="BA95" s="33">
        <v>15</v>
      </c>
      <c r="BB95" s="33">
        <v>15</v>
      </c>
      <c r="BC95" s="33">
        <v>10</v>
      </c>
      <c r="BD95" s="88">
        <v>100</v>
      </c>
      <c r="BE95" s="88" t="s">
        <v>126</v>
      </c>
      <c r="BF95" s="34" t="s">
        <v>156</v>
      </c>
      <c r="BG95" s="88" t="s">
        <v>126</v>
      </c>
      <c r="BH95" s="88" t="s">
        <v>126</v>
      </c>
      <c r="BI95" s="88">
        <v>100</v>
      </c>
      <c r="BJ95" s="135">
        <v>100</v>
      </c>
      <c r="BK95" s="137" t="s">
        <v>126</v>
      </c>
      <c r="BL95" s="39" t="s">
        <v>165</v>
      </c>
      <c r="BM95" s="39" t="s">
        <v>165</v>
      </c>
      <c r="BN95" s="85">
        <v>2</v>
      </c>
      <c r="BO95" s="134">
        <v>2</v>
      </c>
      <c r="BP95" s="85">
        <v>2</v>
      </c>
      <c r="BQ95" s="134">
        <v>2</v>
      </c>
      <c r="BR95" s="99" t="s">
        <v>51</v>
      </c>
      <c r="BS95" s="84"/>
      <c r="BT95" s="84"/>
      <c r="BU95" s="84"/>
      <c r="BV95" s="84"/>
      <c r="BW95" s="84"/>
      <c r="BX95" s="84"/>
      <c r="BY95" s="84"/>
      <c r="BZ95" s="84"/>
      <c r="CA95" s="84"/>
      <c r="CB95" s="84"/>
      <c r="CC95" s="84"/>
      <c r="CD95" s="84"/>
      <c r="CE95" s="84"/>
      <c r="CF95" s="84"/>
      <c r="CG95" s="84"/>
      <c r="CH95" s="84"/>
      <c r="CI95" s="84"/>
      <c r="CJ95" s="84"/>
      <c r="CK95" s="84"/>
      <c r="CL95" s="84"/>
      <c r="CM95" s="84"/>
      <c r="CN95" s="84"/>
      <c r="CO95" s="84"/>
      <c r="CP95" s="84"/>
      <c r="CQ95" s="84"/>
      <c r="CR95" s="84"/>
      <c r="CS95" s="84"/>
      <c r="CT95" s="84"/>
      <c r="CU95" s="84"/>
      <c r="CV95" s="84"/>
      <c r="CW95" s="84"/>
      <c r="CX95" s="84"/>
      <c r="CY95" s="84"/>
      <c r="CZ95" s="84"/>
      <c r="DA95" s="84"/>
      <c r="DB95" s="84"/>
      <c r="DC95" s="84"/>
      <c r="DD95" s="84"/>
      <c r="DE95" s="84"/>
      <c r="DF95" s="84"/>
      <c r="DG95" s="84"/>
      <c r="DH95" s="84"/>
      <c r="DI95" s="84"/>
      <c r="DJ95" s="84"/>
      <c r="DK95" s="84"/>
      <c r="DL95" s="84"/>
      <c r="DM95" s="84"/>
      <c r="DN95" s="84"/>
      <c r="DO95" s="84"/>
      <c r="DP95" s="84"/>
      <c r="DQ95" s="84"/>
      <c r="DR95" s="84"/>
      <c r="DS95" s="84"/>
      <c r="DT95" s="84"/>
      <c r="DU95" s="84"/>
      <c r="DV95" s="84"/>
      <c r="DW95" s="84"/>
      <c r="DX95" s="84"/>
      <c r="DY95" s="84"/>
      <c r="DZ95" s="84"/>
      <c r="EA95" s="84"/>
      <c r="EB95" s="84"/>
      <c r="EC95" s="84"/>
      <c r="ED95" s="84"/>
      <c r="EE95" s="84"/>
      <c r="EF95" s="84"/>
      <c r="EG95" s="84"/>
      <c r="EH95" s="84"/>
    </row>
    <row r="96" spans="1:138" s="37" customFormat="1" ht="144" x14ac:dyDescent="0.2">
      <c r="A96" s="142"/>
      <c r="B96" s="142"/>
      <c r="C96" s="99" t="s">
        <v>51</v>
      </c>
      <c r="D96" s="92" t="s">
        <v>51</v>
      </c>
      <c r="E96" s="143"/>
      <c r="F96" s="136"/>
      <c r="G96" s="136"/>
      <c r="H96" s="136"/>
      <c r="I96" s="144"/>
      <c r="J96" s="145"/>
      <c r="K96" s="144"/>
      <c r="L96" s="139"/>
      <c r="M96" s="139"/>
      <c r="N96" s="140"/>
      <c r="O96" s="141" t="s">
        <v>823</v>
      </c>
      <c r="P96" s="141">
        <v>0</v>
      </c>
      <c r="Q96" s="141"/>
      <c r="R96" s="138"/>
      <c r="S96" s="138"/>
      <c r="T96" s="140">
        <v>0</v>
      </c>
      <c r="U96" s="141" t="s">
        <v>823</v>
      </c>
      <c r="V96" s="141">
        <v>0</v>
      </c>
      <c r="W96" s="136"/>
      <c r="X96" s="136"/>
      <c r="Y96" s="93" t="s">
        <v>739</v>
      </c>
      <c r="Z96" s="97" t="s">
        <v>607</v>
      </c>
      <c r="AA96" s="33" t="s">
        <v>23</v>
      </c>
      <c r="AB96" s="97" t="s">
        <v>608</v>
      </c>
      <c r="AC96" s="33" t="s">
        <v>7</v>
      </c>
      <c r="AD96" s="88">
        <v>0</v>
      </c>
      <c r="AE96" s="33">
        <v>0</v>
      </c>
      <c r="AF96" s="33">
        <v>0</v>
      </c>
      <c r="AG96" s="33">
        <v>0</v>
      </c>
      <c r="AH96" s="33">
        <v>0</v>
      </c>
      <c r="AI96" s="33" t="s">
        <v>6</v>
      </c>
      <c r="AJ96" s="33" t="s">
        <v>20</v>
      </c>
      <c r="AK96" s="33" t="s">
        <v>6</v>
      </c>
      <c r="AL96" s="33" t="s">
        <v>6</v>
      </c>
      <c r="AM96" s="33" t="s">
        <v>6</v>
      </c>
      <c r="AN96" s="33" t="s">
        <v>29</v>
      </c>
      <c r="AO96" s="33" t="s">
        <v>117</v>
      </c>
      <c r="AP96" s="33" t="s">
        <v>101</v>
      </c>
      <c r="AQ96" s="33" t="s">
        <v>103</v>
      </c>
      <c r="AR96" s="33" t="s">
        <v>105</v>
      </c>
      <c r="AS96" s="33" t="s">
        <v>113</v>
      </c>
      <c r="AT96" s="97" t="s">
        <v>108</v>
      </c>
      <c r="AU96" s="97" t="s">
        <v>110</v>
      </c>
      <c r="AV96" s="97" t="s">
        <v>112</v>
      </c>
      <c r="AW96" s="33">
        <v>15</v>
      </c>
      <c r="AX96" s="33">
        <v>15</v>
      </c>
      <c r="AY96" s="33">
        <v>15</v>
      </c>
      <c r="AZ96" s="33">
        <v>15</v>
      </c>
      <c r="BA96" s="33">
        <v>15</v>
      </c>
      <c r="BB96" s="33">
        <v>15</v>
      </c>
      <c r="BC96" s="33">
        <v>10</v>
      </c>
      <c r="BD96" s="88">
        <v>100</v>
      </c>
      <c r="BE96" s="88" t="s">
        <v>126</v>
      </c>
      <c r="BF96" s="34" t="s">
        <v>156</v>
      </c>
      <c r="BG96" s="88" t="s">
        <v>126</v>
      </c>
      <c r="BH96" s="88" t="s">
        <v>126</v>
      </c>
      <c r="BI96" s="88">
        <v>100</v>
      </c>
      <c r="BJ96" s="135"/>
      <c r="BK96" s="137"/>
      <c r="BL96" s="39" t="s">
        <v>165</v>
      </c>
      <c r="BM96" s="39" t="s">
        <v>165</v>
      </c>
      <c r="BN96" s="85">
        <v>2</v>
      </c>
      <c r="BO96" s="134"/>
      <c r="BP96" s="85">
        <v>2</v>
      </c>
      <c r="BQ96" s="134"/>
      <c r="BR96" s="99" t="s">
        <v>51</v>
      </c>
      <c r="BS96" s="84"/>
      <c r="BT96" s="84"/>
      <c r="BU96" s="84"/>
      <c r="BV96" s="84"/>
      <c r="BW96" s="84"/>
      <c r="BX96" s="84"/>
      <c r="BY96" s="84"/>
      <c r="BZ96" s="84"/>
      <c r="CA96" s="84"/>
      <c r="CB96" s="84"/>
      <c r="CC96" s="84"/>
      <c r="CD96" s="84"/>
      <c r="CE96" s="84"/>
      <c r="CF96" s="84"/>
      <c r="CG96" s="84"/>
      <c r="CH96" s="84"/>
      <c r="CI96" s="84"/>
      <c r="CJ96" s="84"/>
      <c r="CK96" s="84"/>
      <c r="CL96" s="84"/>
      <c r="CM96" s="84"/>
      <c r="CN96" s="84"/>
      <c r="CO96" s="84"/>
      <c r="CP96" s="84"/>
      <c r="CQ96" s="84"/>
      <c r="CR96" s="84"/>
      <c r="CS96" s="84"/>
      <c r="CT96" s="84"/>
      <c r="CU96" s="84"/>
      <c r="CV96" s="84"/>
      <c r="CW96" s="84"/>
      <c r="CX96" s="84"/>
      <c r="CY96" s="84"/>
      <c r="CZ96" s="84"/>
      <c r="DA96" s="84"/>
      <c r="DB96" s="84"/>
      <c r="DC96" s="84"/>
      <c r="DD96" s="84"/>
      <c r="DE96" s="84"/>
      <c r="DF96" s="84"/>
      <c r="DG96" s="84"/>
      <c r="DH96" s="84"/>
      <c r="DI96" s="84"/>
      <c r="DJ96" s="84"/>
      <c r="DK96" s="84"/>
      <c r="DL96" s="84"/>
      <c r="DM96" s="84"/>
      <c r="DN96" s="84"/>
      <c r="DO96" s="84"/>
      <c r="DP96" s="84"/>
      <c r="DQ96" s="84"/>
      <c r="DR96" s="84"/>
      <c r="DS96" s="84"/>
      <c r="DT96" s="84"/>
      <c r="DU96" s="84"/>
      <c r="DV96" s="84"/>
      <c r="DW96" s="84"/>
      <c r="DX96" s="84"/>
      <c r="DY96" s="84"/>
      <c r="DZ96" s="84"/>
      <c r="EA96" s="84"/>
      <c r="EB96" s="84"/>
      <c r="EC96" s="84"/>
      <c r="ED96" s="84"/>
      <c r="EE96" s="84"/>
      <c r="EF96" s="84"/>
      <c r="EG96" s="84"/>
      <c r="EH96" s="84"/>
    </row>
    <row r="97" spans="1:138" s="37" customFormat="1" ht="108" x14ac:dyDescent="0.2">
      <c r="A97" s="142"/>
      <c r="B97" s="142"/>
      <c r="C97" s="99" t="s">
        <v>51</v>
      </c>
      <c r="D97" s="92" t="s">
        <v>51</v>
      </c>
      <c r="E97" s="143"/>
      <c r="F97" s="136"/>
      <c r="G97" s="136"/>
      <c r="H97" s="136"/>
      <c r="I97" s="144"/>
      <c r="J97" s="145"/>
      <c r="K97" s="144"/>
      <c r="L97" s="139"/>
      <c r="M97" s="139"/>
      <c r="N97" s="140"/>
      <c r="O97" s="141" t="s">
        <v>823</v>
      </c>
      <c r="P97" s="141">
        <v>0</v>
      </c>
      <c r="Q97" s="141"/>
      <c r="R97" s="138"/>
      <c r="S97" s="138"/>
      <c r="T97" s="140">
        <v>0</v>
      </c>
      <c r="U97" s="141" t="s">
        <v>823</v>
      </c>
      <c r="V97" s="141">
        <v>0</v>
      </c>
      <c r="W97" s="136"/>
      <c r="X97" s="136"/>
      <c r="Y97" s="93" t="s">
        <v>740</v>
      </c>
      <c r="Z97" s="97" t="s">
        <v>299</v>
      </c>
      <c r="AA97" s="33" t="s">
        <v>23</v>
      </c>
      <c r="AB97" s="97" t="s">
        <v>609</v>
      </c>
      <c r="AC97" s="33" t="s">
        <v>7</v>
      </c>
      <c r="AD97" s="88">
        <v>0</v>
      </c>
      <c r="AE97" s="33">
        <v>0</v>
      </c>
      <c r="AF97" s="33">
        <v>0</v>
      </c>
      <c r="AG97" s="33">
        <v>0</v>
      </c>
      <c r="AH97" s="33">
        <v>0</v>
      </c>
      <c r="AI97" s="33" t="s">
        <v>6</v>
      </c>
      <c r="AJ97" s="33" t="s">
        <v>20</v>
      </c>
      <c r="AK97" s="33" t="s">
        <v>6</v>
      </c>
      <c r="AL97" s="33" t="s">
        <v>6</v>
      </c>
      <c r="AM97" s="33" t="s">
        <v>6</v>
      </c>
      <c r="AN97" s="33" t="s">
        <v>29</v>
      </c>
      <c r="AO97" s="33" t="s">
        <v>117</v>
      </c>
      <c r="AP97" s="33" t="s">
        <v>101</v>
      </c>
      <c r="AQ97" s="33" t="s">
        <v>103</v>
      </c>
      <c r="AR97" s="33" t="s">
        <v>105</v>
      </c>
      <c r="AS97" s="33" t="s">
        <v>113</v>
      </c>
      <c r="AT97" s="97" t="s">
        <v>108</v>
      </c>
      <c r="AU97" s="97" t="s">
        <v>110</v>
      </c>
      <c r="AV97" s="97" t="s">
        <v>112</v>
      </c>
      <c r="AW97" s="33">
        <v>15</v>
      </c>
      <c r="AX97" s="33">
        <v>15</v>
      </c>
      <c r="AY97" s="33">
        <v>15</v>
      </c>
      <c r="AZ97" s="33">
        <v>15</v>
      </c>
      <c r="BA97" s="33">
        <v>15</v>
      </c>
      <c r="BB97" s="33">
        <v>15</v>
      </c>
      <c r="BC97" s="33">
        <v>10</v>
      </c>
      <c r="BD97" s="88">
        <v>100</v>
      </c>
      <c r="BE97" s="88" t="s">
        <v>126</v>
      </c>
      <c r="BF97" s="34" t="s">
        <v>156</v>
      </c>
      <c r="BG97" s="88" t="s">
        <v>126</v>
      </c>
      <c r="BH97" s="88" t="s">
        <v>126</v>
      </c>
      <c r="BI97" s="88">
        <v>100</v>
      </c>
      <c r="BJ97" s="135"/>
      <c r="BK97" s="137"/>
      <c r="BL97" s="39" t="s">
        <v>165</v>
      </c>
      <c r="BM97" s="39" t="s">
        <v>165</v>
      </c>
      <c r="BN97" s="85">
        <v>2</v>
      </c>
      <c r="BO97" s="134"/>
      <c r="BP97" s="85">
        <v>2</v>
      </c>
      <c r="BQ97" s="134"/>
      <c r="BR97" s="99" t="s">
        <v>51</v>
      </c>
      <c r="BS97" s="84"/>
      <c r="BT97" s="84"/>
      <c r="BU97" s="84"/>
      <c r="BV97" s="84"/>
      <c r="BW97" s="84"/>
      <c r="BX97" s="84"/>
      <c r="BY97" s="84"/>
      <c r="BZ97" s="84"/>
      <c r="CA97" s="84"/>
      <c r="CB97" s="84"/>
      <c r="CC97" s="84"/>
      <c r="CD97" s="84"/>
      <c r="CE97" s="84"/>
      <c r="CF97" s="84"/>
      <c r="CG97" s="84"/>
      <c r="CH97" s="84"/>
      <c r="CI97" s="84"/>
      <c r="CJ97" s="84"/>
      <c r="CK97" s="84"/>
      <c r="CL97" s="84"/>
      <c r="CM97" s="84"/>
      <c r="CN97" s="84"/>
      <c r="CO97" s="84"/>
      <c r="CP97" s="84"/>
      <c r="CQ97" s="84"/>
      <c r="CR97" s="84"/>
      <c r="CS97" s="84"/>
      <c r="CT97" s="84"/>
      <c r="CU97" s="84"/>
      <c r="CV97" s="84"/>
      <c r="CW97" s="84"/>
      <c r="CX97" s="84"/>
      <c r="CY97" s="84"/>
      <c r="CZ97" s="84"/>
      <c r="DA97" s="84"/>
      <c r="DB97" s="84"/>
      <c r="DC97" s="84"/>
      <c r="DD97" s="84"/>
      <c r="DE97" s="84"/>
      <c r="DF97" s="84"/>
      <c r="DG97" s="84"/>
      <c r="DH97" s="84"/>
      <c r="DI97" s="84"/>
      <c r="DJ97" s="84"/>
      <c r="DK97" s="84"/>
      <c r="DL97" s="84"/>
      <c r="DM97" s="84"/>
      <c r="DN97" s="84"/>
      <c r="DO97" s="84"/>
      <c r="DP97" s="84"/>
      <c r="DQ97" s="84"/>
      <c r="DR97" s="84"/>
      <c r="DS97" s="84"/>
      <c r="DT97" s="84"/>
      <c r="DU97" s="84"/>
      <c r="DV97" s="84"/>
      <c r="DW97" s="84"/>
      <c r="DX97" s="84"/>
      <c r="DY97" s="84"/>
      <c r="DZ97" s="84"/>
      <c r="EA97" s="84"/>
      <c r="EB97" s="84"/>
      <c r="EC97" s="84"/>
      <c r="ED97" s="84"/>
      <c r="EE97" s="84"/>
      <c r="EF97" s="84"/>
      <c r="EG97" s="84"/>
      <c r="EH97" s="84"/>
    </row>
    <row r="98" spans="1:138" s="37" customFormat="1" ht="120" x14ac:dyDescent="0.2">
      <c r="A98" s="142"/>
      <c r="B98" s="142"/>
      <c r="C98" s="99" t="s">
        <v>51</v>
      </c>
      <c r="D98" s="92" t="s">
        <v>51</v>
      </c>
      <c r="E98" s="143"/>
      <c r="F98" s="136"/>
      <c r="G98" s="136"/>
      <c r="H98" s="136"/>
      <c r="I98" s="144"/>
      <c r="J98" s="145"/>
      <c r="K98" s="144"/>
      <c r="L98" s="139"/>
      <c r="M98" s="139"/>
      <c r="N98" s="140"/>
      <c r="O98" s="141" t="s">
        <v>823</v>
      </c>
      <c r="P98" s="141">
        <v>0</v>
      </c>
      <c r="Q98" s="141"/>
      <c r="R98" s="138"/>
      <c r="S98" s="138"/>
      <c r="T98" s="140">
        <v>0</v>
      </c>
      <c r="U98" s="141" t="s">
        <v>823</v>
      </c>
      <c r="V98" s="141">
        <v>0</v>
      </c>
      <c r="W98" s="136"/>
      <c r="X98" s="136"/>
      <c r="Y98" s="93" t="s">
        <v>741</v>
      </c>
      <c r="Z98" s="97" t="s">
        <v>300</v>
      </c>
      <c r="AA98" s="33" t="s">
        <v>23</v>
      </c>
      <c r="AB98" s="97" t="s">
        <v>610</v>
      </c>
      <c r="AC98" s="33" t="s">
        <v>7</v>
      </c>
      <c r="AD98" s="88">
        <v>1</v>
      </c>
      <c r="AE98" s="33">
        <v>0</v>
      </c>
      <c r="AF98" s="33">
        <v>0</v>
      </c>
      <c r="AG98" s="33">
        <v>0</v>
      </c>
      <c r="AH98" s="33">
        <v>1</v>
      </c>
      <c r="AI98" s="33" t="s">
        <v>23</v>
      </c>
      <c r="AJ98" s="33" t="s">
        <v>20</v>
      </c>
      <c r="AK98" s="33" t="s">
        <v>6</v>
      </c>
      <c r="AL98" s="33" t="s">
        <v>6</v>
      </c>
      <c r="AM98" s="33" t="s">
        <v>6</v>
      </c>
      <c r="AN98" s="33" t="s">
        <v>28</v>
      </c>
      <c r="AO98" s="33" t="s">
        <v>117</v>
      </c>
      <c r="AP98" s="33" t="s">
        <v>101</v>
      </c>
      <c r="AQ98" s="33" t="s">
        <v>103</v>
      </c>
      <c r="AR98" s="33" t="s">
        <v>105</v>
      </c>
      <c r="AS98" s="33" t="s">
        <v>113</v>
      </c>
      <c r="AT98" s="97" t="s">
        <v>108</v>
      </c>
      <c r="AU98" s="97" t="s">
        <v>110</v>
      </c>
      <c r="AV98" s="97" t="s">
        <v>112</v>
      </c>
      <c r="AW98" s="33">
        <v>15</v>
      </c>
      <c r="AX98" s="33">
        <v>15</v>
      </c>
      <c r="AY98" s="33">
        <v>15</v>
      </c>
      <c r="AZ98" s="33">
        <v>15</v>
      </c>
      <c r="BA98" s="33">
        <v>15</v>
      </c>
      <c r="BB98" s="33">
        <v>15</v>
      </c>
      <c r="BC98" s="33">
        <v>10</v>
      </c>
      <c r="BD98" s="88">
        <v>100</v>
      </c>
      <c r="BE98" s="88" t="s">
        <v>126</v>
      </c>
      <c r="BF98" s="34" t="s">
        <v>156</v>
      </c>
      <c r="BG98" s="88" t="s">
        <v>126</v>
      </c>
      <c r="BH98" s="88" t="s">
        <v>126</v>
      </c>
      <c r="BI98" s="88">
        <v>100</v>
      </c>
      <c r="BJ98" s="135"/>
      <c r="BK98" s="137"/>
      <c r="BL98" s="39" t="s">
        <v>165</v>
      </c>
      <c r="BM98" s="39" t="s">
        <v>165</v>
      </c>
      <c r="BN98" s="85">
        <v>2</v>
      </c>
      <c r="BO98" s="134"/>
      <c r="BP98" s="85">
        <v>2</v>
      </c>
      <c r="BQ98" s="134"/>
      <c r="BR98" s="99" t="s">
        <v>51</v>
      </c>
      <c r="BS98" s="84"/>
      <c r="BT98" s="84"/>
      <c r="BU98" s="84"/>
      <c r="BV98" s="84"/>
      <c r="BW98" s="84"/>
      <c r="BX98" s="84"/>
      <c r="BY98" s="84"/>
      <c r="BZ98" s="84"/>
      <c r="CA98" s="84"/>
      <c r="CB98" s="84"/>
      <c r="CC98" s="84"/>
      <c r="CD98" s="84"/>
      <c r="CE98" s="84"/>
      <c r="CF98" s="84"/>
      <c r="CG98" s="84"/>
      <c r="CH98" s="84"/>
      <c r="CI98" s="84"/>
      <c r="CJ98" s="84"/>
      <c r="CK98" s="84"/>
      <c r="CL98" s="84"/>
      <c r="CM98" s="84"/>
      <c r="CN98" s="84"/>
      <c r="CO98" s="84"/>
      <c r="CP98" s="84"/>
      <c r="CQ98" s="84"/>
      <c r="CR98" s="84"/>
      <c r="CS98" s="84"/>
      <c r="CT98" s="84"/>
      <c r="CU98" s="84"/>
      <c r="CV98" s="84"/>
      <c r="CW98" s="84"/>
      <c r="CX98" s="84"/>
      <c r="CY98" s="84"/>
      <c r="CZ98" s="84"/>
      <c r="DA98" s="84"/>
      <c r="DB98" s="84"/>
      <c r="DC98" s="84"/>
      <c r="DD98" s="84"/>
      <c r="DE98" s="84"/>
      <c r="DF98" s="84"/>
      <c r="DG98" s="84"/>
      <c r="DH98" s="84"/>
      <c r="DI98" s="84"/>
      <c r="DJ98" s="84"/>
      <c r="DK98" s="84"/>
      <c r="DL98" s="84"/>
      <c r="DM98" s="84"/>
      <c r="DN98" s="84"/>
      <c r="DO98" s="84"/>
      <c r="DP98" s="84"/>
      <c r="DQ98" s="84"/>
      <c r="DR98" s="84"/>
      <c r="DS98" s="84"/>
      <c r="DT98" s="84"/>
      <c r="DU98" s="84"/>
      <c r="DV98" s="84"/>
      <c r="DW98" s="84"/>
      <c r="DX98" s="84"/>
      <c r="DY98" s="84"/>
      <c r="DZ98" s="84"/>
      <c r="EA98" s="84"/>
      <c r="EB98" s="84"/>
      <c r="EC98" s="84"/>
      <c r="ED98" s="84"/>
      <c r="EE98" s="84"/>
      <c r="EF98" s="84"/>
      <c r="EG98" s="84"/>
      <c r="EH98" s="84"/>
    </row>
    <row r="99" spans="1:138" s="37" customFormat="1" ht="156" x14ac:dyDescent="0.2">
      <c r="A99" s="91">
        <v>33</v>
      </c>
      <c r="B99" s="91" t="s">
        <v>452</v>
      </c>
      <c r="C99" s="56" t="s">
        <v>48</v>
      </c>
      <c r="D99" s="92" t="s">
        <v>48</v>
      </c>
      <c r="E99" s="92" t="s">
        <v>41</v>
      </c>
      <c r="F99" s="87" t="s">
        <v>67</v>
      </c>
      <c r="G99" s="87" t="s">
        <v>77</v>
      </c>
      <c r="H99" s="87" t="s">
        <v>71</v>
      </c>
      <c r="I99" s="93" t="s">
        <v>304</v>
      </c>
      <c r="J99" s="94" t="s">
        <v>305</v>
      </c>
      <c r="K99" s="93" t="s">
        <v>306</v>
      </c>
      <c r="L99" s="87">
        <v>3</v>
      </c>
      <c r="M99" s="87">
        <v>3</v>
      </c>
      <c r="N99" s="85">
        <v>9</v>
      </c>
      <c r="O99" s="95" t="s">
        <v>829</v>
      </c>
      <c r="P99" s="95" t="s">
        <v>85</v>
      </c>
      <c r="Q99" s="95" t="s">
        <v>90</v>
      </c>
      <c r="R99" s="89">
        <v>1</v>
      </c>
      <c r="S99" s="89">
        <v>1</v>
      </c>
      <c r="T99" s="85">
        <v>1</v>
      </c>
      <c r="U99" s="95" t="s">
        <v>822</v>
      </c>
      <c r="V99" s="95" t="s">
        <v>87</v>
      </c>
      <c r="W99" s="87" t="s">
        <v>538</v>
      </c>
      <c r="X99" s="87" t="s">
        <v>23</v>
      </c>
      <c r="Y99" s="93" t="s">
        <v>544</v>
      </c>
      <c r="Z99" s="97" t="s">
        <v>307</v>
      </c>
      <c r="AA99" s="97" t="s">
        <v>23</v>
      </c>
      <c r="AB99" s="97" t="s">
        <v>401</v>
      </c>
      <c r="AC99" s="33" t="s">
        <v>7</v>
      </c>
      <c r="AD99" s="88">
        <v>1</v>
      </c>
      <c r="AE99" s="33">
        <v>0</v>
      </c>
      <c r="AF99" s="33">
        <v>0</v>
      </c>
      <c r="AG99" s="33">
        <v>1</v>
      </c>
      <c r="AH99" s="33">
        <v>0</v>
      </c>
      <c r="AI99" s="33" t="s">
        <v>23</v>
      </c>
      <c r="AJ99" s="97" t="s">
        <v>20</v>
      </c>
      <c r="AK99" s="97" t="s">
        <v>6</v>
      </c>
      <c r="AL99" s="97" t="s">
        <v>6</v>
      </c>
      <c r="AM99" s="97" t="s">
        <v>6</v>
      </c>
      <c r="AN99" s="97" t="s">
        <v>28</v>
      </c>
      <c r="AO99" s="33" t="s">
        <v>117</v>
      </c>
      <c r="AP99" s="33" t="s">
        <v>101</v>
      </c>
      <c r="AQ99" s="33" t="s">
        <v>103</v>
      </c>
      <c r="AR99" s="33" t="s">
        <v>105</v>
      </c>
      <c r="AS99" s="33" t="s">
        <v>113</v>
      </c>
      <c r="AT99" s="97" t="s">
        <v>108</v>
      </c>
      <c r="AU99" s="97" t="s">
        <v>110</v>
      </c>
      <c r="AV99" s="97" t="s">
        <v>112</v>
      </c>
      <c r="AW99" s="33">
        <v>15</v>
      </c>
      <c r="AX99" s="33">
        <v>15</v>
      </c>
      <c r="AY99" s="33">
        <v>15</v>
      </c>
      <c r="AZ99" s="33">
        <v>15</v>
      </c>
      <c r="BA99" s="33">
        <v>15</v>
      </c>
      <c r="BB99" s="33">
        <v>15</v>
      </c>
      <c r="BC99" s="33">
        <v>10</v>
      </c>
      <c r="BD99" s="88">
        <v>100</v>
      </c>
      <c r="BE99" s="88" t="s">
        <v>126</v>
      </c>
      <c r="BF99" s="34" t="s">
        <v>156</v>
      </c>
      <c r="BG99" s="88" t="s">
        <v>126</v>
      </c>
      <c r="BH99" s="88" t="s">
        <v>126</v>
      </c>
      <c r="BI99" s="88">
        <v>100</v>
      </c>
      <c r="BJ99" s="86">
        <v>100</v>
      </c>
      <c r="BK99" s="88" t="s">
        <v>126</v>
      </c>
      <c r="BL99" s="39" t="s">
        <v>165</v>
      </c>
      <c r="BM99" s="39" t="s">
        <v>165</v>
      </c>
      <c r="BN99" s="85">
        <v>2</v>
      </c>
      <c r="BO99" s="98">
        <v>2</v>
      </c>
      <c r="BP99" s="85">
        <v>2</v>
      </c>
      <c r="BQ99" s="98">
        <v>2</v>
      </c>
      <c r="BR99" s="56" t="s">
        <v>48</v>
      </c>
    </row>
    <row r="100" spans="1:138" s="37" customFormat="1" ht="90" customHeight="1" x14ac:dyDescent="0.2">
      <c r="A100" s="91">
        <v>34</v>
      </c>
      <c r="B100" s="91" t="s">
        <v>453</v>
      </c>
      <c r="C100" s="56" t="s">
        <v>48</v>
      </c>
      <c r="D100" s="92" t="s">
        <v>48</v>
      </c>
      <c r="E100" s="92" t="s">
        <v>40</v>
      </c>
      <c r="F100" s="87" t="s">
        <v>67</v>
      </c>
      <c r="G100" s="87" t="s">
        <v>78</v>
      </c>
      <c r="H100" s="87" t="s">
        <v>82</v>
      </c>
      <c r="I100" s="93" t="s">
        <v>308</v>
      </c>
      <c r="J100" s="94" t="s">
        <v>309</v>
      </c>
      <c r="K100" s="93" t="s">
        <v>310</v>
      </c>
      <c r="L100" s="87">
        <v>4</v>
      </c>
      <c r="M100" s="87">
        <v>5</v>
      </c>
      <c r="N100" s="85">
        <v>20</v>
      </c>
      <c r="O100" s="95" t="s">
        <v>816</v>
      </c>
      <c r="P100" s="95" t="s">
        <v>84</v>
      </c>
      <c r="Q100" s="95" t="s">
        <v>90</v>
      </c>
      <c r="R100" s="89">
        <v>3</v>
      </c>
      <c r="S100" s="89">
        <v>4</v>
      </c>
      <c r="T100" s="85">
        <v>12</v>
      </c>
      <c r="U100" s="95" t="s">
        <v>525</v>
      </c>
      <c r="V100" s="95" t="s">
        <v>84</v>
      </c>
      <c r="W100" s="87" t="s">
        <v>538</v>
      </c>
      <c r="X100" s="87" t="s">
        <v>23</v>
      </c>
      <c r="Y100" s="93" t="s">
        <v>730</v>
      </c>
      <c r="Z100" s="97" t="s">
        <v>311</v>
      </c>
      <c r="AA100" s="97" t="s">
        <v>23</v>
      </c>
      <c r="AB100" s="97" t="s">
        <v>402</v>
      </c>
      <c r="AC100" s="33" t="s">
        <v>7</v>
      </c>
      <c r="AD100" s="88">
        <v>12</v>
      </c>
      <c r="AE100" s="33">
        <v>3</v>
      </c>
      <c r="AF100" s="33">
        <v>3</v>
      </c>
      <c r="AG100" s="33">
        <v>3</v>
      </c>
      <c r="AH100" s="33">
        <v>3</v>
      </c>
      <c r="AI100" s="33" t="s">
        <v>23</v>
      </c>
      <c r="AJ100" s="97" t="s">
        <v>21</v>
      </c>
      <c r="AK100" s="97" t="s">
        <v>23</v>
      </c>
      <c r="AL100" s="97" t="s">
        <v>6</v>
      </c>
      <c r="AM100" s="97" t="s">
        <v>6</v>
      </c>
      <c r="AN100" s="97" t="s">
        <v>27</v>
      </c>
      <c r="AO100" s="33" t="s">
        <v>117</v>
      </c>
      <c r="AP100" s="33" t="s">
        <v>101</v>
      </c>
      <c r="AQ100" s="33" t="s">
        <v>103</v>
      </c>
      <c r="AR100" s="33" t="s">
        <v>105</v>
      </c>
      <c r="AS100" s="33" t="s">
        <v>114</v>
      </c>
      <c r="AT100" s="97" t="s">
        <v>108</v>
      </c>
      <c r="AU100" s="97" t="s">
        <v>110</v>
      </c>
      <c r="AV100" s="97" t="s">
        <v>112</v>
      </c>
      <c r="AW100" s="33">
        <v>15</v>
      </c>
      <c r="AX100" s="33">
        <v>15</v>
      </c>
      <c r="AY100" s="33">
        <v>15</v>
      </c>
      <c r="AZ100" s="33">
        <v>10</v>
      </c>
      <c r="BA100" s="33">
        <v>15</v>
      </c>
      <c r="BB100" s="33">
        <v>15</v>
      </c>
      <c r="BC100" s="33">
        <v>10</v>
      </c>
      <c r="BD100" s="88">
        <v>95</v>
      </c>
      <c r="BE100" s="88" t="s">
        <v>127</v>
      </c>
      <c r="BF100" s="34" t="s">
        <v>156</v>
      </c>
      <c r="BG100" s="88" t="s">
        <v>126</v>
      </c>
      <c r="BH100" s="88" t="s">
        <v>127</v>
      </c>
      <c r="BI100" s="88">
        <v>50</v>
      </c>
      <c r="BJ100" s="86">
        <v>50</v>
      </c>
      <c r="BK100" s="88" t="s">
        <v>127</v>
      </c>
      <c r="BL100" s="39" t="s">
        <v>165</v>
      </c>
      <c r="BM100" s="39" t="s">
        <v>165</v>
      </c>
      <c r="BN100" s="85">
        <v>1</v>
      </c>
      <c r="BO100" s="98">
        <v>1</v>
      </c>
      <c r="BP100" s="85">
        <v>1</v>
      </c>
      <c r="BQ100" s="98">
        <v>1</v>
      </c>
      <c r="BR100" s="56" t="s">
        <v>48</v>
      </c>
    </row>
    <row r="101" spans="1:138" s="37" customFormat="1" ht="125.25" customHeight="1" x14ac:dyDescent="0.2">
      <c r="A101" s="142">
        <v>35</v>
      </c>
      <c r="B101" s="142" t="s">
        <v>454</v>
      </c>
      <c r="C101" s="56" t="s">
        <v>48</v>
      </c>
      <c r="D101" s="92" t="s">
        <v>48</v>
      </c>
      <c r="E101" s="143" t="s">
        <v>34</v>
      </c>
      <c r="F101" s="136" t="s">
        <v>66</v>
      </c>
      <c r="G101" s="136" t="s">
        <v>78</v>
      </c>
      <c r="H101" s="136" t="s">
        <v>81</v>
      </c>
      <c r="I101" s="154" t="s">
        <v>312</v>
      </c>
      <c r="J101" s="145" t="s">
        <v>313</v>
      </c>
      <c r="K101" s="154" t="s">
        <v>314</v>
      </c>
      <c r="L101" s="136">
        <v>1</v>
      </c>
      <c r="M101" s="136">
        <v>4</v>
      </c>
      <c r="N101" s="140">
        <v>4</v>
      </c>
      <c r="O101" s="141" t="s">
        <v>827</v>
      </c>
      <c r="P101" s="141" t="s">
        <v>85</v>
      </c>
      <c r="Q101" s="141" t="s">
        <v>90</v>
      </c>
      <c r="R101" s="138">
        <v>1</v>
      </c>
      <c r="S101" s="138">
        <v>4</v>
      </c>
      <c r="T101" s="140">
        <v>4</v>
      </c>
      <c r="U101" s="141" t="s">
        <v>827</v>
      </c>
      <c r="V101" s="141" t="s">
        <v>85</v>
      </c>
      <c r="W101" s="136" t="s">
        <v>538</v>
      </c>
      <c r="X101" s="136" t="s">
        <v>23</v>
      </c>
      <c r="Y101" s="93" t="s">
        <v>731</v>
      </c>
      <c r="Z101" s="97" t="s">
        <v>315</v>
      </c>
      <c r="AA101" s="97" t="s">
        <v>23</v>
      </c>
      <c r="AB101" s="97" t="s">
        <v>403</v>
      </c>
      <c r="AC101" s="33" t="s">
        <v>7</v>
      </c>
      <c r="AD101" s="88">
        <v>0</v>
      </c>
      <c r="AE101" s="33">
        <v>0</v>
      </c>
      <c r="AF101" s="33">
        <v>0</v>
      </c>
      <c r="AG101" s="33">
        <v>0</v>
      </c>
      <c r="AH101" s="33">
        <v>0</v>
      </c>
      <c r="AI101" s="33" t="s">
        <v>6</v>
      </c>
      <c r="AJ101" s="97" t="s">
        <v>20</v>
      </c>
      <c r="AK101" s="97" t="s">
        <v>6</v>
      </c>
      <c r="AL101" s="97" t="s">
        <v>6</v>
      </c>
      <c r="AM101" s="97" t="s">
        <v>6</v>
      </c>
      <c r="AN101" s="97" t="s">
        <v>29</v>
      </c>
      <c r="AO101" s="33" t="s">
        <v>117</v>
      </c>
      <c r="AP101" s="33" t="s">
        <v>101</v>
      </c>
      <c r="AQ101" s="33" t="s">
        <v>103</v>
      </c>
      <c r="AR101" s="33" t="s">
        <v>105</v>
      </c>
      <c r="AS101" s="33" t="s">
        <v>113</v>
      </c>
      <c r="AT101" s="97" t="s">
        <v>108</v>
      </c>
      <c r="AU101" s="97" t="s">
        <v>110</v>
      </c>
      <c r="AV101" s="97" t="s">
        <v>112</v>
      </c>
      <c r="AW101" s="33">
        <v>15</v>
      </c>
      <c r="AX101" s="33">
        <v>15</v>
      </c>
      <c r="AY101" s="33">
        <v>15</v>
      </c>
      <c r="AZ101" s="33">
        <v>15</v>
      </c>
      <c r="BA101" s="33">
        <v>15</v>
      </c>
      <c r="BB101" s="33">
        <v>15</v>
      </c>
      <c r="BC101" s="33">
        <v>10</v>
      </c>
      <c r="BD101" s="88">
        <v>100</v>
      </c>
      <c r="BE101" s="88" t="s">
        <v>126</v>
      </c>
      <c r="BF101" s="34" t="s">
        <v>156</v>
      </c>
      <c r="BG101" s="88" t="s">
        <v>126</v>
      </c>
      <c r="BH101" s="88" t="s">
        <v>126</v>
      </c>
      <c r="BI101" s="88">
        <v>100</v>
      </c>
      <c r="BJ101" s="135">
        <v>100</v>
      </c>
      <c r="BK101" s="137" t="s">
        <v>126</v>
      </c>
      <c r="BL101" s="139" t="s">
        <v>165</v>
      </c>
      <c r="BM101" s="139" t="s">
        <v>165</v>
      </c>
      <c r="BN101" s="140">
        <v>0</v>
      </c>
      <c r="BO101" s="134">
        <v>0</v>
      </c>
      <c r="BP101" s="140">
        <v>2</v>
      </c>
      <c r="BQ101" s="134">
        <v>0</v>
      </c>
      <c r="BR101" s="56" t="s">
        <v>48</v>
      </c>
    </row>
    <row r="102" spans="1:138" s="84" customFormat="1" ht="125.25" customHeight="1" x14ac:dyDescent="0.2">
      <c r="A102" s="142"/>
      <c r="B102" s="142"/>
      <c r="C102" s="56" t="s">
        <v>48</v>
      </c>
      <c r="D102" s="92" t="s">
        <v>48</v>
      </c>
      <c r="E102" s="143"/>
      <c r="F102" s="136"/>
      <c r="G102" s="136"/>
      <c r="H102" s="136"/>
      <c r="I102" s="154"/>
      <c r="J102" s="145"/>
      <c r="K102" s="154"/>
      <c r="L102" s="136"/>
      <c r="M102" s="136"/>
      <c r="N102" s="140"/>
      <c r="O102" s="141"/>
      <c r="P102" s="141"/>
      <c r="Q102" s="141"/>
      <c r="R102" s="138"/>
      <c r="S102" s="138"/>
      <c r="T102" s="152"/>
      <c r="U102" s="153"/>
      <c r="V102" s="141"/>
      <c r="W102" s="136"/>
      <c r="X102" s="136"/>
      <c r="Y102" s="93" t="s">
        <v>732</v>
      </c>
      <c r="Z102" s="97" t="s">
        <v>315</v>
      </c>
      <c r="AA102" s="97" t="s">
        <v>23</v>
      </c>
      <c r="AB102" s="93" t="s">
        <v>564</v>
      </c>
      <c r="AC102" s="33" t="s">
        <v>7</v>
      </c>
      <c r="AD102" s="88">
        <v>12</v>
      </c>
      <c r="AE102" s="33">
        <v>3</v>
      </c>
      <c r="AF102" s="33">
        <v>3</v>
      </c>
      <c r="AG102" s="33">
        <v>3</v>
      </c>
      <c r="AH102" s="33">
        <v>3</v>
      </c>
      <c r="AI102" s="33" t="s">
        <v>23</v>
      </c>
      <c r="AJ102" s="97" t="s">
        <v>20</v>
      </c>
      <c r="AK102" s="97" t="s">
        <v>6</v>
      </c>
      <c r="AL102" s="97" t="s">
        <v>23</v>
      </c>
      <c r="AM102" s="97" t="s">
        <v>6</v>
      </c>
      <c r="AN102" s="97" t="s">
        <v>27</v>
      </c>
      <c r="AO102" s="33" t="s">
        <v>117</v>
      </c>
      <c r="AP102" s="33" t="s">
        <v>101</v>
      </c>
      <c r="AQ102" s="33" t="s">
        <v>103</v>
      </c>
      <c r="AR102" s="33" t="s">
        <v>105</v>
      </c>
      <c r="AS102" s="33" t="s">
        <v>113</v>
      </c>
      <c r="AT102" s="97" t="s">
        <v>108</v>
      </c>
      <c r="AU102" s="97" t="s">
        <v>110</v>
      </c>
      <c r="AV102" s="97" t="s">
        <v>112</v>
      </c>
      <c r="AW102" s="33">
        <v>15</v>
      </c>
      <c r="AX102" s="33">
        <v>15</v>
      </c>
      <c r="AY102" s="33">
        <v>15</v>
      </c>
      <c r="AZ102" s="33">
        <v>15</v>
      </c>
      <c r="BA102" s="33">
        <v>15</v>
      </c>
      <c r="BB102" s="33">
        <v>15</v>
      </c>
      <c r="BC102" s="33">
        <v>10</v>
      </c>
      <c r="BD102" s="88">
        <v>100</v>
      </c>
      <c r="BE102" s="88" t="s">
        <v>126</v>
      </c>
      <c r="BF102" s="34" t="s">
        <v>156</v>
      </c>
      <c r="BG102" s="88" t="s">
        <v>126</v>
      </c>
      <c r="BH102" s="88" t="s">
        <v>126</v>
      </c>
      <c r="BI102" s="88">
        <v>100</v>
      </c>
      <c r="BJ102" s="151"/>
      <c r="BK102" s="137"/>
      <c r="BL102" s="139"/>
      <c r="BM102" s="139"/>
      <c r="BN102" s="140"/>
      <c r="BO102" s="134"/>
      <c r="BP102" s="140"/>
      <c r="BQ102" s="134"/>
      <c r="BR102" s="56" t="s">
        <v>48</v>
      </c>
    </row>
    <row r="103" spans="1:138" s="37" customFormat="1" ht="112.5" customHeight="1" x14ac:dyDescent="0.2">
      <c r="A103" s="142">
        <v>36</v>
      </c>
      <c r="B103" s="142" t="s">
        <v>455</v>
      </c>
      <c r="C103" s="56" t="s">
        <v>60</v>
      </c>
      <c r="D103" s="92" t="s">
        <v>60</v>
      </c>
      <c r="E103" s="143" t="s">
        <v>38</v>
      </c>
      <c r="F103" s="136" t="s">
        <v>69</v>
      </c>
      <c r="G103" s="136" t="s">
        <v>77</v>
      </c>
      <c r="H103" s="136" t="s">
        <v>71</v>
      </c>
      <c r="I103" s="144" t="s">
        <v>319</v>
      </c>
      <c r="J103" s="145" t="s">
        <v>526</v>
      </c>
      <c r="K103" s="144" t="s">
        <v>320</v>
      </c>
      <c r="L103" s="136">
        <v>3</v>
      </c>
      <c r="M103" s="136">
        <v>4</v>
      </c>
      <c r="N103" s="140">
        <v>12</v>
      </c>
      <c r="O103" s="141" t="s">
        <v>525</v>
      </c>
      <c r="P103" s="141" t="s">
        <v>84</v>
      </c>
      <c r="Q103" s="141" t="s">
        <v>90</v>
      </c>
      <c r="R103" s="138">
        <v>2</v>
      </c>
      <c r="S103" s="138">
        <v>3</v>
      </c>
      <c r="T103" s="140">
        <v>6</v>
      </c>
      <c r="U103" s="141" t="s">
        <v>832</v>
      </c>
      <c r="V103" s="141" t="s">
        <v>86</v>
      </c>
      <c r="W103" s="136" t="s">
        <v>805</v>
      </c>
      <c r="X103" s="136" t="s">
        <v>23</v>
      </c>
      <c r="Y103" s="93" t="s">
        <v>800</v>
      </c>
      <c r="Z103" s="97" t="s">
        <v>321</v>
      </c>
      <c r="AA103" s="97" t="s">
        <v>23</v>
      </c>
      <c r="AB103" s="97" t="s">
        <v>801</v>
      </c>
      <c r="AC103" s="33" t="s">
        <v>7</v>
      </c>
      <c r="AD103" s="88">
        <v>4</v>
      </c>
      <c r="AE103" s="33">
        <v>1</v>
      </c>
      <c r="AF103" s="33">
        <v>1</v>
      </c>
      <c r="AG103" s="33">
        <v>1</v>
      </c>
      <c r="AH103" s="33">
        <v>1</v>
      </c>
      <c r="AI103" s="33" t="s">
        <v>23</v>
      </c>
      <c r="AJ103" s="97" t="s">
        <v>21</v>
      </c>
      <c r="AK103" s="97" t="s">
        <v>23</v>
      </c>
      <c r="AL103" s="97" t="s">
        <v>6</v>
      </c>
      <c r="AM103" s="97" t="s">
        <v>6</v>
      </c>
      <c r="AN103" s="97" t="s">
        <v>27</v>
      </c>
      <c r="AO103" s="33" t="s">
        <v>117</v>
      </c>
      <c r="AP103" s="33" t="s">
        <v>101</v>
      </c>
      <c r="AQ103" s="33" t="s">
        <v>103</v>
      </c>
      <c r="AR103" s="33" t="s">
        <v>105</v>
      </c>
      <c r="AS103" s="33" t="s">
        <v>114</v>
      </c>
      <c r="AT103" s="97" t="s">
        <v>108</v>
      </c>
      <c r="AU103" s="97" t="s">
        <v>110</v>
      </c>
      <c r="AV103" s="97" t="s">
        <v>112</v>
      </c>
      <c r="AW103" s="33">
        <v>15</v>
      </c>
      <c r="AX103" s="33">
        <v>15</v>
      </c>
      <c r="AY103" s="33">
        <v>15</v>
      </c>
      <c r="AZ103" s="33">
        <v>10</v>
      </c>
      <c r="BA103" s="33">
        <v>15</v>
      </c>
      <c r="BB103" s="33">
        <v>15</v>
      </c>
      <c r="BC103" s="33">
        <v>10</v>
      </c>
      <c r="BD103" s="88">
        <v>95</v>
      </c>
      <c r="BE103" s="88" t="s">
        <v>127</v>
      </c>
      <c r="BF103" s="34" t="s">
        <v>156</v>
      </c>
      <c r="BG103" s="88" t="s">
        <v>126</v>
      </c>
      <c r="BH103" s="88" t="s">
        <v>127</v>
      </c>
      <c r="BI103" s="88">
        <v>50</v>
      </c>
      <c r="BJ103" s="135">
        <v>66.666666666666671</v>
      </c>
      <c r="BK103" s="137" t="s">
        <v>127</v>
      </c>
      <c r="BL103" s="39" t="s">
        <v>165</v>
      </c>
      <c r="BM103" s="39" t="s">
        <v>167</v>
      </c>
      <c r="BN103" s="85">
        <v>1</v>
      </c>
      <c r="BO103" s="134">
        <v>1</v>
      </c>
      <c r="BP103" s="85">
        <v>1</v>
      </c>
      <c r="BQ103" s="134">
        <v>1</v>
      </c>
      <c r="BR103" s="56" t="s">
        <v>60</v>
      </c>
    </row>
    <row r="104" spans="1:138" s="37" customFormat="1" ht="91.5" customHeight="1" x14ac:dyDescent="0.2">
      <c r="A104" s="142"/>
      <c r="B104" s="142"/>
      <c r="C104" s="56" t="s">
        <v>60</v>
      </c>
      <c r="D104" s="92" t="s">
        <v>60</v>
      </c>
      <c r="E104" s="143"/>
      <c r="F104" s="136"/>
      <c r="G104" s="136"/>
      <c r="H104" s="136"/>
      <c r="I104" s="144"/>
      <c r="J104" s="145"/>
      <c r="K104" s="144"/>
      <c r="L104" s="136"/>
      <c r="M104" s="136"/>
      <c r="N104" s="140">
        <v>0</v>
      </c>
      <c r="O104" s="141" t="s">
        <v>823</v>
      </c>
      <c r="P104" s="141">
        <v>0</v>
      </c>
      <c r="Q104" s="141"/>
      <c r="R104" s="139">
        <v>-1</v>
      </c>
      <c r="S104" s="139">
        <v>0</v>
      </c>
      <c r="T104" s="140">
        <v>0</v>
      </c>
      <c r="U104" s="141" t="s">
        <v>833</v>
      </c>
      <c r="V104" s="141">
        <v>0</v>
      </c>
      <c r="W104" s="136"/>
      <c r="X104" s="136"/>
      <c r="Y104" s="93" t="s">
        <v>545</v>
      </c>
      <c r="Z104" s="97" t="s">
        <v>322</v>
      </c>
      <c r="AA104" s="97" t="s">
        <v>6</v>
      </c>
      <c r="AB104" s="97" t="s">
        <v>404</v>
      </c>
      <c r="AC104" s="33" t="s">
        <v>7</v>
      </c>
      <c r="AD104" s="88">
        <v>0</v>
      </c>
      <c r="AE104" s="33">
        <v>0</v>
      </c>
      <c r="AF104" s="33">
        <v>0</v>
      </c>
      <c r="AG104" s="33">
        <v>0</v>
      </c>
      <c r="AH104" s="33">
        <v>0</v>
      </c>
      <c r="AI104" s="33" t="s">
        <v>6</v>
      </c>
      <c r="AJ104" s="97" t="s">
        <v>20</v>
      </c>
      <c r="AK104" s="97" t="s">
        <v>6</v>
      </c>
      <c r="AL104" s="97" t="s">
        <v>6</v>
      </c>
      <c r="AM104" s="97" t="s">
        <v>6</v>
      </c>
      <c r="AN104" s="97" t="s">
        <v>30</v>
      </c>
      <c r="AO104" s="33" t="s">
        <v>117</v>
      </c>
      <c r="AP104" s="33" t="s">
        <v>101</v>
      </c>
      <c r="AQ104" s="33" t="s">
        <v>103</v>
      </c>
      <c r="AR104" s="33" t="s">
        <v>105</v>
      </c>
      <c r="AS104" s="33" t="s">
        <v>113</v>
      </c>
      <c r="AT104" s="97" t="s">
        <v>108</v>
      </c>
      <c r="AU104" s="97" t="s">
        <v>110</v>
      </c>
      <c r="AV104" s="97" t="s">
        <v>112</v>
      </c>
      <c r="AW104" s="33">
        <v>15</v>
      </c>
      <c r="AX104" s="33">
        <v>15</v>
      </c>
      <c r="AY104" s="33">
        <v>15</v>
      </c>
      <c r="AZ104" s="33">
        <v>15</v>
      </c>
      <c r="BA104" s="33">
        <v>15</v>
      </c>
      <c r="BB104" s="33">
        <v>15</v>
      </c>
      <c r="BC104" s="33">
        <v>10</v>
      </c>
      <c r="BD104" s="88">
        <v>100</v>
      </c>
      <c r="BE104" s="88" t="s">
        <v>126</v>
      </c>
      <c r="BF104" s="34" t="s">
        <v>156</v>
      </c>
      <c r="BG104" s="88" t="s">
        <v>126</v>
      </c>
      <c r="BH104" s="88" t="s">
        <v>126</v>
      </c>
      <c r="BI104" s="88">
        <v>100</v>
      </c>
      <c r="BJ104" s="135"/>
      <c r="BK104" s="137"/>
      <c r="BL104" s="39" t="s">
        <v>165</v>
      </c>
      <c r="BM104" s="39" t="s">
        <v>165</v>
      </c>
      <c r="BN104" s="85">
        <v>1</v>
      </c>
      <c r="BO104" s="134"/>
      <c r="BP104" s="85">
        <v>1</v>
      </c>
      <c r="BQ104" s="134"/>
      <c r="BR104" s="56" t="s">
        <v>60</v>
      </c>
    </row>
    <row r="105" spans="1:138" s="37" customFormat="1" ht="91.5" customHeight="1" x14ac:dyDescent="0.2">
      <c r="A105" s="142"/>
      <c r="B105" s="142"/>
      <c r="C105" s="56" t="s">
        <v>60</v>
      </c>
      <c r="D105" s="92" t="s">
        <v>60</v>
      </c>
      <c r="E105" s="143"/>
      <c r="F105" s="136"/>
      <c r="G105" s="136"/>
      <c r="H105" s="136"/>
      <c r="I105" s="144"/>
      <c r="J105" s="145"/>
      <c r="K105" s="144"/>
      <c r="L105" s="136"/>
      <c r="M105" s="136"/>
      <c r="N105" s="140">
        <v>0</v>
      </c>
      <c r="O105" s="141" t="s">
        <v>823</v>
      </c>
      <c r="P105" s="141">
        <v>0</v>
      </c>
      <c r="Q105" s="141"/>
      <c r="R105" s="139">
        <v>-1</v>
      </c>
      <c r="S105" s="139">
        <v>0</v>
      </c>
      <c r="T105" s="140">
        <v>0</v>
      </c>
      <c r="U105" s="141" t="s">
        <v>833</v>
      </c>
      <c r="V105" s="141">
        <v>0</v>
      </c>
      <c r="W105" s="136"/>
      <c r="X105" s="136"/>
      <c r="Y105" s="93" t="s">
        <v>546</v>
      </c>
      <c r="Z105" s="97" t="s">
        <v>321</v>
      </c>
      <c r="AA105" s="97" t="s">
        <v>23</v>
      </c>
      <c r="AB105" s="97" t="s">
        <v>405</v>
      </c>
      <c r="AC105" s="33" t="s">
        <v>7</v>
      </c>
      <c r="AD105" s="88">
        <v>1</v>
      </c>
      <c r="AE105" s="33">
        <v>0</v>
      </c>
      <c r="AF105" s="33">
        <v>0</v>
      </c>
      <c r="AG105" s="33">
        <v>1</v>
      </c>
      <c r="AH105" s="33">
        <v>0</v>
      </c>
      <c r="AI105" s="33" t="s">
        <v>23</v>
      </c>
      <c r="AJ105" s="97" t="s">
        <v>21</v>
      </c>
      <c r="AK105" s="97" t="s">
        <v>6</v>
      </c>
      <c r="AL105" s="97" t="s">
        <v>6</v>
      </c>
      <c r="AM105" s="97" t="s">
        <v>6</v>
      </c>
      <c r="AN105" s="97" t="s">
        <v>28</v>
      </c>
      <c r="AO105" s="33" t="s">
        <v>117</v>
      </c>
      <c r="AP105" s="33" t="s">
        <v>101</v>
      </c>
      <c r="AQ105" s="33" t="s">
        <v>103</v>
      </c>
      <c r="AR105" s="33" t="s">
        <v>105</v>
      </c>
      <c r="AS105" s="33" t="s">
        <v>114</v>
      </c>
      <c r="AT105" s="97" t="s">
        <v>108</v>
      </c>
      <c r="AU105" s="97" t="s">
        <v>110</v>
      </c>
      <c r="AV105" s="97" t="s">
        <v>112</v>
      </c>
      <c r="AW105" s="33">
        <v>15</v>
      </c>
      <c r="AX105" s="33">
        <v>15</v>
      </c>
      <c r="AY105" s="33">
        <v>15</v>
      </c>
      <c r="AZ105" s="33">
        <v>10</v>
      </c>
      <c r="BA105" s="33">
        <v>15</v>
      </c>
      <c r="BB105" s="33">
        <v>15</v>
      </c>
      <c r="BC105" s="33">
        <v>10</v>
      </c>
      <c r="BD105" s="88">
        <v>95</v>
      </c>
      <c r="BE105" s="88" t="s">
        <v>127</v>
      </c>
      <c r="BF105" s="34" t="s">
        <v>156</v>
      </c>
      <c r="BG105" s="88" t="s">
        <v>126</v>
      </c>
      <c r="BH105" s="88" t="s">
        <v>127</v>
      </c>
      <c r="BI105" s="88">
        <v>50</v>
      </c>
      <c r="BJ105" s="135"/>
      <c r="BK105" s="137"/>
      <c r="BL105" s="39" t="s">
        <v>165</v>
      </c>
      <c r="BM105" s="39" t="s">
        <v>165</v>
      </c>
      <c r="BN105" s="85">
        <v>1</v>
      </c>
      <c r="BO105" s="134"/>
      <c r="BP105" s="85">
        <v>1</v>
      </c>
      <c r="BQ105" s="134"/>
      <c r="BR105" s="56" t="s">
        <v>60</v>
      </c>
    </row>
    <row r="106" spans="1:138" s="37" customFormat="1" ht="117.75" customHeight="1" x14ac:dyDescent="0.2">
      <c r="A106" s="142">
        <v>37</v>
      </c>
      <c r="B106" s="142" t="s">
        <v>456</v>
      </c>
      <c r="C106" s="56" t="s">
        <v>60</v>
      </c>
      <c r="D106" s="92" t="s">
        <v>60</v>
      </c>
      <c r="E106" s="143" t="s">
        <v>34</v>
      </c>
      <c r="F106" s="136" t="s">
        <v>66</v>
      </c>
      <c r="G106" s="136" t="s">
        <v>76</v>
      </c>
      <c r="H106" s="136" t="s">
        <v>81</v>
      </c>
      <c r="I106" s="144" t="s">
        <v>323</v>
      </c>
      <c r="J106" s="145" t="s">
        <v>324</v>
      </c>
      <c r="K106" s="144" t="s">
        <v>325</v>
      </c>
      <c r="L106" s="136">
        <v>1</v>
      </c>
      <c r="M106" s="136">
        <v>3</v>
      </c>
      <c r="N106" s="140">
        <v>3</v>
      </c>
      <c r="O106" s="141" t="s">
        <v>817</v>
      </c>
      <c r="P106" s="141" t="s">
        <v>86</v>
      </c>
      <c r="Q106" s="141" t="s">
        <v>90</v>
      </c>
      <c r="R106" s="138">
        <v>1</v>
      </c>
      <c r="S106" s="138">
        <v>3</v>
      </c>
      <c r="T106" s="140">
        <v>3</v>
      </c>
      <c r="U106" s="141" t="s">
        <v>817</v>
      </c>
      <c r="V106" s="141" t="s">
        <v>86</v>
      </c>
      <c r="W106" s="136" t="s">
        <v>805</v>
      </c>
      <c r="X106" s="136" t="s">
        <v>23</v>
      </c>
      <c r="Y106" s="93" t="s">
        <v>728</v>
      </c>
      <c r="Z106" s="97" t="s">
        <v>326</v>
      </c>
      <c r="AA106" s="97" t="s">
        <v>23</v>
      </c>
      <c r="AB106" s="97" t="s">
        <v>624</v>
      </c>
      <c r="AC106" s="33" t="s">
        <v>7</v>
      </c>
      <c r="AD106" s="88">
        <v>0</v>
      </c>
      <c r="AE106" s="33">
        <v>0</v>
      </c>
      <c r="AF106" s="33">
        <v>0</v>
      </c>
      <c r="AG106" s="33">
        <v>0</v>
      </c>
      <c r="AH106" s="33">
        <v>0</v>
      </c>
      <c r="AI106" s="33" t="s">
        <v>6</v>
      </c>
      <c r="AJ106" s="97" t="s">
        <v>21</v>
      </c>
      <c r="AK106" s="97" t="s">
        <v>6</v>
      </c>
      <c r="AL106" s="97" t="s">
        <v>6</v>
      </c>
      <c r="AM106" s="97" t="s">
        <v>6</v>
      </c>
      <c r="AN106" s="97" t="s">
        <v>30</v>
      </c>
      <c r="AO106" s="33" t="s">
        <v>117</v>
      </c>
      <c r="AP106" s="33" t="s">
        <v>101</v>
      </c>
      <c r="AQ106" s="33" t="s">
        <v>103</v>
      </c>
      <c r="AR106" s="33" t="s">
        <v>105</v>
      </c>
      <c r="AS106" s="33" t="s">
        <v>114</v>
      </c>
      <c r="AT106" s="97" t="s">
        <v>108</v>
      </c>
      <c r="AU106" s="97" t="s">
        <v>110</v>
      </c>
      <c r="AV106" s="97" t="s">
        <v>112</v>
      </c>
      <c r="AW106" s="33">
        <v>15</v>
      </c>
      <c r="AX106" s="33">
        <v>15</v>
      </c>
      <c r="AY106" s="33">
        <v>15</v>
      </c>
      <c r="AZ106" s="33">
        <v>10</v>
      </c>
      <c r="BA106" s="33">
        <v>15</v>
      </c>
      <c r="BB106" s="33">
        <v>15</v>
      </c>
      <c r="BC106" s="33">
        <v>10</v>
      </c>
      <c r="BD106" s="88">
        <v>95</v>
      </c>
      <c r="BE106" s="88" t="s">
        <v>127</v>
      </c>
      <c r="BF106" s="34" t="s">
        <v>156</v>
      </c>
      <c r="BG106" s="88" t="s">
        <v>126</v>
      </c>
      <c r="BH106" s="88" t="s">
        <v>127</v>
      </c>
      <c r="BI106" s="88">
        <v>50</v>
      </c>
      <c r="BJ106" s="135">
        <v>50</v>
      </c>
      <c r="BK106" s="137" t="s">
        <v>127</v>
      </c>
      <c r="BL106" s="39" t="s">
        <v>165</v>
      </c>
      <c r="BM106" s="39" t="s">
        <v>167</v>
      </c>
      <c r="BN106" s="85">
        <v>0</v>
      </c>
      <c r="BO106" s="134">
        <v>0.5</v>
      </c>
      <c r="BP106" s="85">
        <v>1</v>
      </c>
      <c r="BQ106" s="134">
        <v>0</v>
      </c>
      <c r="BR106" s="56" t="s">
        <v>60</v>
      </c>
    </row>
    <row r="107" spans="1:138" s="37" customFormat="1" ht="96.75" customHeight="1" x14ac:dyDescent="0.2">
      <c r="A107" s="142"/>
      <c r="B107" s="142"/>
      <c r="C107" s="56" t="s">
        <v>60</v>
      </c>
      <c r="D107" s="92" t="s">
        <v>60</v>
      </c>
      <c r="E107" s="143"/>
      <c r="F107" s="136"/>
      <c r="G107" s="136"/>
      <c r="H107" s="136"/>
      <c r="I107" s="144"/>
      <c r="J107" s="145"/>
      <c r="K107" s="144"/>
      <c r="L107" s="136"/>
      <c r="M107" s="136"/>
      <c r="N107" s="140">
        <v>0</v>
      </c>
      <c r="O107" s="141" t="s">
        <v>823</v>
      </c>
      <c r="P107" s="141">
        <v>0</v>
      </c>
      <c r="Q107" s="141"/>
      <c r="R107" s="139">
        <v>-1</v>
      </c>
      <c r="S107" s="139">
        <v>0</v>
      </c>
      <c r="T107" s="140">
        <v>0</v>
      </c>
      <c r="U107" s="141" t="s">
        <v>833</v>
      </c>
      <c r="V107" s="141">
        <v>0</v>
      </c>
      <c r="W107" s="136"/>
      <c r="X107" s="136"/>
      <c r="Y107" s="93" t="s">
        <v>547</v>
      </c>
      <c r="Z107" s="97" t="s">
        <v>326</v>
      </c>
      <c r="AA107" s="97" t="s">
        <v>23</v>
      </c>
      <c r="AB107" s="97" t="s">
        <v>406</v>
      </c>
      <c r="AC107" s="33" t="s">
        <v>7</v>
      </c>
      <c r="AD107" s="88">
        <v>0</v>
      </c>
      <c r="AE107" s="33">
        <v>0</v>
      </c>
      <c r="AF107" s="33">
        <v>0</v>
      </c>
      <c r="AG107" s="33">
        <v>0</v>
      </c>
      <c r="AH107" s="33">
        <v>0</v>
      </c>
      <c r="AI107" s="33" t="s">
        <v>6</v>
      </c>
      <c r="AJ107" s="97" t="s">
        <v>21</v>
      </c>
      <c r="AK107" s="97" t="s">
        <v>6</v>
      </c>
      <c r="AL107" s="97" t="s">
        <v>6</v>
      </c>
      <c r="AM107" s="97" t="s">
        <v>6</v>
      </c>
      <c r="AN107" s="97" t="s">
        <v>30</v>
      </c>
      <c r="AO107" s="33" t="s">
        <v>117</v>
      </c>
      <c r="AP107" s="33" t="s">
        <v>101</v>
      </c>
      <c r="AQ107" s="33" t="s">
        <v>103</v>
      </c>
      <c r="AR107" s="33" t="s">
        <v>105</v>
      </c>
      <c r="AS107" s="33" t="s">
        <v>114</v>
      </c>
      <c r="AT107" s="97" t="s">
        <v>108</v>
      </c>
      <c r="AU107" s="97" t="s">
        <v>110</v>
      </c>
      <c r="AV107" s="97" t="s">
        <v>112</v>
      </c>
      <c r="AW107" s="33">
        <v>15</v>
      </c>
      <c r="AX107" s="33">
        <v>15</v>
      </c>
      <c r="AY107" s="33">
        <v>15</v>
      </c>
      <c r="AZ107" s="33">
        <v>10</v>
      </c>
      <c r="BA107" s="33">
        <v>15</v>
      </c>
      <c r="BB107" s="33">
        <v>15</v>
      </c>
      <c r="BC107" s="33">
        <v>10</v>
      </c>
      <c r="BD107" s="88">
        <v>95</v>
      </c>
      <c r="BE107" s="88" t="s">
        <v>127</v>
      </c>
      <c r="BF107" s="34" t="s">
        <v>156</v>
      </c>
      <c r="BG107" s="88" t="s">
        <v>126</v>
      </c>
      <c r="BH107" s="88" t="s">
        <v>127</v>
      </c>
      <c r="BI107" s="88">
        <v>50</v>
      </c>
      <c r="BJ107" s="135"/>
      <c r="BK107" s="137"/>
      <c r="BL107" s="39" t="s">
        <v>165</v>
      </c>
      <c r="BM107" s="39" t="s">
        <v>167</v>
      </c>
      <c r="BN107" s="85">
        <v>1</v>
      </c>
      <c r="BO107" s="134"/>
      <c r="BP107" s="85">
        <v>1</v>
      </c>
      <c r="BQ107" s="134"/>
      <c r="BR107" s="56" t="s">
        <v>60</v>
      </c>
    </row>
    <row r="108" spans="1:138" s="37" customFormat="1" ht="139.5" customHeight="1" x14ac:dyDescent="0.2">
      <c r="A108" s="91">
        <v>38</v>
      </c>
      <c r="B108" s="91" t="s">
        <v>457</v>
      </c>
      <c r="C108" s="56" t="s">
        <v>49</v>
      </c>
      <c r="D108" s="92" t="s">
        <v>49</v>
      </c>
      <c r="E108" s="92" t="s">
        <v>38</v>
      </c>
      <c r="F108" s="87" t="s">
        <v>69</v>
      </c>
      <c r="G108" s="87" t="s">
        <v>77</v>
      </c>
      <c r="H108" s="87" t="s">
        <v>81</v>
      </c>
      <c r="I108" s="93" t="s">
        <v>327</v>
      </c>
      <c r="J108" s="94" t="s">
        <v>629</v>
      </c>
      <c r="K108" s="93" t="s">
        <v>328</v>
      </c>
      <c r="L108" s="87">
        <v>4</v>
      </c>
      <c r="M108" s="87">
        <v>4</v>
      </c>
      <c r="N108" s="85">
        <v>16</v>
      </c>
      <c r="O108" s="95" t="s">
        <v>834</v>
      </c>
      <c r="P108" s="95" t="s">
        <v>84</v>
      </c>
      <c r="Q108" s="95" t="s">
        <v>90</v>
      </c>
      <c r="R108" s="89">
        <v>2</v>
      </c>
      <c r="S108" s="89">
        <v>2</v>
      </c>
      <c r="T108" s="85">
        <v>4</v>
      </c>
      <c r="U108" s="95" t="s">
        <v>835</v>
      </c>
      <c r="V108" s="95" t="s">
        <v>87</v>
      </c>
      <c r="W108" s="87" t="s">
        <v>548</v>
      </c>
      <c r="X108" s="87" t="s">
        <v>23</v>
      </c>
      <c r="Y108" s="93" t="s">
        <v>549</v>
      </c>
      <c r="Z108" s="97" t="s">
        <v>329</v>
      </c>
      <c r="AA108" s="97" t="s">
        <v>23</v>
      </c>
      <c r="AB108" s="97" t="s">
        <v>407</v>
      </c>
      <c r="AC108" s="33" t="s">
        <v>7</v>
      </c>
      <c r="AD108" s="88">
        <v>4</v>
      </c>
      <c r="AE108" s="33">
        <v>1</v>
      </c>
      <c r="AF108" s="33">
        <v>1</v>
      </c>
      <c r="AG108" s="33">
        <v>1</v>
      </c>
      <c r="AH108" s="33">
        <v>1</v>
      </c>
      <c r="AI108" s="33" t="s">
        <v>23</v>
      </c>
      <c r="AJ108" s="97" t="s">
        <v>20</v>
      </c>
      <c r="AK108" s="97" t="s">
        <v>6</v>
      </c>
      <c r="AL108" s="97" t="s">
        <v>6</v>
      </c>
      <c r="AM108" s="97" t="s">
        <v>6</v>
      </c>
      <c r="AN108" s="97" t="s">
        <v>215</v>
      </c>
      <c r="AO108" s="33" t="s">
        <v>117</v>
      </c>
      <c r="AP108" s="33" t="s">
        <v>101</v>
      </c>
      <c r="AQ108" s="33" t="s">
        <v>103</v>
      </c>
      <c r="AR108" s="33" t="s">
        <v>105</v>
      </c>
      <c r="AS108" s="33" t="s">
        <v>113</v>
      </c>
      <c r="AT108" s="97" t="s">
        <v>108</v>
      </c>
      <c r="AU108" s="97" t="s">
        <v>110</v>
      </c>
      <c r="AV108" s="97" t="s">
        <v>112</v>
      </c>
      <c r="AW108" s="33">
        <v>15</v>
      </c>
      <c r="AX108" s="33">
        <v>15</v>
      </c>
      <c r="AY108" s="33">
        <v>15</v>
      </c>
      <c r="AZ108" s="33">
        <v>15</v>
      </c>
      <c r="BA108" s="33">
        <v>15</v>
      </c>
      <c r="BB108" s="33">
        <v>15</v>
      </c>
      <c r="BC108" s="33">
        <v>10</v>
      </c>
      <c r="BD108" s="88">
        <v>100</v>
      </c>
      <c r="BE108" s="88" t="s">
        <v>126</v>
      </c>
      <c r="BF108" s="34" t="s">
        <v>156</v>
      </c>
      <c r="BG108" s="88" t="s">
        <v>126</v>
      </c>
      <c r="BH108" s="88" t="s">
        <v>126</v>
      </c>
      <c r="BI108" s="88">
        <v>100</v>
      </c>
      <c r="BJ108" s="100">
        <v>100</v>
      </c>
      <c r="BK108" s="88" t="s">
        <v>126</v>
      </c>
      <c r="BL108" s="39" t="s">
        <v>165</v>
      </c>
      <c r="BM108" s="39" t="s">
        <v>165</v>
      </c>
      <c r="BN108" s="85">
        <v>2</v>
      </c>
      <c r="BO108" s="98">
        <v>2</v>
      </c>
      <c r="BP108" s="85">
        <v>2</v>
      </c>
      <c r="BQ108" s="98">
        <v>2</v>
      </c>
      <c r="BR108" s="56" t="s">
        <v>49</v>
      </c>
    </row>
    <row r="109" spans="1:138" s="37" customFormat="1" ht="84" x14ac:dyDescent="0.2">
      <c r="A109" s="91">
        <v>39</v>
      </c>
      <c r="B109" s="91" t="s">
        <v>458</v>
      </c>
      <c r="C109" s="56" t="s">
        <v>49</v>
      </c>
      <c r="D109" s="92" t="s">
        <v>49</v>
      </c>
      <c r="E109" s="92" t="s">
        <v>38</v>
      </c>
      <c r="F109" s="87" t="s">
        <v>65</v>
      </c>
      <c r="G109" s="87" t="s">
        <v>75</v>
      </c>
      <c r="H109" s="87" t="s">
        <v>83</v>
      </c>
      <c r="I109" s="93" t="s">
        <v>330</v>
      </c>
      <c r="J109" s="94" t="s">
        <v>510</v>
      </c>
      <c r="K109" s="93" t="s">
        <v>331</v>
      </c>
      <c r="L109" s="87">
        <v>4</v>
      </c>
      <c r="M109" s="87">
        <v>3</v>
      </c>
      <c r="N109" s="85">
        <v>12</v>
      </c>
      <c r="O109" s="95" t="s">
        <v>820</v>
      </c>
      <c r="P109" s="95" t="s">
        <v>85</v>
      </c>
      <c r="Q109" s="95" t="s">
        <v>90</v>
      </c>
      <c r="R109" s="89">
        <v>2</v>
      </c>
      <c r="S109" s="89">
        <v>1</v>
      </c>
      <c r="T109" s="85">
        <v>2</v>
      </c>
      <c r="U109" s="95" t="s">
        <v>836</v>
      </c>
      <c r="V109" s="95" t="s">
        <v>87</v>
      </c>
      <c r="W109" s="87" t="s">
        <v>548</v>
      </c>
      <c r="X109" s="87" t="s">
        <v>23</v>
      </c>
      <c r="Y109" s="93" t="s">
        <v>550</v>
      </c>
      <c r="Z109" s="97" t="s">
        <v>329</v>
      </c>
      <c r="AA109" s="97" t="s">
        <v>23</v>
      </c>
      <c r="AB109" s="97" t="s">
        <v>408</v>
      </c>
      <c r="AC109" s="33" t="s">
        <v>7</v>
      </c>
      <c r="AD109" s="88">
        <v>2</v>
      </c>
      <c r="AE109" s="33">
        <v>0</v>
      </c>
      <c r="AF109" s="33">
        <v>1</v>
      </c>
      <c r="AG109" s="33">
        <v>0</v>
      </c>
      <c r="AH109" s="33">
        <v>1</v>
      </c>
      <c r="AI109" s="33" t="s">
        <v>23</v>
      </c>
      <c r="AJ109" s="97" t="s">
        <v>20</v>
      </c>
      <c r="AK109" s="97" t="s">
        <v>6</v>
      </c>
      <c r="AL109" s="97" t="s">
        <v>6</v>
      </c>
      <c r="AM109" s="97" t="s">
        <v>6</v>
      </c>
      <c r="AN109" s="97" t="s">
        <v>31</v>
      </c>
      <c r="AO109" s="33" t="s">
        <v>117</v>
      </c>
      <c r="AP109" s="33" t="s">
        <v>101</v>
      </c>
      <c r="AQ109" s="33" t="s">
        <v>103</v>
      </c>
      <c r="AR109" s="33" t="s">
        <v>105</v>
      </c>
      <c r="AS109" s="33" t="s">
        <v>113</v>
      </c>
      <c r="AT109" s="97" t="s">
        <v>108</v>
      </c>
      <c r="AU109" s="97" t="s">
        <v>110</v>
      </c>
      <c r="AV109" s="97" t="s">
        <v>112</v>
      </c>
      <c r="AW109" s="33">
        <v>15</v>
      </c>
      <c r="AX109" s="33">
        <v>15</v>
      </c>
      <c r="AY109" s="33">
        <v>15</v>
      </c>
      <c r="AZ109" s="33">
        <v>15</v>
      </c>
      <c r="BA109" s="33">
        <v>15</v>
      </c>
      <c r="BB109" s="33">
        <v>15</v>
      </c>
      <c r="BC109" s="33">
        <v>10</v>
      </c>
      <c r="BD109" s="88">
        <v>100</v>
      </c>
      <c r="BE109" s="88" t="s">
        <v>126</v>
      </c>
      <c r="BF109" s="34" t="s">
        <v>156</v>
      </c>
      <c r="BG109" s="88" t="s">
        <v>126</v>
      </c>
      <c r="BH109" s="88" t="s">
        <v>126</v>
      </c>
      <c r="BI109" s="88">
        <v>100</v>
      </c>
      <c r="BJ109" s="100">
        <v>100</v>
      </c>
      <c r="BK109" s="88" t="s">
        <v>126</v>
      </c>
      <c r="BL109" s="39" t="s">
        <v>165</v>
      </c>
      <c r="BM109" s="39" t="s">
        <v>165</v>
      </c>
      <c r="BN109" s="85">
        <v>2</v>
      </c>
      <c r="BO109" s="98">
        <v>2</v>
      </c>
      <c r="BP109" s="85">
        <v>2</v>
      </c>
      <c r="BQ109" s="98">
        <v>2</v>
      </c>
      <c r="BR109" s="56" t="s">
        <v>49</v>
      </c>
    </row>
    <row r="110" spans="1:138" s="37" customFormat="1" ht="138" customHeight="1" x14ac:dyDescent="0.2">
      <c r="A110" s="91">
        <v>40</v>
      </c>
      <c r="B110" s="91" t="s">
        <v>459</v>
      </c>
      <c r="C110" s="56" t="s">
        <v>49</v>
      </c>
      <c r="D110" s="92" t="s">
        <v>49</v>
      </c>
      <c r="E110" s="92" t="s">
        <v>34</v>
      </c>
      <c r="F110" s="87" t="s">
        <v>66</v>
      </c>
      <c r="G110" s="87" t="s">
        <v>76</v>
      </c>
      <c r="H110" s="87" t="s">
        <v>82</v>
      </c>
      <c r="I110" s="93" t="s">
        <v>332</v>
      </c>
      <c r="J110" s="94" t="s">
        <v>333</v>
      </c>
      <c r="K110" s="93" t="s">
        <v>334</v>
      </c>
      <c r="L110" s="87">
        <v>3</v>
      </c>
      <c r="M110" s="87">
        <v>4</v>
      </c>
      <c r="N110" s="85">
        <v>12</v>
      </c>
      <c r="O110" s="95" t="s">
        <v>525</v>
      </c>
      <c r="P110" s="95" t="s">
        <v>84</v>
      </c>
      <c r="Q110" s="95" t="s">
        <v>90</v>
      </c>
      <c r="R110" s="89">
        <v>3</v>
      </c>
      <c r="S110" s="89">
        <v>4</v>
      </c>
      <c r="T110" s="85">
        <v>12</v>
      </c>
      <c r="U110" s="95" t="s">
        <v>525</v>
      </c>
      <c r="V110" s="95" t="s">
        <v>84</v>
      </c>
      <c r="W110" s="87" t="s">
        <v>548</v>
      </c>
      <c r="X110" s="87" t="s">
        <v>23</v>
      </c>
      <c r="Y110" s="93" t="s">
        <v>724</v>
      </c>
      <c r="Z110" s="97" t="s">
        <v>329</v>
      </c>
      <c r="AA110" s="97" t="s">
        <v>23</v>
      </c>
      <c r="AB110" s="97" t="s">
        <v>630</v>
      </c>
      <c r="AC110" s="33" t="s">
        <v>7</v>
      </c>
      <c r="AD110" s="88">
        <v>12</v>
      </c>
      <c r="AE110" s="33">
        <v>3</v>
      </c>
      <c r="AF110" s="33">
        <v>3</v>
      </c>
      <c r="AG110" s="33">
        <v>3</v>
      </c>
      <c r="AH110" s="33">
        <v>3</v>
      </c>
      <c r="AI110" s="33" t="s">
        <v>23</v>
      </c>
      <c r="AJ110" s="97" t="s">
        <v>20</v>
      </c>
      <c r="AK110" s="97" t="s">
        <v>6</v>
      </c>
      <c r="AL110" s="97" t="s">
        <v>6</v>
      </c>
      <c r="AM110" s="97" t="s">
        <v>6</v>
      </c>
      <c r="AN110" s="97" t="s">
        <v>27</v>
      </c>
      <c r="AO110" s="33" t="s">
        <v>117</v>
      </c>
      <c r="AP110" s="33" t="s">
        <v>101</v>
      </c>
      <c r="AQ110" s="33" t="s">
        <v>103</v>
      </c>
      <c r="AR110" s="33" t="s">
        <v>105</v>
      </c>
      <c r="AS110" s="33" t="s">
        <v>113</v>
      </c>
      <c r="AT110" s="97" t="s">
        <v>108</v>
      </c>
      <c r="AU110" s="97" t="s">
        <v>110</v>
      </c>
      <c r="AV110" s="97" t="s">
        <v>112</v>
      </c>
      <c r="AW110" s="33">
        <v>15</v>
      </c>
      <c r="AX110" s="33">
        <v>15</v>
      </c>
      <c r="AY110" s="33">
        <v>15</v>
      </c>
      <c r="AZ110" s="33">
        <v>15</v>
      </c>
      <c r="BA110" s="33">
        <v>15</v>
      </c>
      <c r="BB110" s="33">
        <v>15</v>
      </c>
      <c r="BC110" s="33">
        <v>10</v>
      </c>
      <c r="BD110" s="88">
        <v>100</v>
      </c>
      <c r="BE110" s="88" t="s">
        <v>126</v>
      </c>
      <c r="BF110" s="34" t="s">
        <v>156</v>
      </c>
      <c r="BG110" s="88" t="s">
        <v>126</v>
      </c>
      <c r="BH110" s="88" t="s">
        <v>126</v>
      </c>
      <c r="BI110" s="88">
        <v>100</v>
      </c>
      <c r="BJ110" s="100">
        <v>100</v>
      </c>
      <c r="BK110" s="88" t="s">
        <v>126</v>
      </c>
      <c r="BL110" s="39" t="s">
        <v>165</v>
      </c>
      <c r="BM110" s="39" t="s">
        <v>165</v>
      </c>
      <c r="BN110" s="85">
        <v>0</v>
      </c>
      <c r="BO110" s="98">
        <v>0</v>
      </c>
      <c r="BP110" s="85">
        <v>2</v>
      </c>
      <c r="BQ110" s="98">
        <v>0</v>
      </c>
      <c r="BR110" s="56" t="s">
        <v>49</v>
      </c>
    </row>
    <row r="111" spans="1:138" s="37" customFormat="1" ht="123.75" customHeight="1" x14ac:dyDescent="0.2">
      <c r="A111" s="142">
        <v>41</v>
      </c>
      <c r="B111" s="142" t="s">
        <v>460</v>
      </c>
      <c r="C111" s="56" t="s">
        <v>55</v>
      </c>
      <c r="D111" s="92" t="s">
        <v>55</v>
      </c>
      <c r="E111" s="143" t="s">
        <v>290</v>
      </c>
      <c r="F111" s="136" t="s">
        <v>69</v>
      </c>
      <c r="G111" s="136" t="s">
        <v>77</v>
      </c>
      <c r="H111" s="136" t="s">
        <v>71</v>
      </c>
      <c r="I111" s="144" t="s">
        <v>335</v>
      </c>
      <c r="J111" s="145" t="s">
        <v>336</v>
      </c>
      <c r="K111" s="144" t="s">
        <v>337</v>
      </c>
      <c r="L111" s="136">
        <v>5</v>
      </c>
      <c r="M111" s="136">
        <v>3</v>
      </c>
      <c r="N111" s="140">
        <v>15</v>
      </c>
      <c r="O111" s="141" t="s">
        <v>814</v>
      </c>
      <c r="P111" s="141" t="s">
        <v>84</v>
      </c>
      <c r="Q111" s="141" t="s">
        <v>90</v>
      </c>
      <c r="R111" s="138">
        <v>4</v>
      </c>
      <c r="S111" s="138">
        <v>2</v>
      </c>
      <c r="T111" s="140">
        <v>8</v>
      </c>
      <c r="U111" s="141" t="s">
        <v>815</v>
      </c>
      <c r="V111" s="141" t="s">
        <v>85</v>
      </c>
      <c r="W111" s="136" t="s">
        <v>805</v>
      </c>
      <c r="X111" s="136" t="s">
        <v>6</v>
      </c>
      <c r="Y111" s="93" t="s">
        <v>717</v>
      </c>
      <c r="Z111" s="97" t="s">
        <v>662</v>
      </c>
      <c r="AA111" s="97" t="s">
        <v>6</v>
      </c>
      <c r="AB111" s="97" t="s">
        <v>559</v>
      </c>
      <c r="AC111" s="33" t="s">
        <v>7</v>
      </c>
      <c r="AD111" s="88">
        <v>0</v>
      </c>
      <c r="AE111" s="33">
        <v>0</v>
      </c>
      <c r="AF111" s="33">
        <v>0</v>
      </c>
      <c r="AG111" s="33">
        <v>0</v>
      </c>
      <c r="AH111" s="33">
        <v>0</v>
      </c>
      <c r="AI111" s="33" t="s">
        <v>6</v>
      </c>
      <c r="AJ111" s="97" t="s">
        <v>21</v>
      </c>
      <c r="AK111" s="97" t="s">
        <v>6</v>
      </c>
      <c r="AL111" s="97" t="s">
        <v>6</v>
      </c>
      <c r="AM111" s="97" t="s">
        <v>6</v>
      </c>
      <c r="AN111" s="97" t="s">
        <v>29</v>
      </c>
      <c r="AO111" s="33" t="s">
        <v>117</v>
      </c>
      <c r="AP111" s="33" t="s">
        <v>101</v>
      </c>
      <c r="AQ111" s="33" t="s">
        <v>103</v>
      </c>
      <c r="AR111" s="33" t="s">
        <v>105</v>
      </c>
      <c r="AS111" s="33" t="s">
        <v>114</v>
      </c>
      <c r="AT111" s="97" t="s">
        <v>108</v>
      </c>
      <c r="AU111" s="97" t="s">
        <v>110</v>
      </c>
      <c r="AV111" s="97" t="s">
        <v>112</v>
      </c>
      <c r="AW111" s="33">
        <v>15</v>
      </c>
      <c r="AX111" s="33">
        <v>15</v>
      </c>
      <c r="AY111" s="33">
        <v>15</v>
      </c>
      <c r="AZ111" s="33">
        <v>10</v>
      </c>
      <c r="BA111" s="33">
        <v>15</v>
      </c>
      <c r="BB111" s="33">
        <v>15</v>
      </c>
      <c r="BC111" s="33">
        <v>10</v>
      </c>
      <c r="BD111" s="88">
        <v>95</v>
      </c>
      <c r="BE111" s="88" t="s">
        <v>127</v>
      </c>
      <c r="BF111" s="34" t="s">
        <v>156</v>
      </c>
      <c r="BG111" s="88" t="s">
        <v>126</v>
      </c>
      <c r="BH111" s="88" t="s">
        <v>127</v>
      </c>
      <c r="BI111" s="88">
        <v>50</v>
      </c>
      <c r="BJ111" s="135">
        <v>75</v>
      </c>
      <c r="BK111" s="137" t="s">
        <v>127</v>
      </c>
      <c r="BL111" s="39" t="s">
        <v>165</v>
      </c>
      <c r="BM111" s="39" t="s">
        <v>167</v>
      </c>
      <c r="BN111" s="85">
        <v>1</v>
      </c>
      <c r="BO111" s="134">
        <v>1</v>
      </c>
      <c r="BP111" s="85">
        <v>1</v>
      </c>
      <c r="BQ111" s="134">
        <v>1</v>
      </c>
      <c r="BR111" s="56" t="s">
        <v>55</v>
      </c>
    </row>
    <row r="112" spans="1:138" s="37" customFormat="1" ht="99" customHeight="1" x14ac:dyDescent="0.2">
      <c r="A112" s="142"/>
      <c r="B112" s="142"/>
      <c r="C112" s="56" t="s">
        <v>55</v>
      </c>
      <c r="D112" s="92" t="s">
        <v>55</v>
      </c>
      <c r="E112" s="143"/>
      <c r="F112" s="136"/>
      <c r="G112" s="136"/>
      <c r="H112" s="136"/>
      <c r="I112" s="144"/>
      <c r="J112" s="145"/>
      <c r="K112" s="144"/>
      <c r="L112" s="136"/>
      <c r="M112" s="136"/>
      <c r="N112" s="140"/>
      <c r="O112" s="141"/>
      <c r="P112" s="141">
        <v>0</v>
      </c>
      <c r="Q112" s="141"/>
      <c r="R112" s="138"/>
      <c r="S112" s="138"/>
      <c r="T112" s="140"/>
      <c r="U112" s="141"/>
      <c r="V112" s="141">
        <v>0</v>
      </c>
      <c r="W112" s="136"/>
      <c r="X112" s="136"/>
      <c r="Y112" s="93" t="s">
        <v>718</v>
      </c>
      <c r="Z112" s="97" t="s">
        <v>338</v>
      </c>
      <c r="AA112" s="97" t="s">
        <v>23</v>
      </c>
      <c r="AB112" s="97" t="s">
        <v>409</v>
      </c>
      <c r="AC112" s="33" t="s">
        <v>7</v>
      </c>
      <c r="AD112" s="88">
        <v>12</v>
      </c>
      <c r="AE112" s="33">
        <v>3</v>
      </c>
      <c r="AF112" s="33">
        <v>3</v>
      </c>
      <c r="AG112" s="33">
        <v>3</v>
      </c>
      <c r="AH112" s="33">
        <v>3</v>
      </c>
      <c r="AI112" s="33" t="s">
        <v>23</v>
      </c>
      <c r="AJ112" s="97" t="s">
        <v>20</v>
      </c>
      <c r="AK112" s="97" t="s">
        <v>6</v>
      </c>
      <c r="AL112" s="97" t="s">
        <v>6</v>
      </c>
      <c r="AM112" s="97" t="s">
        <v>6</v>
      </c>
      <c r="AN112" s="97" t="s">
        <v>29</v>
      </c>
      <c r="AO112" s="33" t="s">
        <v>117</v>
      </c>
      <c r="AP112" s="33" t="s">
        <v>101</v>
      </c>
      <c r="AQ112" s="33" t="s">
        <v>103</v>
      </c>
      <c r="AR112" s="33" t="s">
        <v>105</v>
      </c>
      <c r="AS112" s="33" t="s">
        <v>113</v>
      </c>
      <c r="AT112" s="97" t="s">
        <v>108</v>
      </c>
      <c r="AU112" s="97" t="s">
        <v>110</v>
      </c>
      <c r="AV112" s="97" t="s">
        <v>112</v>
      </c>
      <c r="AW112" s="33">
        <v>15</v>
      </c>
      <c r="AX112" s="33">
        <v>15</v>
      </c>
      <c r="AY112" s="33">
        <v>15</v>
      </c>
      <c r="AZ112" s="33">
        <v>15</v>
      </c>
      <c r="BA112" s="33">
        <v>15</v>
      </c>
      <c r="BB112" s="33">
        <v>15</v>
      </c>
      <c r="BC112" s="33">
        <v>10</v>
      </c>
      <c r="BD112" s="88">
        <v>100</v>
      </c>
      <c r="BE112" s="88" t="s">
        <v>126</v>
      </c>
      <c r="BF112" s="34" t="s">
        <v>156</v>
      </c>
      <c r="BG112" s="88" t="s">
        <v>126</v>
      </c>
      <c r="BH112" s="88" t="s">
        <v>126</v>
      </c>
      <c r="BI112" s="88">
        <v>100</v>
      </c>
      <c r="BJ112" s="135"/>
      <c r="BK112" s="137"/>
      <c r="BL112" s="39" t="s">
        <v>165</v>
      </c>
      <c r="BM112" s="39" t="s">
        <v>165</v>
      </c>
      <c r="BN112" s="85">
        <v>1</v>
      </c>
      <c r="BO112" s="134"/>
      <c r="BP112" s="85">
        <v>1</v>
      </c>
      <c r="BQ112" s="134"/>
      <c r="BR112" s="56" t="s">
        <v>55</v>
      </c>
    </row>
    <row r="113" spans="1:70" s="37" customFormat="1" ht="127.5" customHeight="1" x14ac:dyDescent="0.2">
      <c r="A113" s="142">
        <v>42</v>
      </c>
      <c r="B113" s="142" t="s">
        <v>461</v>
      </c>
      <c r="C113" s="56" t="s">
        <v>55</v>
      </c>
      <c r="D113" s="92" t="s">
        <v>55</v>
      </c>
      <c r="E113" s="143" t="s">
        <v>34</v>
      </c>
      <c r="F113" s="136" t="s">
        <v>69</v>
      </c>
      <c r="G113" s="136" t="s">
        <v>76</v>
      </c>
      <c r="H113" s="136" t="s">
        <v>82</v>
      </c>
      <c r="I113" s="144" t="s">
        <v>339</v>
      </c>
      <c r="J113" s="145" t="s">
        <v>340</v>
      </c>
      <c r="K113" s="144" t="s">
        <v>341</v>
      </c>
      <c r="L113" s="136">
        <v>2</v>
      </c>
      <c r="M113" s="136">
        <v>5</v>
      </c>
      <c r="N113" s="140">
        <v>10</v>
      </c>
      <c r="O113" s="141" t="s">
        <v>831</v>
      </c>
      <c r="P113" s="141" t="s">
        <v>84</v>
      </c>
      <c r="Q113" s="141" t="s">
        <v>90</v>
      </c>
      <c r="R113" s="138">
        <v>1</v>
      </c>
      <c r="S113" s="138">
        <v>5</v>
      </c>
      <c r="T113" s="140">
        <v>5</v>
      </c>
      <c r="U113" s="141" t="s">
        <v>821</v>
      </c>
      <c r="V113" s="141" t="s">
        <v>84</v>
      </c>
      <c r="W113" s="136" t="s">
        <v>805</v>
      </c>
      <c r="X113" s="136" t="s">
        <v>23</v>
      </c>
      <c r="Y113" s="93" t="s">
        <v>719</v>
      </c>
      <c r="Z113" s="97" t="s">
        <v>513</v>
      </c>
      <c r="AA113" s="97" t="s">
        <v>6</v>
      </c>
      <c r="AB113" s="97" t="s">
        <v>663</v>
      </c>
      <c r="AC113" s="33" t="s">
        <v>7</v>
      </c>
      <c r="AD113" s="88">
        <v>0</v>
      </c>
      <c r="AE113" s="33">
        <v>0</v>
      </c>
      <c r="AF113" s="33">
        <v>0</v>
      </c>
      <c r="AG113" s="33">
        <v>0</v>
      </c>
      <c r="AH113" s="33">
        <v>0</v>
      </c>
      <c r="AI113" s="33" t="s">
        <v>6</v>
      </c>
      <c r="AJ113" s="97" t="s">
        <v>20</v>
      </c>
      <c r="AK113" s="97" t="s">
        <v>6</v>
      </c>
      <c r="AL113" s="97" t="s">
        <v>6</v>
      </c>
      <c r="AM113" s="97" t="s">
        <v>6</v>
      </c>
      <c r="AN113" s="97" t="s">
        <v>29</v>
      </c>
      <c r="AO113" s="33" t="s">
        <v>117</v>
      </c>
      <c r="AP113" s="33" t="s">
        <v>101</v>
      </c>
      <c r="AQ113" s="33" t="s">
        <v>103</v>
      </c>
      <c r="AR113" s="33" t="s">
        <v>105</v>
      </c>
      <c r="AS113" s="33" t="s">
        <v>113</v>
      </c>
      <c r="AT113" s="97" t="s">
        <v>108</v>
      </c>
      <c r="AU113" s="97" t="s">
        <v>110</v>
      </c>
      <c r="AV113" s="97" t="s">
        <v>112</v>
      </c>
      <c r="AW113" s="33">
        <v>15</v>
      </c>
      <c r="AX113" s="33">
        <v>15</v>
      </c>
      <c r="AY113" s="33">
        <v>15</v>
      </c>
      <c r="AZ113" s="33">
        <v>15</v>
      </c>
      <c r="BA113" s="33">
        <v>15</v>
      </c>
      <c r="BB113" s="33">
        <v>15</v>
      </c>
      <c r="BC113" s="33">
        <v>10</v>
      </c>
      <c r="BD113" s="88">
        <v>100</v>
      </c>
      <c r="BE113" s="88" t="s">
        <v>126</v>
      </c>
      <c r="BF113" s="34" t="s">
        <v>156</v>
      </c>
      <c r="BG113" s="88" t="s">
        <v>126</v>
      </c>
      <c r="BH113" s="88" t="s">
        <v>126</v>
      </c>
      <c r="BI113" s="88">
        <v>100</v>
      </c>
      <c r="BJ113" s="135">
        <v>100</v>
      </c>
      <c r="BK113" s="137" t="s">
        <v>126</v>
      </c>
      <c r="BL113" s="39" t="s">
        <v>165</v>
      </c>
      <c r="BM113" s="39" t="s">
        <v>165</v>
      </c>
      <c r="BN113" s="85">
        <v>0</v>
      </c>
      <c r="BO113" s="134">
        <v>1</v>
      </c>
      <c r="BP113" s="85">
        <v>2</v>
      </c>
      <c r="BQ113" s="134">
        <v>0</v>
      </c>
      <c r="BR113" s="56" t="s">
        <v>55</v>
      </c>
    </row>
    <row r="114" spans="1:70" s="37" customFormat="1" ht="80.25" customHeight="1" x14ac:dyDescent="0.2">
      <c r="A114" s="142"/>
      <c r="B114" s="142"/>
      <c r="C114" s="56" t="s">
        <v>55</v>
      </c>
      <c r="D114" s="92" t="s">
        <v>55</v>
      </c>
      <c r="E114" s="143"/>
      <c r="F114" s="136"/>
      <c r="G114" s="136"/>
      <c r="H114" s="136"/>
      <c r="I114" s="144"/>
      <c r="J114" s="145"/>
      <c r="K114" s="144"/>
      <c r="L114" s="136"/>
      <c r="M114" s="136"/>
      <c r="N114" s="140"/>
      <c r="O114" s="141"/>
      <c r="P114" s="141"/>
      <c r="Q114" s="141"/>
      <c r="R114" s="138"/>
      <c r="S114" s="138"/>
      <c r="T114" s="140"/>
      <c r="U114" s="141"/>
      <c r="V114" s="141"/>
      <c r="W114" s="136"/>
      <c r="X114" s="136"/>
      <c r="Y114" s="93" t="s">
        <v>720</v>
      </c>
      <c r="Z114" s="97" t="s">
        <v>338</v>
      </c>
      <c r="AA114" s="97" t="s">
        <v>23</v>
      </c>
      <c r="AB114" s="97" t="s">
        <v>410</v>
      </c>
      <c r="AC114" s="33" t="s">
        <v>7</v>
      </c>
      <c r="AD114" s="88">
        <v>0</v>
      </c>
      <c r="AE114" s="33">
        <v>0</v>
      </c>
      <c r="AF114" s="33">
        <v>0</v>
      </c>
      <c r="AG114" s="33">
        <v>0</v>
      </c>
      <c r="AH114" s="33">
        <v>0</v>
      </c>
      <c r="AI114" s="33" t="s">
        <v>6</v>
      </c>
      <c r="AJ114" s="97" t="s">
        <v>20</v>
      </c>
      <c r="AK114" s="97" t="s">
        <v>6</v>
      </c>
      <c r="AL114" s="97" t="s">
        <v>6</v>
      </c>
      <c r="AM114" s="97" t="s">
        <v>6</v>
      </c>
      <c r="AN114" s="97" t="s">
        <v>29</v>
      </c>
      <c r="AO114" s="33" t="s">
        <v>117</v>
      </c>
      <c r="AP114" s="33" t="s">
        <v>101</v>
      </c>
      <c r="AQ114" s="33" t="s">
        <v>103</v>
      </c>
      <c r="AR114" s="33" t="s">
        <v>105</v>
      </c>
      <c r="AS114" s="33" t="s">
        <v>113</v>
      </c>
      <c r="AT114" s="97" t="s">
        <v>108</v>
      </c>
      <c r="AU114" s="97" t="s">
        <v>110</v>
      </c>
      <c r="AV114" s="97" t="s">
        <v>112</v>
      </c>
      <c r="AW114" s="33">
        <v>15</v>
      </c>
      <c r="AX114" s="33">
        <v>15</v>
      </c>
      <c r="AY114" s="33">
        <v>15</v>
      </c>
      <c r="AZ114" s="33">
        <v>15</v>
      </c>
      <c r="BA114" s="33">
        <v>15</v>
      </c>
      <c r="BB114" s="33">
        <v>15</v>
      </c>
      <c r="BC114" s="33">
        <v>10</v>
      </c>
      <c r="BD114" s="88">
        <v>100</v>
      </c>
      <c r="BE114" s="88" t="s">
        <v>126</v>
      </c>
      <c r="BF114" s="34" t="s">
        <v>156</v>
      </c>
      <c r="BG114" s="88" t="s">
        <v>126</v>
      </c>
      <c r="BH114" s="88" t="s">
        <v>126</v>
      </c>
      <c r="BI114" s="88">
        <v>100</v>
      </c>
      <c r="BJ114" s="135"/>
      <c r="BK114" s="137"/>
      <c r="BL114" s="39" t="s">
        <v>165</v>
      </c>
      <c r="BM114" s="39" t="s">
        <v>165</v>
      </c>
      <c r="BN114" s="85">
        <v>2</v>
      </c>
      <c r="BO114" s="134"/>
      <c r="BP114" s="85">
        <v>2</v>
      </c>
      <c r="BQ114" s="134"/>
      <c r="BR114" s="56" t="s">
        <v>55</v>
      </c>
    </row>
    <row r="115" spans="1:70" s="37" customFormat="1" ht="97.5" customHeight="1" x14ac:dyDescent="0.2">
      <c r="A115" s="142">
        <v>43</v>
      </c>
      <c r="B115" s="142" t="s">
        <v>462</v>
      </c>
      <c r="C115" s="56" t="s">
        <v>55</v>
      </c>
      <c r="D115" s="92" t="s">
        <v>55</v>
      </c>
      <c r="E115" s="143" t="s">
        <v>290</v>
      </c>
      <c r="F115" s="136" t="s">
        <v>69</v>
      </c>
      <c r="G115" s="136" t="s">
        <v>77</v>
      </c>
      <c r="H115" s="136" t="s">
        <v>71</v>
      </c>
      <c r="I115" s="144" t="s">
        <v>342</v>
      </c>
      <c r="J115" s="145" t="s">
        <v>343</v>
      </c>
      <c r="K115" s="144" t="s">
        <v>344</v>
      </c>
      <c r="L115" s="136">
        <v>2</v>
      </c>
      <c r="M115" s="136">
        <v>3</v>
      </c>
      <c r="N115" s="140">
        <v>6</v>
      </c>
      <c r="O115" s="141" t="s">
        <v>832</v>
      </c>
      <c r="P115" s="141" t="s">
        <v>86</v>
      </c>
      <c r="Q115" s="141" t="s">
        <v>90</v>
      </c>
      <c r="R115" s="138">
        <v>1</v>
      </c>
      <c r="S115" s="138">
        <v>2</v>
      </c>
      <c r="T115" s="140">
        <v>2</v>
      </c>
      <c r="U115" s="141" t="s">
        <v>818</v>
      </c>
      <c r="V115" s="141" t="s">
        <v>87</v>
      </c>
      <c r="W115" s="136" t="s">
        <v>805</v>
      </c>
      <c r="X115" s="136" t="s">
        <v>6</v>
      </c>
      <c r="Y115" s="93" t="s">
        <v>551</v>
      </c>
      <c r="Z115" s="97" t="s">
        <v>345</v>
      </c>
      <c r="AA115" s="97" t="s">
        <v>23</v>
      </c>
      <c r="AB115" s="97" t="s">
        <v>411</v>
      </c>
      <c r="AC115" s="33" t="s">
        <v>7</v>
      </c>
      <c r="AD115" s="88">
        <v>12</v>
      </c>
      <c r="AE115" s="33">
        <v>3</v>
      </c>
      <c r="AF115" s="33">
        <v>3</v>
      </c>
      <c r="AG115" s="33">
        <v>3</v>
      </c>
      <c r="AH115" s="33">
        <v>3</v>
      </c>
      <c r="AI115" s="33" t="s">
        <v>23</v>
      </c>
      <c r="AJ115" s="97" t="s">
        <v>20</v>
      </c>
      <c r="AK115" s="97" t="s">
        <v>6</v>
      </c>
      <c r="AL115" s="97" t="s">
        <v>6</v>
      </c>
      <c r="AM115" s="97" t="s">
        <v>6</v>
      </c>
      <c r="AN115" s="97" t="s">
        <v>27</v>
      </c>
      <c r="AO115" s="33" t="s">
        <v>117</v>
      </c>
      <c r="AP115" s="33" t="s">
        <v>101</v>
      </c>
      <c r="AQ115" s="33" t="s">
        <v>103</v>
      </c>
      <c r="AR115" s="33" t="s">
        <v>105</v>
      </c>
      <c r="AS115" s="33" t="s">
        <v>113</v>
      </c>
      <c r="AT115" s="97" t="s">
        <v>108</v>
      </c>
      <c r="AU115" s="97" t="s">
        <v>110</v>
      </c>
      <c r="AV115" s="97" t="s">
        <v>112</v>
      </c>
      <c r="AW115" s="33">
        <v>15</v>
      </c>
      <c r="AX115" s="33">
        <v>15</v>
      </c>
      <c r="AY115" s="33">
        <v>15</v>
      </c>
      <c r="AZ115" s="33">
        <v>15</v>
      </c>
      <c r="BA115" s="33">
        <v>15</v>
      </c>
      <c r="BB115" s="33">
        <v>15</v>
      </c>
      <c r="BC115" s="33">
        <v>10</v>
      </c>
      <c r="BD115" s="88">
        <v>100</v>
      </c>
      <c r="BE115" s="88" t="s">
        <v>126</v>
      </c>
      <c r="BF115" s="34" t="s">
        <v>156</v>
      </c>
      <c r="BG115" s="88" t="s">
        <v>126</v>
      </c>
      <c r="BH115" s="88" t="s">
        <v>126</v>
      </c>
      <c r="BI115" s="88">
        <v>100</v>
      </c>
      <c r="BJ115" s="135">
        <v>66.666666666666671</v>
      </c>
      <c r="BK115" s="137" t="s">
        <v>127</v>
      </c>
      <c r="BL115" s="39" t="s">
        <v>165</v>
      </c>
      <c r="BM115" s="39" t="s">
        <v>165</v>
      </c>
      <c r="BN115" s="85">
        <v>1</v>
      </c>
      <c r="BO115" s="134">
        <v>1</v>
      </c>
      <c r="BP115" s="85">
        <v>1</v>
      </c>
      <c r="BQ115" s="134">
        <v>1</v>
      </c>
      <c r="BR115" s="56" t="s">
        <v>55</v>
      </c>
    </row>
    <row r="116" spans="1:70" s="37" customFormat="1" ht="97.5" customHeight="1" x14ac:dyDescent="0.2">
      <c r="A116" s="142"/>
      <c r="B116" s="142"/>
      <c r="C116" s="56" t="s">
        <v>55</v>
      </c>
      <c r="D116" s="92" t="s">
        <v>55</v>
      </c>
      <c r="E116" s="143"/>
      <c r="F116" s="136"/>
      <c r="G116" s="136"/>
      <c r="H116" s="136"/>
      <c r="I116" s="144"/>
      <c r="J116" s="145"/>
      <c r="K116" s="144"/>
      <c r="L116" s="136"/>
      <c r="M116" s="136"/>
      <c r="N116" s="140"/>
      <c r="O116" s="141"/>
      <c r="P116" s="141">
        <v>0</v>
      </c>
      <c r="Q116" s="141"/>
      <c r="R116" s="138"/>
      <c r="S116" s="138"/>
      <c r="T116" s="140"/>
      <c r="U116" s="141"/>
      <c r="V116" s="141">
        <v>0</v>
      </c>
      <c r="W116" s="136"/>
      <c r="X116" s="136"/>
      <c r="Y116" s="93" t="s">
        <v>721</v>
      </c>
      <c r="Z116" s="97" t="s">
        <v>552</v>
      </c>
      <c r="AA116" s="97" t="s">
        <v>6</v>
      </c>
      <c r="AB116" s="97" t="s">
        <v>412</v>
      </c>
      <c r="AC116" s="33" t="s">
        <v>7</v>
      </c>
      <c r="AD116" s="88">
        <v>1</v>
      </c>
      <c r="AE116" s="33">
        <v>0</v>
      </c>
      <c r="AF116" s="33">
        <v>0</v>
      </c>
      <c r="AG116" s="33">
        <v>0</v>
      </c>
      <c r="AH116" s="33">
        <v>1</v>
      </c>
      <c r="AI116" s="33" t="s">
        <v>23</v>
      </c>
      <c r="AJ116" s="97" t="s">
        <v>22</v>
      </c>
      <c r="AK116" s="97" t="s">
        <v>23</v>
      </c>
      <c r="AL116" s="97" t="s">
        <v>6</v>
      </c>
      <c r="AM116" s="97" t="s">
        <v>6</v>
      </c>
      <c r="AN116" s="97" t="s">
        <v>28</v>
      </c>
      <c r="AO116" s="33" t="s">
        <v>117</v>
      </c>
      <c r="AP116" s="33" t="s">
        <v>101</v>
      </c>
      <c r="AQ116" s="33" t="s">
        <v>103</v>
      </c>
      <c r="AR116" s="33" t="s">
        <v>105</v>
      </c>
      <c r="AS116" s="33" t="s">
        <v>107</v>
      </c>
      <c r="AT116" s="97" t="s">
        <v>108</v>
      </c>
      <c r="AU116" s="97" t="s">
        <v>110</v>
      </c>
      <c r="AV116" s="97" t="s">
        <v>112</v>
      </c>
      <c r="AW116" s="33">
        <v>15</v>
      </c>
      <c r="AX116" s="33">
        <v>15</v>
      </c>
      <c r="AY116" s="33">
        <v>15</v>
      </c>
      <c r="AZ116" s="33">
        <v>0</v>
      </c>
      <c r="BA116" s="33">
        <v>15</v>
      </c>
      <c r="BB116" s="33">
        <v>15</v>
      </c>
      <c r="BC116" s="33">
        <v>10</v>
      </c>
      <c r="BD116" s="88">
        <v>85</v>
      </c>
      <c r="BE116" s="88" t="s">
        <v>128</v>
      </c>
      <c r="BF116" s="34" t="s">
        <v>156</v>
      </c>
      <c r="BG116" s="88" t="s">
        <v>126</v>
      </c>
      <c r="BH116" s="88" t="s">
        <v>128</v>
      </c>
      <c r="BI116" s="88">
        <v>0</v>
      </c>
      <c r="BJ116" s="135"/>
      <c r="BK116" s="137"/>
      <c r="BL116" s="39" t="s">
        <v>165</v>
      </c>
      <c r="BM116" s="39" t="s">
        <v>165</v>
      </c>
      <c r="BN116" s="85">
        <v>1</v>
      </c>
      <c r="BO116" s="134"/>
      <c r="BP116" s="85">
        <v>1</v>
      </c>
      <c r="BQ116" s="134"/>
      <c r="BR116" s="56" t="s">
        <v>55</v>
      </c>
    </row>
    <row r="117" spans="1:70" s="37" customFormat="1" ht="104.25" customHeight="1" x14ac:dyDescent="0.2">
      <c r="A117" s="150"/>
      <c r="B117" s="150"/>
      <c r="C117" s="56" t="s">
        <v>55</v>
      </c>
      <c r="D117" s="92" t="s">
        <v>55</v>
      </c>
      <c r="E117" s="143"/>
      <c r="F117" s="136"/>
      <c r="G117" s="136"/>
      <c r="H117" s="136"/>
      <c r="I117" s="144"/>
      <c r="J117" s="145"/>
      <c r="K117" s="144"/>
      <c r="L117" s="136"/>
      <c r="M117" s="136"/>
      <c r="N117" s="140"/>
      <c r="O117" s="141"/>
      <c r="P117" s="141">
        <v>0</v>
      </c>
      <c r="Q117" s="141"/>
      <c r="R117" s="138"/>
      <c r="S117" s="138"/>
      <c r="T117" s="140"/>
      <c r="U117" s="141"/>
      <c r="V117" s="141">
        <v>0</v>
      </c>
      <c r="W117" s="136"/>
      <c r="X117" s="136"/>
      <c r="Y117" s="93" t="s">
        <v>722</v>
      </c>
      <c r="Z117" s="97" t="s">
        <v>664</v>
      </c>
      <c r="AA117" s="97" t="s">
        <v>23</v>
      </c>
      <c r="AB117" s="97" t="s">
        <v>413</v>
      </c>
      <c r="AC117" s="33" t="s">
        <v>7</v>
      </c>
      <c r="AD117" s="88">
        <v>0</v>
      </c>
      <c r="AE117" s="33">
        <v>0</v>
      </c>
      <c r="AF117" s="33">
        <v>0</v>
      </c>
      <c r="AG117" s="33">
        <v>0</v>
      </c>
      <c r="AH117" s="33">
        <v>0</v>
      </c>
      <c r="AI117" s="33" t="s">
        <v>6</v>
      </c>
      <c r="AJ117" s="97" t="s">
        <v>20</v>
      </c>
      <c r="AK117" s="97" t="s">
        <v>23</v>
      </c>
      <c r="AL117" s="97" t="s">
        <v>6</v>
      </c>
      <c r="AM117" s="97" t="s">
        <v>6</v>
      </c>
      <c r="AN117" s="97" t="s">
        <v>29</v>
      </c>
      <c r="AO117" s="33" t="s">
        <v>117</v>
      </c>
      <c r="AP117" s="33" t="s">
        <v>101</v>
      </c>
      <c r="AQ117" s="33" t="s">
        <v>103</v>
      </c>
      <c r="AR117" s="33" t="s">
        <v>105</v>
      </c>
      <c r="AS117" s="33" t="s">
        <v>113</v>
      </c>
      <c r="AT117" s="97" t="s">
        <v>108</v>
      </c>
      <c r="AU117" s="97" t="s">
        <v>110</v>
      </c>
      <c r="AV117" s="97" t="s">
        <v>112</v>
      </c>
      <c r="AW117" s="33">
        <v>15</v>
      </c>
      <c r="AX117" s="33">
        <v>15</v>
      </c>
      <c r="AY117" s="33">
        <v>15</v>
      </c>
      <c r="AZ117" s="33">
        <v>15</v>
      </c>
      <c r="BA117" s="33">
        <v>15</v>
      </c>
      <c r="BB117" s="33">
        <v>15</v>
      </c>
      <c r="BC117" s="33">
        <v>10</v>
      </c>
      <c r="BD117" s="88">
        <v>100</v>
      </c>
      <c r="BE117" s="88" t="s">
        <v>126</v>
      </c>
      <c r="BF117" s="34" t="s">
        <v>156</v>
      </c>
      <c r="BG117" s="88" t="s">
        <v>126</v>
      </c>
      <c r="BH117" s="88" t="s">
        <v>126</v>
      </c>
      <c r="BI117" s="88">
        <v>100</v>
      </c>
      <c r="BJ117" s="135"/>
      <c r="BK117" s="137"/>
      <c r="BL117" s="39" t="s">
        <v>165</v>
      </c>
      <c r="BM117" s="39" t="s">
        <v>165</v>
      </c>
      <c r="BN117" s="85">
        <v>1</v>
      </c>
      <c r="BO117" s="134"/>
      <c r="BP117" s="85">
        <v>1</v>
      </c>
      <c r="BQ117" s="134"/>
      <c r="BR117" s="56" t="s">
        <v>55</v>
      </c>
    </row>
    <row r="118" spans="1:70" s="37" customFormat="1" ht="120" x14ac:dyDescent="0.2">
      <c r="A118" s="91">
        <v>44</v>
      </c>
      <c r="B118" s="91" t="s">
        <v>463</v>
      </c>
      <c r="C118" s="56" t="s">
        <v>46</v>
      </c>
      <c r="D118" s="92" t="s">
        <v>46</v>
      </c>
      <c r="E118" s="92" t="s">
        <v>32</v>
      </c>
      <c r="F118" s="87" t="s">
        <v>69</v>
      </c>
      <c r="G118" s="87" t="s">
        <v>41</v>
      </c>
      <c r="H118" s="87" t="s">
        <v>71</v>
      </c>
      <c r="I118" s="93" t="s">
        <v>346</v>
      </c>
      <c r="J118" s="94" t="s">
        <v>347</v>
      </c>
      <c r="K118" s="93" t="s">
        <v>348</v>
      </c>
      <c r="L118" s="87">
        <v>5</v>
      </c>
      <c r="M118" s="87">
        <v>3</v>
      </c>
      <c r="N118" s="85">
        <v>15</v>
      </c>
      <c r="O118" s="95" t="s">
        <v>814</v>
      </c>
      <c r="P118" s="95" t="s">
        <v>84</v>
      </c>
      <c r="Q118" s="95" t="s">
        <v>90</v>
      </c>
      <c r="R118" s="89">
        <v>3</v>
      </c>
      <c r="S118" s="89">
        <v>1</v>
      </c>
      <c r="T118" s="85">
        <v>3</v>
      </c>
      <c r="U118" s="95" t="s">
        <v>826</v>
      </c>
      <c r="V118" s="95" t="s">
        <v>87</v>
      </c>
      <c r="W118" s="87" t="s">
        <v>553</v>
      </c>
      <c r="X118" s="87" t="s">
        <v>6</v>
      </c>
      <c r="Y118" s="93" t="s">
        <v>837</v>
      </c>
      <c r="Z118" s="97" t="s">
        <v>653</v>
      </c>
      <c r="AA118" s="97" t="s">
        <v>6</v>
      </c>
      <c r="AB118" s="97" t="s">
        <v>659</v>
      </c>
      <c r="AC118" s="33" t="s">
        <v>7</v>
      </c>
      <c r="AD118" s="88">
        <v>12</v>
      </c>
      <c r="AE118" s="33">
        <v>3</v>
      </c>
      <c r="AF118" s="33">
        <v>3</v>
      </c>
      <c r="AG118" s="33">
        <v>3</v>
      </c>
      <c r="AH118" s="33">
        <v>3</v>
      </c>
      <c r="AI118" s="33" t="s">
        <v>23</v>
      </c>
      <c r="AJ118" s="97" t="s">
        <v>20</v>
      </c>
      <c r="AK118" s="97" t="s">
        <v>6</v>
      </c>
      <c r="AL118" s="97" t="s">
        <v>6</v>
      </c>
      <c r="AM118" s="97" t="s">
        <v>6</v>
      </c>
      <c r="AN118" s="97" t="s">
        <v>27</v>
      </c>
      <c r="AO118" s="33" t="s">
        <v>117</v>
      </c>
      <c r="AP118" s="33" t="s">
        <v>101</v>
      </c>
      <c r="AQ118" s="33" t="s">
        <v>103</v>
      </c>
      <c r="AR118" s="33" t="s">
        <v>105</v>
      </c>
      <c r="AS118" s="33" t="s">
        <v>113</v>
      </c>
      <c r="AT118" s="97" t="s">
        <v>108</v>
      </c>
      <c r="AU118" s="97" t="s">
        <v>110</v>
      </c>
      <c r="AV118" s="97" t="s">
        <v>112</v>
      </c>
      <c r="AW118" s="33">
        <v>15</v>
      </c>
      <c r="AX118" s="33">
        <v>15</v>
      </c>
      <c r="AY118" s="33">
        <v>15</v>
      </c>
      <c r="AZ118" s="33">
        <v>15</v>
      </c>
      <c r="BA118" s="33">
        <v>15</v>
      </c>
      <c r="BB118" s="33">
        <v>15</v>
      </c>
      <c r="BC118" s="33">
        <v>10</v>
      </c>
      <c r="BD118" s="88">
        <v>100</v>
      </c>
      <c r="BE118" s="88" t="s">
        <v>126</v>
      </c>
      <c r="BF118" s="34" t="s">
        <v>156</v>
      </c>
      <c r="BG118" s="88" t="s">
        <v>126</v>
      </c>
      <c r="BH118" s="88" t="s">
        <v>126</v>
      </c>
      <c r="BI118" s="88">
        <v>100</v>
      </c>
      <c r="BJ118" s="100">
        <v>100</v>
      </c>
      <c r="BK118" s="88" t="s">
        <v>126</v>
      </c>
      <c r="BL118" s="39" t="s">
        <v>165</v>
      </c>
      <c r="BM118" s="39" t="s">
        <v>165</v>
      </c>
      <c r="BN118" s="85">
        <v>2</v>
      </c>
      <c r="BO118" s="98">
        <v>2</v>
      </c>
      <c r="BP118" s="85">
        <v>2</v>
      </c>
      <c r="BQ118" s="98">
        <v>2</v>
      </c>
      <c r="BR118" s="38" t="s">
        <v>46</v>
      </c>
    </row>
    <row r="119" spans="1:70" s="37" customFormat="1" ht="108" x14ac:dyDescent="0.2">
      <c r="A119" s="91">
        <v>45</v>
      </c>
      <c r="B119" s="91" t="s">
        <v>464</v>
      </c>
      <c r="C119" s="56" t="s">
        <v>46</v>
      </c>
      <c r="D119" s="92" t="s">
        <v>46</v>
      </c>
      <c r="E119" s="92" t="s">
        <v>38</v>
      </c>
      <c r="F119" s="87" t="s">
        <v>69</v>
      </c>
      <c r="G119" s="87" t="s">
        <v>41</v>
      </c>
      <c r="H119" s="87" t="s">
        <v>71</v>
      </c>
      <c r="I119" s="93" t="s">
        <v>349</v>
      </c>
      <c r="J119" s="94" t="s">
        <v>350</v>
      </c>
      <c r="K119" s="93" t="s">
        <v>351</v>
      </c>
      <c r="L119" s="87">
        <v>2</v>
      </c>
      <c r="M119" s="87">
        <v>4</v>
      </c>
      <c r="N119" s="85">
        <v>8</v>
      </c>
      <c r="O119" s="95" t="s">
        <v>825</v>
      </c>
      <c r="P119" s="95" t="s">
        <v>85</v>
      </c>
      <c r="Q119" s="95" t="s">
        <v>90</v>
      </c>
      <c r="R119" s="89">
        <v>1</v>
      </c>
      <c r="S119" s="89">
        <v>2</v>
      </c>
      <c r="T119" s="85">
        <v>2</v>
      </c>
      <c r="U119" s="95" t="s">
        <v>818</v>
      </c>
      <c r="V119" s="95" t="s">
        <v>87</v>
      </c>
      <c r="W119" s="87" t="s">
        <v>553</v>
      </c>
      <c r="X119" s="87" t="s">
        <v>6</v>
      </c>
      <c r="Y119" s="93" t="s">
        <v>838</v>
      </c>
      <c r="Z119" s="97" t="s">
        <v>654</v>
      </c>
      <c r="AA119" s="97" t="s">
        <v>6</v>
      </c>
      <c r="AB119" s="97" t="s">
        <v>660</v>
      </c>
      <c r="AC119" s="33" t="s">
        <v>7</v>
      </c>
      <c r="AD119" s="88">
        <v>24</v>
      </c>
      <c r="AE119" s="33">
        <v>6</v>
      </c>
      <c r="AF119" s="33">
        <v>6</v>
      </c>
      <c r="AG119" s="33">
        <v>6</v>
      </c>
      <c r="AH119" s="33">
        <v>6</v>
      </c>
      <c r="AI119" s="33" t="s">
        <v>6</v>
      </c>
      <c r="AJ119" s="97" t="s">
        <v>20</v>
      </c>
      <c r="AK119" s="97" t="s">
        <v>6</v>
      </c>
      <c r="AL119" s="97" t="s">
        <v>6</v>
      </c>
      <c r="AM119" s="97" t="s">
        <v>6</v>
      </c>
      <c r="AN119" s="97" t="s">
        <v>25</v>
      </c>
      <c r="AO119" s="33" t="s">
        <v>117</v>
      </c>
      <c r="AP119" s="33" t="s">
        <v>101</v>
      </c>
      <c r="AQ119" s="33" t="s">
        <v>103</v>
      </c>
      <c r="AR119" s="33" t="s">
        <v>105</v>
      </c>
      <c r="AS119" s="33" t="s">
        <v>113</v>
      </c>
      <c r="AT119" s="97" t="s">
        <v>108</v>
      </c>
      <c r="AU119" s="97" t="s">
        <v>110</v>
      </c>
      <c r="AV119" s="97" t="s">
        <v>112</v>
      </c>
      <c r="AW119" s="33">
        <v>15</v>
      </c>
      <c r="AX119" s="33">
        <v>15</v>
      </c>
      <c r="AY119" s="33">
        <v>15</v>
      </c>
      <c r="AZ119" s="33">
        <v>15</v>
      </c>
      <c r="BA119" s="33">
        <v>15</v>
      </c>
      <c r="BB119" s="33">
        <v>15</v>
      </c>
      <c r="BC119" s="33">
        <v>10</v>
      </c>
      <c r="BD119" s="88">
        <v>100</v>
      </c>
      <c r="BE119" s="88" t="s">
        <v>126</v>
      </c>
      <c r="BF119" s="34" t="s">
        <v>156</v>
      </c>
      <c r="BG119" s="88" t="s">
        <v>126</v>
      </c>
      <c r="BH119" s="88" t="s">
        <v>126</v>
      </c>
      <c r="BI119" s="88">
        <v>100</v>
      </c>
      <c r="BJ119" s="100">
        <v>100</v>
      </c>
      <c r="BK119" s="88" t="s">
        <v>126</v>
      </c>
      <c r="BL119" s="39" t="s">
        <v>165</v>
      </c>
      <c r="BM119" s="39" t="s">
        <v>165</v>
      </c>
      <c r="BN119" s="85">
        <v>2</v>
      </c>
      <c r="BO119" s="98">
        <v>2</v>
      </c>
      <c r="BP119" s="85">
        <v>2</v>
      </c>
      <c r="BQ119" s="98">
        <v>2</v>
      </c>
      <c r="BR119" s="38" t="s">
        <v>46</v>
      </c>
    </row>
    <row r="120" spans="1:70" s="37" customFormat="1" ht="108" x14ac:dyDescent="0.2">
      <c r="A120" s="91">
        <v>46</v>
      </c>
      <c r="B120" s="91" t="s">
        <v>465</v>
      </c>
      <c r="C120" s="56" t="s">
        <v>46</v>
      </c>
      <c r="D120" s="92" t="s">
        <v>46</v>
      </c>
      <c r="E120" s="92" t="s">
        <v>38</v>
      </c>
      <c r="F120" s="87" t="s">
        <v>69</v>
      </c>
      <c r="G120" s="87" t="s">
        <v>76</v>
      </c>
      <c r="H120" s="87" t="s">
        <v>71</v>
      </c>
      <c r="I120" s="93" t="s">
        <v>352</v>
      </c>
      <c r="J120" s="94" t="s">
        <v>353</v>
      </c>
      <c r="K120" s="93" t="s">
        <v>354</v>
      </c>
      <c r="L120" s="87">
        <v>2</v>
      </c>
      <c r="M120" s="87">
        <v>4</v>
      </c>
      <c r="N120" s="85">
        <v>8</v>
      </c>
      <c r="O120" s="95" t="s">
        <v>825</v>
      </c>
      <c r="P120" s="95" t="s">
        <v>85</v>
      </c>
      <c r="Q120" s="95" t="s">
        <v>90</v>
      </c>
      <c r="R120" s="89">
        <v>1</v>
      </c>
      <c r="S120" s="89">
        <v>2</v>
      </c>
      <c r="T120" s="85">
        <v>2</v>
      </c>
      <c r="U120" s="95" t="s">
        <v>818</v>
      </c>
      <c r="V120" s="95" t="s">
        <v>87</v>
      </c>
      <c r="W120" s="87" t="s">
        <v>553</v>
      </c>
      <c r="X120" s="87" t="s">
        <v>6</v>
      </c>
      <c r="Y120" s="93" t="s">
        <v>839</v>
      </c>
      <c r="Z120" s="97" t="s">
        <v>654</v>
      </c>
      <c r="AA120" s="97" t="s">
        <v>6</v>
      </c>
      <c r="AB120" s="97" t="s">
        <v>661</v>
      </c>
      <c r="AC120" s="33" t="s">
        <v>7</v>
      </c>
      <c r="AD120" s="88">
        <v>24</v>
      </c>
      <c r="AE120" s="33">
        <v>6</v>
      </c>
      <c r="AF120" s="33">
        <v>6</v>
      </c>
      <c r="AG120" s="33">
        <v>6</v>
      </c>
      <c r="AH120" s="33">
        <v>6</v>
      </c>
      <c r="AI120" s="33" t="s">
        <v>6</v>
      </c>
      <c r="AJ120" s="97" t="s">
        <v>20</v>
      </c>
      <c r="AK120" s="97" t="s">
        <v>6</v>
      </c>
      <c r="AL120" s="97" t="s">
        <v>6</v>
      </c>
      <c r="AM120" s="97" t="s">
        <v>6</v>
      </c>
      <c r="AN120" s="97" t="s">
        <v>25</v>
      </c>
      <c r="AO120" s="33" t="s">
        <v>117</v>
      </c>
      <c r="AP120" s="33" t="s">
        <v>101</v>
      </c>
      <c r="AQ120" s="33" t="s">
        <v>103</v>
      </c>
      <c r="AR120" s="33" t="s">
        <v>105</v>
      </c>
      <c r="AS120" s="33" t="s">
        <v>113</v>
      </c>
      <c r="AT120" s="97" t="s">
        <v>108</v>
      </c>
      <c r="AU120" s="97" t="s">
        <v>110</v>
      </c>
      <c r="AV120" s="97" t="s">
        <v>112</v>
      </c>
      <c r="AW120" s="33">
        <v>15</v>
      </c>
      <c r="AX120" s="33">
        <v>15</v>
      </c>
      <c r="AY120" s="33">
        <v>15</v>
      </c>
      <c r="AZ120" s="33">
        <v>15</v>
      </c>
      <c r="BA120" s="33">
        <v>15</v>
      </c>
      <c r="BB120" s="33">
        <v>15</v>
      </c>
      <c r="BC120" s="33">
        <v>10</v>
      </c>
      <c r="BD120" s="88">
        <v>100</v>
      </c>
      <c r="BE120" s="88" t="s">
        <v>126</v>
      </c>
      <c r="BF120" s="34" t="s">
        <v>156</v>
      </c>
      <c r="BG120" s="88" t="s">
        <v>126</v>
      </c>
      <c r="BH120" s="88" t="s">
        <v>126</v>
      </c>
      <c r="BI120" s="88">
        <v>100</v>
      </c>
      <c r="BJ120" s="100">
        <v>100</v>
      </c>
      <c r="BK120" s="88" t="s">
        <v>126</v>
      </c>
      <c r="BL120" s="39" t="s">
        <v>165</v>
      </c>
      <c r="BM120" s="39" t="s">
        <v>165</v>
      </c>
      <c r="BN120" s="85">
        <v>2</v>
      </c>
      <c r="BO120" s="98">
        <v>2</v>
      </c>
      <c r="BP120" s="85">
        <v>2</v>
      </c>
      <c r="BQ120" s="98">
        <v>2</v>
      </c>
      <c r="BR120" s="38" t="s">
        <v>46</v>
      </c>
    </row>
    <row r="121" spans="1:70" s="37" customFormat="1" ht="120" x14ac:dyDescent="0.2">
      <c r="A121" s="91">
        <v>47</v>
      </c>
      <c r="B121" s="91" t="s">
        <v>466</v>
      </c>
      <c r="C121" s="56" t="s">
        <v>46</v>
      </c>
      <c r="D121" s="92" t="s">
        <v>46</v>
      </c>
      <c r="E121" s="92" t="s">
        <v>34</v>
      </c>
      <c r="F121" s="87" t="s">
        <v>69</v>
      </c>
      <c r="G121" s="87" t="s">
        <v>76</v>
      </c>
      <c r="H121" s="87" t="s">
        <v>83</v>
      </c>
      <c r="I121" s="93" t="s">
        <v>355</v>
      </c>
      <c r="J121" s="94" t="s">
        <v>356</v>
      </c>
      <c r="K121" s="93" t="s">
        <v>348</v>
      </c>
      <c r="L121" s="87">
        <v>4</v>
      </c>
      <c r="M121" s="87">
        <v>4</v>
      </c>
      <c r="N121" s="85">
        <v>16</v>
      </c>
      <c r="O121" s="95" t="s">
        <v>834</v>
      </c>
      <c r="P121" s="95" t="s">
        <v>84</v>
      </c>
      <c r="Q121" s="95" t="s">
        <v>90</v>
      </c>
      <c r="R121" s="89">
        <v>4</v>
      </c>
      <c r="S121" s="89">
        <v>4</v>
      </c>
      <c r="T121" s="85">
        <v>16</v>
      </c>
      <c r="U121" s="95" t="s">
        <v>834</v>
      </c>
      <c r="V121" s="95" t="s">
        <v>84</v>
      </c>
      <c r="W121" s="87" t="s">
        <v>553</v>
      </c>
      <c r="X121" s="87" t="s">
        <v>6</v>
      </c>
      <c r="Y121" s="93" t="s">
        <v>840</v>
      </c>
      <c r="Z121" s="97" t="s">
        <v>653</v>
      </c>
      <c r="AA121" s="97" t="s">
        <v>6</v>
      </c>
      <c r="AB121" s="97" t="s">
        <v>659</v>
      </c>
      <c r="AC121" s="33" t="s">
        <v>7</v>
      </c>
      <c r="AD121" s="88">
        <v>12</v>
      </c>
      <c r="AE121" s="33">
        <v>3</v>
      </c>
      <c r="AF121" s="33">
        <v>3</v>
      </c>
      <c r="AG121" s="33">
        <v>3</v>
      </c>
      <c r="AH121" s="33">
        <v>3</v>
      </c>
      <c r="AI121" s="33" t="s">
        <v>23</v>
      </c>
      <c r="AJ121" s="97" t="s">
        <v>20</v>
      </c>
      <c r="AK121" s="97" t="s">
        <v>6</v>
      </c>
      <c r="AL121" s="97" t="s">
        <v>23</v>
      </c>
      <c r="AM121" s="97" t="s">
        <v>6</v>
      </c>
      <c r="AN121" s="97" t="s">
        <v>27</v>
      </c>
      <c r="AO121" s="33" t="s">
        <v>117</v>
      </c>
      <c r="AP121" s="33" t="s">
        <v>101</v>
      </c>
      <c r="AQ121" s="33" t="s">
        <v>103</v>
      </c>
      <c r="AR121" s="33" t="s">
        <v>105</v>
      </c>
      <c r="AS121" s="33" t="s">
        <v>113</v>
      </c>
      <c r="AT121" s="97" t="s">
        <v>108</v>
      </c>
      <c r="AU121" s="97" t="s">
        <v>110</v>
      </c>
      <c r="AV121" s="97" t="s">
        <v>112</v>
      </c>
      <c r="AW121" s="33">
        <v>15</v>
      </c>
      <c r="AX121" s="33">
        <v>15</v>
      </c>
      <c r="AY121" s="33">
        <v>15</v>
      </c>
      <c r="AZ121" s="33">
        <v>15</v>
      </c>
      <c r="BA121" s="33">
        <v>15</v>
      </c>
      <c r="BB121" s="33">
        <v>15</v>
      </c>
      <c r="BC121" s="33">
        <v>10</v>
      </c>
      <c r="BD121" s="88">
        <v>100</v>
      </c>
      <c r="BE121" s="88" t="s">
        <v>126</v>
      </c>
      <c r="BF121" s="34" t="s">
        <v>156</v>
      </c>
      <c r="BG121" s="88" t="s">
        <v>126</v>
      </c>
      <c r="BH121" s="88" t="s">
        <v>126</v>
      </c>
      <c r="BI121" s="88">
        <v>100</v>
      </c>
      <c r="BJ121" s="100">
        <v>100</v>
      </c>
      <c r="BK121" s="88" t="s">
        <v>126</v>
      </c>
      <c r="BL121" s="39" t="s">
        <v>165</v>
      </c>
      <c r="BM121" s="39" t="s">
        <v>165</v>
      </c>
      <c r="BN121" s="85">
        <v>0</v>
      </c>
      <c r="BO121" s="98">
        <v>0</v>
      </c>
      <c r="BP121" s="85">
        <v>2</v>
      </c>
      <c r="BQ121" s="98">
        <v>0</v>
      </c>
      <c r="BR121" s="38" t="s">
        <v>46</v>
      </c>
    </row>
    <row r="122" spans="1:70" s="37" customFormat="1" ht="120" customHeight="1" x14ac:dyDescent="0.2">
      <c r="A122" s="142">
        <v>48</v>
      </c>
      <c r="B122" s="142" t="s">
        <v>467</v>
      </c>
      <c r="C122" s="56" t="s">
        <v>43</v>
      </c>
      <c r="D122" s="92" t="s">
        <v>43</v>
      </c>
      <c r="E122" s="143" t="s">
        <v>32</v>
      </c>
      <c r="F122" s="136" t="s">
        <v>69</v>
      </c>
      <c r="G122" s="136" t="s">
        <v>77</v>
      </c>
      <c r="H122" s="136" t="s">
        <v>82</v>
      </c>
      <c r="I122" s="144" t="s">
        <v>357</v>
      </c>
      <c r="J122" s="145" t="s">
        <v>358</v>
      </c>
      <c r="K122" s="144" t="s">
        <v>359</v>
      </c>
      <c r="L122" s="136">
        <v>1</v>
      </c>
      <c r="M122" s="136">
        <v>3</v>
      </c>
      <c r="N122" s="140">
        <v>3</v>
      </c>
      <c r="O122" s="141" t="s">
        <v>817</v>
      </c>
      <c r="P122" s="141" t="s">
        <v>86</v>
      </c>
      <c r="Q122" s="141" t="s">
        <v>90</v>
      </c>
      <c r="R122" s="138">
        <v>1</v>
      </c>
      <c r="S122" s="138">
        <v>2</v>
      </c>
      <c r="T122" s="140">
        <v>2</v>
      </c>
      <c r="U122" s="141" t="s">
        <v>818</v>
      </c>
      <c r="V122" s="141" t="s">
        <v>87</v>
      </c>
      <c r="W122" s="136" t="s">
        <v>539</v>
      </c>
      <c r="X122" s="136" t="s">
        <v>23</v>
      </c>
      <c r="Y122" s="93" t="s">
        <v>708</v>
      </c>
      <c r="Z122" s="97" t="s">
        <v>579</v>
      </c>
      <c r="AA122" s="97" t="s">
        <v>23</v>
      </c>
      <c r="AB122" s="97" t="s">
        <v>580</v>
      </c>
      <c r="AC122" s="33" t="s">
        <v>7</v>
      </c>
      <c r="AD122" s="88">
        <v>0</v>
      </c>
      <c r="AE122" s="33">
        <v>0</v>
      </c>
      <c r="AF122" s="33">
        <v>0</v>
      </c>
      <c r="AG122" s="33">
        <v>0</v>
      </c>
      <c r="AH122" s="33">
        <v>0</v>
      </c>
      <c r="AI122" s="33" t="s">
        <v>6</v>
      </c>
      <c r="AJ122" s="97" t="s">
        <v>20</v>
      </c>
      <c r="AK122" s="97" t="s">
        <v>6</v>
      </c>
      <c r="AL122" s="97" t="s">
        <v>6</v>
      </c>
      <c r="AM122" s="97" t="s">
        <v>6</v>
      </c>
      <c r="AN122" s="97" t="s">
        <v>29</v>
      </c>
      <c r="AO122" s="33" t="s">
        <v>117</v>
      </c>
      <c r="AP122" s="33" t="s">
        <v>101</v>
      </c>
      <c r="AQ122" s="33" t="s">
        <v>103</v>
      </c>
      <c r="AR122" s="33" t="s">
        <v>105</v>
      </c>
      <c r="AS122" s="33" t="s">
        <v>113</v>
      </c>
      <c r="AT122" s="97" t="s">
        <v>108</v>
      </c>
      <c r="AU122" s="97" t="s">
        <v>110</v>
      </c>
      <c r="AV122" s="97" t="s">
        <v>112</v>
      </c>
      <c r="AW122" s="33">
        <v>15</v>
      </c>
      <c r="AX122" s="33">
        <v>15</v>
      </c>
      <c r="AY122" s="33">
        <v>15</v>
      </c>
      <c r="AZ122" s="33">
        <v>15</v>
      </c>
      <c r="BA122" s="33">
        <v>15</v>
      </c>
      <c r="BB122" s="33">
        <v>15</v>
      </c>
      <c r="BC122" s="33">
        <v>10</v>
      </c>
      <c r="BD122" s="88">
        <v>100</v>
      </c>
      <c r="BE122" s="88" t="s">
        <v>126</v>
      </c>
      <c r="BF122" s="34" t="s">
        <v>156</v>
      </c>
      <c r="BG122" s="88" t="s">
        <v>126</v>
      </c>
      <c r="BH122" s="88" t="s">
        <v>126</v>
      </c>
      <c r="BI122" s="88">
        <v>100</v>
      </c>
      <c r="BJ122" s="135">
        <v>66.666666666666671</v>
      </c>
      <c r="BK122" s="137" t="s">
        <v>127</v>
      </c>
      <c r="BL122" s="39" t="s">
        <v>165</v>
      </c>
      <c r="BM122" s="39" t="s">
        <v>165</v>
      </c>
      <c r="BN122" s="85">
        <v>1</v>
      </c>
      <c r="BO122" s="134">
        <v>1</v>
      </c>
      <c r="BP122" s="85">
        <v>1</v>
      </c>
      <c r="BQ122" s="134">
        <v>1</v>
      </c>
      <c r="BR122" s="56" t="s">
        <v>43</v>
      </c>
    </row>
    <row r="123" spans="1:70" s="37" customFormat="1" ht="116.25" customHeight="1" x14ac:dyDescent="0.2">
      <c r="A123" s="142"/>
      <c r="B123" s="142"/>
      <c r="C123" s="56" t="s">
        <v>43</v>
      </c>
      <c r="D123" s="92" t="s">
        <v>43</v>
      </c>
      <c r="E123" s="143"/>
      <c r="F123" s="136"/>
      <c r="G123" s="136"/>
      <c r="H123" s="136"/>
      <c r="I123" s="144"/>
      <c r="J123" s="145"/>
      <c r="K123" s="144"/>
      <c r="L123" s="136"/>
      <c r="M123" s="136"/>
      <c r="N123" s="140">
        <v>0</v>
      </c>
      <c r="O123" s="141"/>
      <c r="P123" s="141"/>
      <c r="Q123" s="141"/>
      <c r="R123" s="139">
        <v>-1</v>
      </c>
      <c r="S123" s="139">
        <v>0</v>
      </c>
      <c r="T123" s="140">
        <v>0</v>
      </c>
      <c r="U123" s="141"/>
      <c r="V123" s="141"/>
      <c r="W123" s="136"/>
      <c r="X123" s="136"/>
      <c r="Y123" s="93" t="s">
        <v>709</v>
      </c>
      <c r="Z123" s="97" t="s">
        <v>581</v>
      </c>
      <c r="AA123" s="97" t="s">
        <v>23</v>
      </c>
      <c r="AB123" s="97" t="s">
        <v>582</v>
      </c>
      <c r="AC123" s="33" t="s">
        <v>7</v>
      </c>
      <c r="AD123" s="88">
        <v>0</v>
      </c>
      <c r="AE123" s="33">
        <v>0</v>
      </c>
      <c r="AF123" s="33">
        <v>0</v>
      </c>
      <c r="AG123" s="33">
        <v>0</v>
      </c>
      <c r="AH123" s="33">
        <v>0</v>
      </c>
      <c r="AI123" s="33" t="s">
        <v>6</v>
      </c>
      <c r="AJ123" s="97" t="s">
        <v>20</v>
      </c>
      <c r="AK123" s="97" t="s">
        <v>6</v>
      </c>
      <c r="AL123" s="97" t="s">
        <v>6</v>
      </c>
      <c r="AM123" s="97" t="s">
        <v>6</v>
      </c>
      <c r="AN123" s="97" t="s">
        <v>29</v>
      </c>
      <c r="AO123" s="33" t="s">
        <v>117</v>
      </c>
      <c r="AP123" s="33" t="s">
        <v>101</v>
      </c>
      <c r="AQ123" s="33" t="s">
        <v>103</v>
      </c>
      <c r="AR123" s="33" t="s">
        <v>105</v>
      </c>
      <c r="AS123" s="33" t="s">
        <v>113</v>
      </c>
      <c r="AT123" s="97" t="s">
        <v>108</v>
      </c>
      <c r="AU123" s="97" t="s">
        <v>111</v>
      </c>
      <c r="AV123" s="97" t="s">
        <v>112</v>
      </c>
      <c r="AW123" s="33">
        <v>15</v>
      </c>
      <c r="AX123" s="33">
        <v>15</v>
      </c>
      <c r="AY123" s="33">
        <v>15</v>
      </c>
      <c r="AZ123" s="33">
        <v>15</v>
      </c>
      <c r="BA123" s="33">
        <v>15</v>
      </c>
      <c r="BB123" s="33">
        <v>0</v>
      </c>
      <c r="BC123" s="33">
        <v>10</v>
      </c>
      <c r="BD123" s="88">
        <v>85</v>
      </c>
      <c r="BE123" s="88" t="s">
        <v>128</v>
      </c>
      <c r="BF123" s="34" t="s">
        <v>156</v>
      </c>
      <c r="BG123" s="88" t="s">
        <v>126</v>
      </c>
      <c r="BH123" s="88" t="s">
        <v>128</v>
      </c>
      <c r="BI123" s="88">
        <v>0</v>
      </c>
      <c r="BJ123" s="135"/>
      <c r="BK123" s="137"/>
      <c r="BL123" s="39" t="s">
        <v>165</v>
      </c>
      <c r="BM123" s="39" t="s">
        <v>165</v>
      </c>
      <c r="BN123" s="85">
        <v>1</v>
      </c>
      <c r="BO123" s="134"/>
      <c r="BP123" s="85">
        <v>1</v>
      </c>
      <c r="BQ123" s="134"/>
      <c r="BR123" s="56" t="s">
        <v>43</v>
      </c>
    </row>
    <row r="124" spans="1:70" s="37" customFormat="1" ht="96" x14ac:dyDescent="0.2">
      <c r="A124" s="142"/>
      <c r="B124" s="142"/>
      <c r="C124" s="56" t="s">
        <v>43</v>
      </c>
      <c r="D124" s="92" t="s">
        <v>43</v>
      </c>
      <c r="E124" s="143"/>
      <c r="F124" s="136"/>
      <c r="G124" s="136"/>
      <c r="H124" s="136"/>
      <c r="I124" s="144"/>
      <c r="J124" s="145"/>
      <c r="K124" s="144"/>
      <c r="L124" s="136"/>
      <c r="M124" s="136"/>
      <c r="N124" s="140">
        <v>0</v>
      </c>
      <c r="O124" s="141"/>
      <c r="P124" s="141"/>
      <c r="Q124" s="141"/>
      <c r="R124" s="139">
        <v>-1</v>
      </c>
      <c r="S124" s="139">
        <v>0</v>
      </c>
      <c r="T124" s="140">
        <v>0</v>
      </c>
      <c r="U124" s="141"/>
      <c r="V124" s="141"/>
      <c r="W124" s="136"/>
      <c r="X124" s="136"/>
      <c r="Y124" s="93" t="s">
        <v>710</v>
      </c>
      <c r="Z124" s="97" t="s">
        <v>583</v>
      </c>
      <c r="AA124" s="97" t="s">
        <v>23</v>
      </c>
      <c r="AB124" s="97" t="s">
        <v>414</v>
      </c>
      <c r="AC124" s="33" t="s">
        <v>7</v>
      </c>
      <c r="AD124" s="88">
        <v>0</v>
      </c>
      <c r="AE124" s="33">
        <v>0</v>
      </c>
      <c r="AF124" s="33">
        <v>0</v>
      </c>
      <c r="AG124" s="33">
        <v>0</v>
      </c>
      <c r="AH124" s="33">
        <v>0</v>
      </c>
      <c r="AI124" s="33" t="s">
        <v>6</v>
      </c>
      <c r="AJ124" s="97" t="s">
        <v>20</v>
      </c>
      <c r="AK124" s="97" t="s">
        <v>6</v>
      </c>
      <c r="AL124" s="97" t="s">
        <v>6</v>
      </c>
      <c r="AM124" s="97" t="s">
        <v>6</v>
      </c>
      <c r="AN124" s="97" t="s">
        <v>29</v>
      </c>
      <c r="AO124" s="33" t="s">
        <v>117</v>
      </c>
      <c r="AP124" s="33" t="s">
        <v>101</v>
      </c>
      <c r="AQ124" s="33" t="s">
        <v>103</v>
      </c>
      <c r="AR124" s="33" t="s">
        <v>105</v>
      </c>
      <c r="AS124" s="33" t="s">
        <v>113</v>
      </c>
      <c r="AT124" s="97" t="s">
        <v>108</v>
      </c>
      <c r="AU124" s="97" t="s">
        <v>110</v>
      </c>
      <c r="AV124" s="97" t="s">
        <v>112</v>
      </c>
      <c r="AW124" s="33">
        <v>15</v>
      </c>
      <c r="AX124" s="33">
        <v>15</v>
      </c>
      <c r="AY124" s="33">
        <v>15</v>
      </c>
      <c r="AZ124" s="33">
        <v>15</v>
      </c>
      <c r="BA124" s="33">
        <v>15</v>
      </c>
      <c r="BB124" s="33">
        <v>15</v>
      </c>
      <c r="BC124" s="33">
        <v>10</v>
      </c>
      <c r="BD124" s="88">
        <v>100</v>
      </c>
      <c r="BE124" s="88" t="s">
        <v>126</v>
      </c>
      <c r="BF124" s="34" t="s">
        <v>156</v>
      </c>
      <c r="BG124" s="88" t="s">
        <v>126</v>
      </c>
      <c r="BH124" s="88" t="s">
        <v>126</v>
      </c>
      <c r="BI124" s="88">
        <v>100</v>
      </c>
      <c r="BJ124" s="135"/>
      <c r="BK124" s="137"/>
      <c r="BL124" s="39" t="s">
        <v>165</v>
      </c>
      <c r="BM124" s="39" t="s">
        <v>165</v>
      </c>
      <c r="BN124" s="85">
        <v>1</v>
      </c>
      <c r="BO124" s="134"/>
      <c r="BP124" s="85">
        <v>1</v>
      </c>
      <c r="BQ124" s="134"/>
      <c r="BR124" s="56" t="s">
        <v>43</v>
      </c>
    </row>
    <row r="125" spans="1:70" s="37" customFormat="1" ht="118.5" customHeight="1" x14ac:dyDescent="0.2">
      <c r="A125" s="142">
        <v>49</v>
      </c>
      <c r="B125" s="142" t="s">
        <v>468</v>
      </c>
      <c r="C125" s="56" t="s">
        <v>43</v>
      </c>
      <c r="D125" s="92" t="s">
        <v>43</v>
      </c>
      <c r="E125" s="143" t="s">
        <v>32</v>
      </c>
      <c r="F125" s="136" t="s">
        <v>69</v>
      </c>
      <c r="G125" s="136" t="s">
        <v>76</v>
      </c>
      <c r="H125" s="136" t="s">
        <v>81</v>
      </c>
      <c r="I125" s="144" t="s">
        <v>360</v>
      </c>
      <c r="J125" s="145" t="s">
        <v>361</v>
      </c>
      <c r="K125" s="144" t="s">
        <v>362</v>
      </c>
      <c r="L125" s="136">
        <v>2</v>
      </c>
      <c r="M125" s="136">
        <v>4</v>
      </c>
      <c r="N125" s="140">
        <v>8</v>
      </c>
      <c r="O125" s="141" t="s">
        <v>825</v>
      </c>
      <c r="P125" s="141" t="s">
        <v>85</v>
      </c>
      <c r="Q125" s="141" t="s">
        <v>90</v>
      </c>
      <c r="R125" s="138">
        <v>2</v>
      </c>
      <c r="S125" s="138">
        <v>4</v>
      </c>
      <c r="T125" s="140">
        <v>8</v>
      </c>
      <c r="U125" s="141" t="s">
        <v>825</v>
      </c>
      <c r="V125" s="141" t="s">
        <v>85</v>
      </c>
      <c r="W125" s="136" t="s">
        <v>539</v>
      </c>
      <c r="X125" s="136" t="s">
        <v>23</v>
      </c>
      <c r="Y125" s="93" t="s">
        <v>711</v>
      </c>
      <c r="Z125" s="97" t="s">
        <v>584</v>
      </c>
      <c r="AA125" s="97" t="s">
        <v>23</v>
      </c>
      <c r="AB125" s="97" t="s">
        <v>585</v>
      </c>
      <c r="AC125" s="33" t="s">
        <v>7</v>
      </c>
      <c r="AD125" s="88">
        <v>0</v>
      </c>
      <c r="AE125" s="33">
        <v>0</v>
      </c>
      <c r="AF125" s="33">
        <v>0</v>
      </c>
      <c r="AG125" s="33">
        <v>0</v>
      </c>
      <c r="AH125" s="33">
        <v>0</v>
      </c>
      <c r="AI125" s="33" t="s">
        <v>6</v>
      </c>
      <c r="AJ125" s="97" t="s">
        <v>22</v>
      </c>
      <c r="AK125" s="97" t="s">
        <v>23</v>
      </c>
      <c r="AL125" s="97" t="s">
        <v>6</v>
      </c>
      <c r="AM125" s="97" t="s">
        <v>6</v>
      </c>
      <c r="AN125" s="97" t="s">
        <v>29</v>
      </c>
      <c r="AO125" s="33" t="s">
        <v>117</v>
      </c>
      <c r="AP125" s="33" t="s">
        <v>101</v>
      </c>
      <c r="AQ125" s="33" t="s">
        <v>103</v>
      </c>
      <c r="AR125" s="33" t="s">
        <v>105</v>
      </c>
      <c r="AS125" s="33" t="s">
        <v>107</v>
      </c>
      <c r="AT125" s="97" t="s">
        <v>108</v>
      </c>
      <c r="AU125" s="97" t="s">
        <v>110</v>
      </c>
      <c r="AV125" s="97" t="s">
        <v>112</v>
      </c>
      <c r="AW125" s="33">
        <v>15</v>
      </c>
      <c r="AX125" s="33">
        <v>15</v>
      </c>
      <c r="AY125" s="33">
        <v>15</v>
      </c>
      <c r="AZ125" s="33">
        <v>0</v>
      </c>
      <c r="BA125" s="33">
        <v>15</v>
      </c>
      <c r="BB125" s="33">
        <v>15</v>
      </c>
      <c r="BC125" s="33">
        <v>10</v>
      </c>
      <c r="BD125" s="88">
        <v>85</v>
      </c>
      <c r="BE125" s="88" t="s">
        <v>128</v>
      </c>
      <c r="BF125" s="34" t="s">
        <v>156</v>
      </c>
      <c r="BG125" s="88" t="s">
        <v>126</v>
      </c>
      <c r="BH125" s="88" t="s">
        <v>128</v>
      </c>
      <c r="BI125" s="88">
        <v>0</v>
      </c>
      <c r="BJ125" s="135">
        <v>0</v>
      </c>
      <c r="BK125" s="137" t="s">
        <v>128</v>
      </c>
      <c r="BL125" s="39" t="s">
        <v>165</v>
      </c>
      <c r="BM125" s="39" t="s">
        <v>165</v>
      </c>
      <c r="BN125" s="85">
        <v>0</v>
      </c>
      <c r="BO125" s="134">
        <v>0</v>
      </c>
      <c r="BP125" s="85">
        <v>0</v>
      </c>
      <c r="BQ125" s="134">
        <v>0</v>
      </c>
      <c r="BR125" s="56" t="s">
        <v>43</v>
      </c>
    </row>
    <row r="126" spans="1:70" s="37" customFormat="1" ht="109.5" customHeight="1" x14ac:dyDescent="0.2">
      <c r="A126" s="142"/>
      <c r="B126" s="142"/>
      <c r="C126" s="56" t="s">
        <v>43</v>
      </c>
      <c r="D126" s="92" t="s">
        <v>43</v>
      </c>
      <c r="E126" s="143"/>
      <c r="F126" s="136"/>
      <c r="G126" s="136"/>
      <c r="H126" s="136"/>
      <c r="I126" s="144"/>
      <c r="J126" s="145"/>
      <c r="K126" s="144"/>
      <c r="L126" s="136"/>
      <c r="M126" s="136"/>
      <c r="N126" s="140">
        <v>0</v>
      </c>
      <c r="O126" s="141"/>
      <c r="P126" s="141"/>
      <c r="Q126" s="141"/>
      <c r="R126" s="139">
        <v>0</v>
      </c>
      <c r="S126" s="139">
        <v>0</v>
      </c>
      <c r="T126" s="140">
        <v>0</v>
      </c>
      <c r="U126" s="141"/>
      <c r="V126" s="141"/>
      <c r="W126" s="136"/>
      <c r="X126" s="136"/>
      <c r="Y126" s="93" t="s">
        <v>712</v>
      </c>
      <c r="Z126" s="97" t="s">
        <v>586</v>
      </c>
      <c r="AA126" s="97" t="s">
        <v>23</v>
      </c>
      <c r="AB126" s="97" t="s">
        <v>587</v>
      </c>
      <c r="AC126" s="33" t="s">
        <v>7</v>
      </c>
      <c r="AD126" s="88">
        <v>0</v>
      </c>
      <c r="AE126" s="33">
        <v>0</v>
      </c>
      <c r="AF126" s="33">
        <v>0</v>
      </c>
      <c r="AG126" s="33">
        <v>0</v>
      </c>
      <c r="AH126" s="33">
        <v>0</v>
      </c>
      <c r="AI126" s="33" t="s">
        <v>6</v>
      </c>
      <c r="AJ126" s="97" t="s">
        <v>20</v>
      </c>
      <c r="AK126" s="97" t="s">
        <v>6</v>
      </c>
      <c r="AL126" s="97" t="s">
        <v>6</v>
      </c>
      <c r="AM126" s="97" t="s">
        <v>6</v>
      </c>
      <c r="AN126" s="97" t="s">
        <v>29</v>
      </c>
      <c r="AO126" s="33" t="s">
        <v>117</v>
      </c>
      <c r="AP126" s="33" t="s">
        <v>101</v>
      </c>
      <c r="AQ126" s="33" t="s">
        <v>104</v>
      </c>
      <c r="AR126" s="33" t="s">
        <v>105</v>
      </c>
      <c r="AS126" s="33" t="s">
        <v>113</v>
      </c>
      <c r="AT126" s="97" t="s">
        <v>108</v>
      </c>
      <c r="AU126" s="97" t="s">
        <v>110</v>
      </c>
      <c r="AV126" s="97" t="s">
        <v>112</v>
      </c>
      <c r="AW126" s="33">
        <v>15</v>
      </c>
      <c r="AX126" s="33">
        <v>0</v>
      </c>
      <c r="AY126" s="33">
        <v>15</v>
      </c>
      <c r="AZ126" s="33">
        <v>15</v>
      </c>
      <c r="BA126" s="33">
        <v>15</v>
      </c>
      <c r="BB126" s="33">
        <v>15</v>
      </c>
      <c r="BC126" s="33">
        <v>10</v>
      </c>
      <c r="BD126" s="88">
        <v>85</v>
      </c>
      <c r="BE126" s="88" t="s">
        <v>128</v>
      </c>
      <c r="BF126" s="34" t="s">
        <v>156</v>
      </c>
      <c r="BG126" s="88" t="s">
        <v>126</v>
      </c>
      <c r="BH126" s="88" t="s">
        <v>128</v>
      </c>
      <c r="BI126" s="88">
        <v>0</v>
      </c>
      <c r="BJ126" s="135"/>
      <c r="BK126" s="137"/>
      <c r="BL126" s="39" t="s">
        <v>165</v>
      </c>
      <c r="BM126" s="39" t="s">
        <v>165</v>
      </c>
      <c r="BN126" s="85">
        <v>0</v>
      </c>
      <c r="BO126" s="134"/>
      <c r="BP126" s="85">
        <v>0</v>
      </c>
      <c r="BQ126" s="134"/>
      <c r="BR126" s="56" t="s">
        <v>43</v>
      </c>
    </row>
    <row r="127" spans="1:70" s="37" customFormat="1" ht="105" customHeight="1" x14ac:dyDescent="0.2">
      <c r="A127" s="142">
        <v>50</v>
      </c>
      <c r="B127" s="142" t="s">
        <v>469</v>
      </c>
      <c r="C127" s="56" t="s">
        <v>43</v>
      </c>
      <c r="D127" s="92" t="s">
        <v>43</v>
      </c>
      <c r="E127" s="143" t="s">
        <v>34</v>
      </c>
      <c r="F127" s="136" t="s">
        <v>69</v>
      </c>
      <c r="G127" s="136" t="s">
        <v>76</v>
      </c>
      <c r="H127" s="136" t="s">
        <v>81</v>
      </c>
      <c r="I127" s="144" t="s">
        <v>363</v>
      </c>
      <c r="J127" s="145" t="s">
        <v>364</v>
      </c>
      <c r="K127" s="144" t="s">
        <v>303</v>
      </c>
      <c r="L127" s="136">
        <v>2</v>
      </c>
      <c r="M127" s="136">
        <v>5</v>
      </c>
      <c r="N127" s="140">
        <v>10</v>
      </c>
      <c r="O127" s="141" t="s">
        <v>831</v>
      </c>
      <c r="P127" s="141" t="s">
        <v>84</v>
      </c>
      <c r="Q127" s="141" t="s">
        <v>90</v>
      </c>
      <c r="R127" s="138">
        <v>1</v>
      </c>
      <c r="S127" s="138">
        <v>5</v>
      </c>
      <c r="T127" s="140">
        <v>5</v>
      </c>
      <c r="U127" s="141" t="s">
        <v>821</v>
      </c>
      <c r="V127" s="141" t="s">
        <v>84</v>
      </c>
      <c r="W127" s="136" t="s">
        <v>539</v>
      </c>
      <c r="X127" s="136" t="s">
        <v>23</v>
      </c>
      <c r="Y127" s="93" t="s">
        <v>713</v>
      </c>
      <c r="Z127" s="97" t="s">
        <v>588</v>
      </c>
      <c r="AA127" s="97" t="s">
        <v>23</v>
      </c>
      <c r="AB127" s="97" t="s">
        <v>415</v>
      </c>
      <c r="AC127" s="33" t="s">
        <v>7</v>
      </c>
      <c r="AD127" s="88">
        <v>1</v>
      </c>
      <c r="AE127" s="33">
        <v>0</v>
      </c>
      <c r="AF127" s="33">
        <v>1</v>
      </c>
      <c r="AG127" s="33">
        <v>0</v>
      </c>
      <c r="AH127" s="33">
        <v>0</v>
      </c>
      <c r="AI127" s="33" t="s">
        <v>23</v>
      </c>
      <c r="AJ127" s="97" t="s">
        <v>20</v>
      </c>
      <c r="AK127" s="97" t="s">
        <v>6</v>
      </c>
      <c r="AL127" s="97" t="s">
        <v>6</v>
      </c>
      <c r="AM127" s="97" t="s">
        <v>6</v>
      </c>
      <c r="AN127" s="97" t="s">
        <v>28</v>
      </c>
      <c r="AO127" s="33" t="s">
        <v>117</v>
      </c>
      <c r="AP127" s="33" t="s">
        <v>101</v>
      </c>
      <c r="AQ127" s="33" t="s">
        <v>103</v>
      </c>
      <c r="AR127" s="33" t="s">
        <v>105</v>
      </c>
      <c r="AS127" s="33" t="s">
        <v>113</v>
      </c>
      <c r="AT127" s="97" t="s">
        <v>108</v>
      </c>
      <c r="AU127" s="97" t="s">
        <v>110</v>
      </c>
      <c r="AV127" s="97" t="s">
        <v>112</v>
      </c>
      <c r="AW127" s="33">
        <v>15</v>
      </c>
      <c r="AX127" s="33">
        <v>15</v>
      </c>
      <c r="AY127" s="33">
        <v>15</v>
      </c>
      <c r="AZ127" s="33">
        <v>15</v>
      </c>
      <c r="BA127" s="33">
        <v>15</v>
      </c>
      <c r="BB127" s="33">
        <v>15</v>
      </c>
      <c r="BC127" s="33">
        <v>10</v>
      </c>
      <c r="BD127" s="88">
        <v>100</v>
      </c>
      <c r="BE127" s="88" t="s">
        <v>126</v>
      </c>
      <c r="BF127" s="34" t="s">
        <v>156</v>
      </c>
      <c r="BG127" s="88" t="s">
        <v>126</v>
      </c>
      <c r="BH127" s="88" t="s">
        <v>126</v>
      </c>
      <c r="BI127" s="88">
        <v>100</v>
      </c>
      <c r="BJ127" s="135">
        <v>100</v>
      </c>
      <c r="BK127" s="137" t="s">
        <v>126</v>
      </c>
      <c r="BL127" s="39" t="s">
        <v>165</v>
      </c>
      <c r="BM127" s="39" t="s">
        <v>165</v>
      </c>
      <c r="BN127" s="85">
        <v>0</v>
      </c>
      <c r="BO127" s="134">
        <v>1</v>
      </c>
      <c r="BP127" s="85">
        <v>2</v>
      </c>
      <c r="BQ127" s="134">
        <v>0</v>
      </c>
      <c r="BR127" s="56" t="s">
        <v>43</v>
      </c>
    </row>
    <row r="128" spans="1:70" s="37" customFormat="1" ht="84" x14ac:dyDescent="0.2">
      <c r="A128" s="142"/>
      <c r="B128" s="142"/>
      <c r="C128" s="56" t="s">
        <v>43</v>
      </c>
      <c r="D128" s="92" t="s">
        <v>43</v>
      </c>
      <c r="E128" s="143"/>
      <c r="F128" s="136"/>
      <c r="G128" s="136"/>
      <c r="H128" s="136"/>
      <c r="I128" s="144"/>
      <c r="J128" s="145"/>
      <c r="K128" s="144"/>
      <c r="L128" s="136"/>
      <c r="M128" s="136"/>
      <c r="N128" s="140">
        <v>0</v>
      </c>
      <c r="O128" s="141" t="s">
        <v>823</v>
      </c>
      <c r="P128" s="141">
        <v>0</v>
      </c>
      <c r="Q128" s="141"/>
      <c r="R128" s="139">
        <v>-2</v>
      </c>
      <c r="S128" s="139">
        <v>0</v>
      </c>
      <c r="T128" s="140">
        <v>0</v>
      </c>
      <c r="U128" s="141" t="s">
        <v>824</v>
      </c>
      <c r="V128" s="141">
        <v>0</v>
      </c>
      <c r="W128" s="136"/>
      <c r="X128" s="136"/>
      <c r="Y128" s="93" t="s">
        <v>714</v>
      </c>
      <c r="Z128" s="97" t="s">
        <v>589</v>
      </c>
      <c r="AA128" s="97" t="s">
        <v>23</v>
      </c>
      <c r="AB128" s="97" t="s">
        <v>590</v>
      </c>
      <c r="AC128" s="33" t="s">
        <v>7</v>
      </c>
      <c r="AD128" s="88">
        <v>0</v>
      </c>
      <c r="AE128" s="33">
        <v>0</v>
      </c>
      <c r="AF128" s="33">
        <v>0</v>
      </c>
      <c r="AG128" s="33">
        <v>0</v>
      </c>
      <c r="AH128" s="33">
        <v>0</v>
      </c>
      <c r="AI128" s="33" t="s">
        <v>6</v>
      </c>
      <c r="AJ128" s="97" t="s">
        <v>20</v>
      </c>
      <c r="AK128" s="97" t="s">
        <v>6</v>
      </c>
      <c r="AL128" s="97" t="s">
        <v>6</v>
      </c>
      <c r="AM128" s="97" t="s">
        <v>6</v>
      </c>
      <c r="AN128" s="97" t="s">
        <v>30</v>
      </c>
      <c r="AO128" s="33" t="s">
        <v>117</v>
      </c>
      <c r="AP128" s="33" t="s">
        <v>101</v>
      </c>
      <c r="AQ128" s="33" t="s">
        <v>103</v>
      </c>
      <c r="AR128" s="33" t="s">
        <v>105</v>
      </c>
      <c r="AS128" s="33" t="s">
        <v>113</v>
      </c>
      <c r="AT128" s="97" t="s">
        <v>108</v>
      </c>
      <c r="AU128" s="97" t="s">
        <v>110</v>
      </c>
      <c r="AV128" s="97" t="s">
        <v>112</v>
      </c>
      <c r="AW128" s="33">
        <v>15</v>
      </c>
      <c r="AX128" s="33">
        <v>15</v>
      </c>
      <c r="AY128" s="33">
        <v>15</v>
      </c>
      <c r="AZ128" s="33">
        <v>15</v>
      </c>
      <c r="BA128" s="33">
        <v>15</v>
      </c>
      <c r="BB128" s="33">
        <v>15</v>
      </c>
      <c r="BC128" s="33">
        <v>10</v>
      </c>
      <c r="BD128" s="88">
        <v>100</v>
      </c>
      <c r="BE128" s="88" t="s">
        <v>126</v>
      </c>
      <c r="BF128" s="34" t="s">
        <v>156</v>
      </c>
      <c r="BG128" s="88" t="s">
        <v>126</v>
      </c>
      <c r="BH128" s="88" t="s">
        <v>126</v>
      </c>
      <c r="BI128" s="88">
        <v>100</v>
      </c>
      <c r="BJ128" s="135"/>
      <c r="BK128" s="137"/>
      <c r="BL128" s="39" t="s">
        <v>165</v>
      </c>
      <c r="BM128" s="39" t="s">
        <v>165</v>
      </c>
      <c r="BN128" s="85">
        <v>2</v>
      </c>
      <c r="BO128" s="134"/>
      <c r="BP128" s="85">
        <v>2</v>
      </c>
      <c r="BQ128" s="134"/>
      <c r="BR128" s="56" t="s">
        <v>43</v>
      </c>
    </row>
    <row r="129" spans="1:138" s="37" customFormat="1" ht="130.5" customHeight="1" x14ac:dyDescent="0.2">
      <c r="A129" s="91">
        <v>51</v>
      </c>
      <c r="B129" s="91" t="s">
        <v>470</v>
      </c>
      <c r="C129" s="56" t="s">
        <v>44</v>
      </c>
      <c r="D129" s="92" t="s">
        <v>44</v>
      </c>
      <c r="E129" s="92" t="s">
        <v>34</v>
      </c>
      <c r="F129" s="87" t="s">
        <v>66</v>
      </c>
      <c r="G129" s="87" t="s">
        <v>76</v>
      </c>
      <c r="H129" s="87" t="s">
        <v>72</v>
      </c>
      <c r="I129" s="93" t="s">
        <v>365</v>
      </c>
      <c r="J129" s="94" t="s">
        <v>366</v>
      </c>
      <c r="K129" s="93" t="s">
        <v>367</v>
      </c>
      <c r="L129" s="87">
        <v>1</v>
      </c>
      <c r="M129" s="87">
        <v>3</v>
      </c>
      <c r="N129" s="85">
        <v>3</v>
      </c>
      <c r="O129" s="95" t="s">
        <v>817</v>
      </c>
      <c r="P129" s="95" t="s">
        <v>86</v>
      </c>
      <c r="Q129" s="95" t="s">
        <v>90</v>
      </c>
      <c r="R129" s="89">
        <v>1</v>
      </c>
      <c r="S129" s="89">
        <v>3</v>
      </c>
      <c r="T129" s="85">
        <v>3</v>
      </c>
      <c r="U129" s="95" t="s">
        <v>817</v>
      </c>
      <c r="V129" s="95" t="s">
        <v>86</v>
      </c>
      <c r="W129" s="87" t="s">
        <v>554</v>
      </c>
      <c r="X129" s="87" t="s">
        <v>23</v>
      </c>
      <c r="Y129" s="93" t="s">
        <v>686</v>
      </c>
      <c r="Z129" s="97" t="s">
        <v>641</v>
      </c>
      <c r="AA129" s="97" t="s">
        <v>23</v>
      </c>
      <c r="AB129" s="97" t="s">
        <v>642</v>
      </c>
      <c r="AC129" s="33" t="s">
        <v>7</v>
      </c>
      <c r="AD129" s="88">
        <v>6</v>
      </c>
      <c r="AE129" s="33">
        <v>1</v>
      </c>
      <c r="AF129" s="33">
        <v>2</v>
      </c>
      <c r="AG129" s="33">
        <v>1</v>
      </c>
      <c r="AH129" s="33">
        <v>2</v>
      </c>
      <c r="AI129" s="33" t="s">
        <v>23</v>
      </c>
      <c r="AJ129" s="97" t="s">
        <v>20</v>
      </c>
      <c r="AK129" s="97" t="s">
        <v>6</v>
      </c>
      <c r="AL129" s="97" t="s">
        <v>6</v>
      </c>
      <c r="AM129" s="97" t="s">
        <v>6</v>
      </c>
      <c r="AN129" s="97" t="s">
        <v>27</v>
      </c>
      <c r="AO129" s="33" t="s">
        <v>117</v>
      </c>
      <c r="AP129" s="33" t="s">
        <v>101</v>
      </c>
      <c r="AQ129" s="33" t="s">
        <v>103</v>
      </c>
      <c r="AR129" s="33" t="s">
        <v>105</v>
      </c>
      <c r="AS129" s="33" t="s">
        <v>113</v>
      </c>
      <c r="AT129" s="97" t="s">
        <v>108</v>
      </c>
      <c r="AU129" s="97" t="s">
        <v>110</v>
      </c>
      <c r="AV129" s="97" t="s">
        <v>112</v>
      </c>
      <c r="AW129" s="33">
        <v>15</v>
      </c>
      <c r="AX129" s="33">
        <v>15</v>
      </c>
      <c r="AY129" s="33">
        <v>15</v>
      </c>
      <c r="AZ129" s="33">
        <v>15</v>
      </c>
      <c r="BA129" s="33">
        <v>15</v>
      </c>
      <c r="BB129" s="33">
        <v>15</v>
      </c>
      <c r="BC129" s="33">
        <v>10</v>
      </c>
      <c r="BD129" s="88">
        <v>100</v>
      </c>
      <c r="BE129" s="88" t="s">
        <v>126</v>
      </c>
      <c r="BF129" s="34" t="s">
        <v>156</v>
      </c>
      <c r="BG129" s="88" t="s">
        <v>126</v>
      </c>
      <c r="BH129" s="88" t="s">
        <v>126</v>
      </c>
      <c r="BI129" s="88">
        <v>100</v>
      </c>
      <c r="BJ129" s="100">
        <v>100</v>
      </c>
      <c r="BK129" s="88" t="s">
        <v>126</v>
      </c>
      <c r="BL129" s="39" t="s">
        <v>165</v>
      </c>
      <c r="BM129" s="39" t="s">
        <v>165</v>
      </c>
      <c r="BN129" s="85">
        <v>0</v>
      </c>
      <c r="BO129" s="98">
        <v>0</v>
      </c>
      <c r="BP129" s="85">
        <v>2</v>
      </c>
      <c r="BQ129" s="98">
        <v>0</v>
      </c>
      <c r="BR129" s="56" t="s">
        <v>44</v>
      </c>
    </row>
    <row r="130" spans="1:138" s="37" customFormat="1" ht="168" customHeight="1" x14ac:dyDescent="0.2">
      <c r="A130" s="91">
        <v>52</v>
      </c>
      <c r="B130" s="91" t="s">
        <v>471</v>
      </c>
      <c r="C130" s="56" t="s">
        <v>44</v>
      </c>
      <c r="D130" s="92" t="s">
        <v>44</v>
      </c>
      <c r="E130" s="92" t="s">
        <v>38</v>
      </c>
      <c r="F130" s="87" t="s">
        <v>69</v>
      </c>
      <c r="G130" s="87" t="s">
        <v>77</v>
      </c>
      <c r="H130" s="87" t="s">
        <v>81</v>
      </c>
      <c r="I130" s="93" t="s">
        <v>368</v>
      </c>
      <c r="J130" s="94" t="s">
        <v>369</v>
      </c>
      <c r="K130" s="93" t="s">
        <v>370</v>
      </c>
      <c r="L130" s="87">
        <v>2</v>
      </c>
      <c r="M130" s="87">
        <v>4</v>
      </c>
      <c r="N130" s="85">
        <v>8</v>
      </c>
      <c r="O130" s="95" t="s">
        <v>825</v>
      </c>
      <c r="P130" s="95" t="s">
        <v>85</v>
      </c>
      <c r="Q130" s="95" t="s">
        <v>90</v>
      </c>
      <c r="R130" s="89">
        <v>1</v>
      </c>
      <c r="S130" s="89">
        <v>2</v>
      </c>
      <c r="T130" s="85">
        <v>2</v>
      </c>
      <c r="U130" s="95" t="s">
        <v>818</v>
      </c>
      <c r="V130" s="95" t="s">
        <v>87</v>
      </c>
      <c r="W130" s="87" t="s">
        <v>554</v>
      </c>
      <c r="X130" s="87" t="s">
        <v>23</v>
      </c>
      <c r="Y130" s="93" t="s">
        <v>687</v>
      </c>
      <c r="Z130" s="97" t="s">
        <v>371</v>
      </c>
      <c r="AA130" s="97" t="s">
        <v>23</v>
      </c>
      <c r="AB130" s="97" t="s">
        <v>643</v>
      </c>
      <c r="AC130" s="33" t="s">
        <v>7</v>
      </c>
      <c r="AD130" s="88">
        <v>4</v>
      </c>
      <c r="AE130" s="33">
        <v>1</v>
      </c>
      <c r="AF130" s="33">
        <v>1</v>
      </c>
      <c r="AG130" s="33">
        <v>1</v>
      </c>
      <c r="AH130" s="33">
        <v>1</v>
      </c>
      <c r="AI130" s="33" t="s">
        <v>23</v>
      </c>
      <c r="AJ130" s="97" t="s">
        <v>20</v>
      </c>
      <c r="AK130" s="97" t="s">
        <v>6</v>
      </c>
      <c r="AL130" s="97" t="s">
        <v>6</v>
      </c>
      <c r="AM130" s="97" t="s">
        <v>6</v>
      </c>
      <c r="AN130" s="97" t="s">
        <v>61</v>
      </c>
      <c r="AO130" s="33" t="s">
        <v>117</v>
      </c>
      <c r="AP130" s="33" t="s">
        <v>101</v>
      </c>
      <c r="AQ130" s="33" t="s">
        <v>103</v>
      </c>
      <c r="AR130" s="33" t="s">
        <v>105</v>
      </c>
      <c r="AS130" s="33" t="s">
        <v>113</v>
      </c>
      <c r="AT130" s="97" t="s">
        <v>108</v>
      </c>
      <c r="AU130" s="97" t="s">
        <v>110</v>
      </c>
      <c r="AV130" s="97" t="s">
        <v>112</v>
      </c>
      <c r="AW130" s="33">
        <v>15</v>
      </c>
      <c r="AX130" s="33">
        <v>15</v>
      </c>
      <c r="AY130" s="33">
        <v>15</v>
      </c>
      <c r="AZ130" s="33">
        <v>15</v>
      </c>
      <c r="BA130" s="33">
        <v>15</v>
      </c>
      <c r="BB130" s="33">
        <v>15</v>
      </c>
      <c r="BC130" s="33">
        <v>10</v>
      </c>
      <c r="BD130" s="88">
        <v>100</v>
      </c>
      <c r="BE130" s="88" t="s">
        <v>126</v>
      </c>
      <c r="BF130" s="34" t="s">
        <v>156</v>
      </c>
      <c r="BG130" s="88" t="s">
        <v>126</v>
      </c>
      <c r="BH130" s="88" t="s">
        <v>126</v>
      </c>
      <c r="BI130" s="88">
        <v>100</v>
      </c>
      <c r="BJ130" s="100">
        <v>100</v>
      </c>
      <c r="BK130" s="88" t="s">
        <v>126</v>
      </c>
      <c r="BL130" s="39" t="s">
        <v>165</v>
      </c>
      <c r="BM130" s="39" t="s">
        <v>165</v>
      </c>
      <c r="BN130" s="85">
        <v>2</v>
      </c>
      <c r="BO130" s="98">
        <v>2</v>
      </c>
      <c r="BP130" s="85">
        <v>2</v>
      </c>
      <c r="BQ130" s="98">
        <v>2</v>
      </c>
      <c r="BR130" s="56" t="s">
        <v>44</v>
      </c>
    </row>
    <row r="131" spans="1:138" s="37" customFormat="1" ht="134.25" customHeight="1" x14ac:dyDescent="0.2">
      <c r="A131" s="142">
        <v>53</v>
      </c>
      <c r="B131" s="142" t="s">
        <v>472</v>
      </c>
      <c r="C131" s="56" t="s">
        <v>44</v>
      </c>
      <c r="D131" s="92" t="s">
        <v>44</v>
      </c>
      <c r="E131" s="143" t="s">
        <v>38</v>
      </c>
      <c r="F131" s="136" t="s">
        <v>69</v>
      </c>
      <c r="G131" s="136" t="s">
        <v>77</v>
      </c>
      <c r="H131" s="136" t="s">
        <v>82</v>
      </c>
      <c r="I131" s="144" t="s">
        <v>372</v>
      </c>
      <c r="J131" s="145" t="s">
        <v>373</v>
      </c>
      <c r="K131" s="144" t="s">
        <v>370</v>
      </c>
      <c r="L131" s="136">
        <v>2</v>
      </c>
      <c r="M131" s="136">
        <v>4</v>
      </c>
      <c r="N131" s="140">
        <v>8</v>
      </c>
      <c r="O131" s="141" t="s">
        <v>825</v>
      </c>
      <c r="P131" s="141" t="s">
        <v>85</v>
      </c>
      <c r="Q131" s="141" t="s">
        <v>90</v>
      </c>
      <c r="R131" s="138">
        <v>1</v>
      </c>
      <c r="S131" s="138">
        <v>2</v>
      </c>
      <c r="T131" s="140">
        <v>2</v>
      </c>
      <c r="U131" s="141" t="s">
        <v>818</v>
      </c>
      <c r="V131" s="141" t="s">
        <v>87</v>
      </c>
      <c r="W131" s="136" t="s">
        <v>554</v>
      </c>
      <c r="X131" s="136" t="s">
        <v>23</v>
      </c>
      <c r="Y131" s="93" t="s">
        <v>686</v>
      </c>
      <c r="Z131" s="97" t="s">
        <v>641</v>
      </c>
      <c r="AA131" s="97" t="s">
        <v>23</v>
      </c>
      <c r="AB131" s="97" t="s">
        <v>642</v>
      </c>
      <c r="AC131" s="33" t="s">
        <v>7</v>
      </c>
      <c r="AD131" s="88">
        <v>6</v>
      </c>
      <c r="AE131" s="33">
        <v>1</v>
      </c>
      <c r="AF131" s="33">
        <v>2</v>
      </c>
      <c r="AG131" s="33">
        <v>1</v>
      </c>
      <c r="AH131" s="33">
        <v>2</v>
      </c>
      <c r="AI131" s="33" t="s">
        <v>23</v>
      </c>
      <c r="AJ131" s="97" t="s">
        <v>20</v>
      </c>
      <c r="AK131" s="97" t="s">
        <v>6</v>
      </c>
      <c r="AL131" s="97" t="s">
        <v>6</v>
      </c>
      <c r="AM131" s="97" t="s">
        <v>6</v>
      </c>
      <c r="AN131" s="97" t="s">
        <v>27</v>
      </c>
      <c r="AO131" s="33" t="s">
        <v>117</v>
      </c>
      <c r="AP131" s="33" t="s">
        <v>101</v>
      </c>
      <c r="AQ131" s="33" t="s">
        <v>103</v>
      </c>
      <c r="AR131" s="33" t="s">
        <v>105</v>
      </c>
      <c r="AS131" s="33" t="s">
        <v>113</v>
      </c>
      <c r="AT131" s="97" t="s">
        <v>108</v>
      </c>
      <c r="AU131" s="97" t="s">
        <v>110</v>
      </c>
      <c r="AV131" s="97" t="s">
        <v>112</v>
      </c>
      <c r="AW131" s="33">
        <v>15</v>
      </c>
      <c r="AX131" s="33">
        <v>15</v>
      </c>
      <c r="AY131" s="33">
        <v>15</v>
      </c>
      <c r="AZ131" s="33">
        <v>15</v>
      </c>
      <c r="BA131" s="33">
        <v>15</v>
      </c>
      <c r="BB131" s="33">
        <v>15</v>
      </c>
      <c r="BC131" s="33">
        <v>10</v>
      </c>
      <c r="BD131" s="88">
        <v>100</v>
      </c>
      <c r="BE131" s="88" t="s">
        <v>126</v>
      </c>
      <c r="BF131" s="34" t="s">
        <v>156</v>
      </c>
      <c r="BG131" s="88" t="s">
        <v>126</v>
      </c>
      <c r="BH131" s="88" t="s">
        <v>126</v>
      </c>
      <c r="BI131" s="88">
        <v>100</v>
      </c>
      <c r="BJ131" s="148">
        <v>100</v>
      </c>
      <c r="BK131" s="137" t="s">
        <v>126</v>
      </c>
      <c r="BL131" s="39" t="s">
        <v>165</v>
      </c>
      <c r="BM131" s="39" t="s">
        <v>165</v>
      </c>
      <c r="BN131" s="85">
        <v>2</v>
      </c>
      <c r="BO131" s="134">
        <v>2</v>
      </c>
      <c r="BP131" s="85">
        <v>2</v>
      </c>
      <c r="BQ131" s="134">
        <v>2</v>
      </c>
      <c r="BR131" s="56" t="s">
        <v>44</v>
      </c>
    </row>
    <row r="132" spans="1:138" s="37" customFormat="1" ht="121.5" customHeight="1" x14ac:dyDescent="0.2">
      <c r="A132" s="142"/>
      <c r="B132" s="142"/>
      <c r="C132" s="56" t="s">
        <v>44</v>
      </c>
      <c r="D132" s="92" t="s">
        <v>44</v>
      </c>
      <c r="E132" s="143"/>
      <c r="F132" s="136"/>
      <c r="G132" s="136"/>
      <c r="H132" s="136"/>
      <c r="I132" s="144"/>
      <c r="J132" s="145"/>
      <c r="K132" s="144"/>
      <c r="L132" s="136"/>
      <c r="M132" s="136"/>
      <c r="N132" s="140"/>
      <c r="O132" s="141"/>
      <c r="P132" s="141"/>
      <c r="Q132" s="141"/>
      <c r="R132" s="139">
        <v>-2</v>
      </c>
      <c r="S132" s="139">
        <v>0</v>
      </c>
      <c r="T132" s="140"/>
      <c r="U132" s="141"/>
      <c r="V132" s="141"/>
      <c r="W132" s="136"/>
      <c r="X132" s="136"/>
      <c r="Y132" s="93" t="s">
        <v>688</v>
      </c>
      <c r="Z132" s="97" t="s">
        <v>644</v>
      </c>
      <c r="AA132" s="97" t="s">
        <v>23</v>
      </c>
      <c r="AB132" s="97" t="s">
        <v>645</v>
      </c>
      <c r="AC132" s="33" t="s">
        <v>7</v>
      </c>
      <c r="AD132" s="88">
        <v>12</v>
      </c>
      <c r="AE132" s="33">
        <v>3</v>
      </c>
      <c r="AF132" s="33">
        <v>3</v>
      </c>
      <c r="AG132" s="33">
        <v>3</v>
      </c>
      <c r="AH132" s="33">
        <v>3</v>
      </c>
      <c r="AI132" s="33" t="s">
        <v>23</v>
      </c>
      <c r="AJ132" s="97" t="s">
        <v>20</v>
      </c>
      <c r="AK132" s="97" t="s">
        <v>6</v>
      </c>
      <c r="AL132" s="97" t="s">
        <v>6</v>
      </c>
      <c r="AM132" s="97" t="s">
        <v>6</v>
      </c>
      <c r="AN132" s="97" t="s">
        <v>30</v>
      </c>
      <c r="AO132" s="33" t="s">
        <v>117</v>
      </c>
      <c r="AP132" s="33" t="s">
        <v>101</v>
      </c>
      <c r="AQ132" s="33" t="s">
        <v>103</v>
      </c>
      <c r="AR132" s="33" t="s">
        <v>105</v>
      </c>
      <c r="AS132" s="33" t="s">
        <v>113</v>
      </c>
      <c r="AT132" s="97" t="s">
        <v>108</v>
      </c>
      <c r="AU132" s="97" t="s">
        <v>110</v>
      </c>
      <c r="AV132" s="97" t="s">
        <v>112</v>
      </c>
      <c r="AW132" s="33">
        <v>15</v>
      </c>
      <c r="AX132" s="33">
        <v>15</v>
      </c>
      <c r="AY132" s="33">
        <v>15</v>
      </c>
      <c r="AZ132" s="33">
        <v>15</v>
      </c>
      <c r="BA132" s="33">
        <v>15</v>
      </c>
      <c r="BB132" s="33">
        <v>15</v>
      </c>
      <c r="BC132" s="33">
        <v>10</v>
      </c>
      <c r="BD132" s="88">
        <v>100</v>
      </c>
      <c r="BE132" s="88" t="s">
        <v>126</v>
      </c>
      <c r="BF132" s="34" t="s">
        <v>156</v>
      </c>
      <c r="BG132" s="88" t="s">
        <v>126</v>
      </c>
      <c r="BH132" s="88" t="s">
        <v>126</v>
      </c>
      <c r="BI132" s="88">
        <v>100</v>
      </c>
      <c r="BJ132" s="149"/>
      <c r="BK132" s="137"/>
      <c r="BL132" s="39" t="s">
        <v>165</v>
      </c>
      <c r="BM132" s="39" t="s">
        <v>165</v>
      </c>
      <c r="BN132" s="85">
        <v>2</v>
      </c>
      <c r="BO132" s="134"/>
      <c r="BP132" s="85">
        <v>2</v>
      </c>
      <c r="BQ132" s="134"/>
      <c r="BR132" s="56" t="s">
        <v>44</v>
      </c>
    </row>
    <row r="133" spans="1:138" s="37" customFormat="1" ht="128.25" customHeight="1" x14ac:dyDescent="0.2">
      <c r="A133" s="142">
        <v>54</v>
      </c>
      <c r="B133" s="142" t="s">
        <v>473</v>
      </c>
      <c r="C133" s="56" t="s">
        <v>44</v>
      </c>
      <c r="D133" s="92" t="s">
        <v>44</v>
      </c>
      <c r="E133" s="143" t="s">
        <v>38</v>
      </c>
      <c r="F133" s="136" t="s">
        <v>69</v>
      </c>
      <c r="G133" s="136" t="s">
        <v>77</v>
      </c>
      <c r="H133" s="136" t="s">
        <v>71</v>
      </c>
      <c r="I133" s="144" t="s">
        <v>374</v>
      </c>
      <c r="J133" s="145" t="s">
        <v>375</v>
      </c>
      <c r="K133" s="144" t="s">
        <v>376</v>
      </c>
      <c r="L133" s="136">
        <v>2</v>
      </c>
      <c r="M133" s="136">
        <v>4</v>
      </c>
      <c r="N133" s="140">
        <v>8</v>
      </c>
      <c r="O133" s="141" t="s">
        <v>825</v>
      </c>
      <c r="P133" s="141" t="s">
        <v>85</v>
      </c>
      <c r="Q133" s="141" t="s">
        <v>90</v>
      </c>
      <c r="R133" s="138">
        <v>1</v>
      </c>
      <c r="S133" s="138">
        <v>2</v>
      </c>
      <c r="T133" s="140">
        <v>2</v>
      </c>
      <c r="U133" s="141" t="s">
        <v>818</v>
      </c>
      <c r="V133" s="141" t="s">
        <v>87</v>
      </c>
      <c r="W133" s="136" t="s">
        <v>554</v>
      </c>
      <c r="X133" s="136" t="s">
        <v>23</v>
      </c>
      <c r="Y133" s="93" t="s">
        <v>689</v>
      </c>
      <c r="Z133" s="97" t="s">
        <v>646</v>
      </c>
      <c r="AA133" s="97" t="s">
        <v>23</v>
      </c>
      <c r="AB133" s="97" t="s">
        <v>647</v>
      </c>
      <c r="AC133" s="33" t="s">
        <v>7</v>
      </c>
      <c r="AD133" s="88">
        <v>0</v>
      </c>
      <c r="AE133" s="33">
        <v>0</v>
      </c>
      <c r="AF133" s="33">
        <v>0</v>
      </c>
      <c r="AG133" s="33">
        <v>0</v>
      </c>
      <c r="AH133" s="33">
        <v>0</v>
      </c>
      <c r="AI133" s="33" t="s">
        <v>6</v>
      </c>
      <c r="AJ133" s="97" t="s">
        <v>20</v>
      </c>
      <c r="AK133" s="97" t="s">
        <v>6</v>
      </c>
      <c r="AL133" s="97" t="s">
        <v>6</v>
      </c>
      <c r="AM133" s="97" t="s">
        <v>6</v>
      </c>
      <c r="AN133" s="97" t="s">
        <v>29</v>
      </c>
      <c r="AO133" s="33" t="s">
        <v>117</v>
      </c>
      <c r="AP133" s="33" t="s">
        <v>101</v>
      </c>
      <c r="AQ133" s="33" t="s">
        <v>103</v>
      </c>
      <c r="AR133" s="33" t="s">
        <v>105</v>
      </c>
      <c r="AS133" s="33" t="s">
        <v>113</v>
      </c>
      <c r="AT133" s="97" t="s">
        <v>108</v>
      </c>
      <c r="AU133" s="97" t="s">
        <v>110</v>
      </c>
      <c r="AV133" s="97" t="s">
        <v>112</v>
      </c>
      <c r="AW133" s="33">
        <v>15</v>
      </c>
      <c r="AX133" s="33">
        <v>15</v>
      </c>
      <c r="AY133" s="33">
        <v>15</v>
      </c>
      <c r="AZ133" s="33">
        <v>15</v>
      </c>
      <c r="BA133" s="33">
        <v>15</v>
      </c>
      <c r="BB133" s="33">
        <v>15</v>
      </c>
      <c r="BC133" s="33">
        <v>10</v>
      </c>
      <c r="BD133" s="88">
        <v>100</v>
      </c>
      <c r="BE133" s="88" t="s">
        <v>126</v>
      </c>
      <c r="BF133" s="34" t="s">
        <v>156</v>
      </c>
      <c r="BG133" s="88" t="s">
        <v>126</v>
      </c>
      <c r="BH133" s="88" t="s">
        <v>126</v>
      </c>
      <c r="BI133" s="88">
        <v>100</v>
      </c>
      <c r="BJ133" s="148">
        <v>100</v>
      </c>
      <c r="BK133" s="137" t="s">
        <v>126</v>
      </c>
      <c r="BL133" s="39" t="s">
        <v>165</v>
      </c>
      <c r="BM133" s="39" t="s">
        <v>165</v>
      </c>
      <c r="BN133" s="85">
        <v>2</v>
      </c>
      <c r="BO133" s="134">
        <v>2</v>
      </c>
      <c r="BP133" s="85">
        <v>2</v>
      </c>
      <c r="BQ133" s="134">
        <v>2</v>
      </c>
      <c r="BR133" s="56" t="s">
        <v>44</v>
      </c>
    </row>
    <row r="134" spans="1:138" s="37" customFormat="1" ht="113.25" customHeight="1" x14ac:dyDescent="0.2">
      <c r="A134" s="142"/>
      <c r="B134" s="142"/>
      <c r="C134" s="56" t="s">
        <v>44</v>
      </c>
      <c r="D134" s="92" t="s">
        <v>44</v>
      </c>
      <c r="E134" s="143"/>
      <c r="F134" s="136"/>
      <c r="G134" s="136"/>
      <c r="H134" s="136"/>
      <c r="I134" s="144"/>
      <c r="J134" s="145"/>
      <c r="K134" s="144"/>
      <c r="L134" s="136"/>
      <c r="M134" s="136"/>
      <c r="N134" s="140"/>
      <c r="O134" s="141"/>
      <c r="P134" s="141">
        <v>0</v>
      </c>
      <c r="Q134" s="141"/>
      <c r="R134" s="139">
        <v>-2</v>
      </c>
      <c r="S134" s="139">
        <v>0</v>
      </c>
      <c r="T134" s="140"/>
      <c r="U134" s="141"/>
      <c r="V134" s="141">
        <v>0</v>
      </c>
      <c r="W134" s="136"/>
      <c r="X134" s="136"/>
      <c r="Y134" s="93" t="s">
        <v>690</v>
      </c>
      <c r="Z134" s="97" t="s">
        <v>377</v>
      </c>
      <c r="AA134" s="97" t="s">
        <v>23</v>
      </c>
      <c r="AB134" s="97" t="s">
        <v>648</v>
      </c>
      <c r="AC134" s="33" t="s">
        <v>7</v>
      </c>
      <c r="AD134" s="88">
        <v>6</v>
      </c>
      <c r="AE134" s="33">
        <v>1</v>
      </c>
      <c r="AF134" s="33">
        <v>2</v>
      </c>
      <c r="AG134" s="33">
        <v>1</v>
      </c>
      <c r="AH134" s="33">
        <v>2</v>
      </c>
      <c r="AI134" s="33" t="s">
        <v>23</v>
      </c>
      <c r="AJ134" s="97" t="s">
        <v>20</v>
      </c>
      <c r="AK134" s="97" t="s">
        <v>6</v>
      </c>
      <c r="AL134" s="97" t="s">
        <v>6</v>
      </c>
      <c r="AM134" s="97" t="s">
        <v>6</v>
      </c>
      <c r="AN134" s="97" t="s">
        <v>29</v>
      </c>
      <c r="AO134" s="33" t="s">
        <v>117</v>
      </c>
      <c r="AP134" s="33" t="s">
        <v>101</v>
      </c>
      <c r="AQ134" s="33" t="s">
        <v>103</v>
      </c>
      <c r="AR134" s="33" t="s">
        <v>105</v>
      </c>
      <c r="AS134" s="33" t="s">
        <v>113</v>
      </c>
      <c r="AT134" s="97" t="s">
        <v>108</v>
      </c>
      <c r="AU134" s="97" t="s">
        <v>110</v>
      </c>
      <c r="AV134" s="97" t="s">
        <v>112</v>
      </c>
      <c r="AW134" s="33">
        <v>15</v>
      </c>
      <c r="AX134" s="33">
        <v>15</v>
      </c>
      <c r="AY134" s="33">
        <v>15</v>
      </c>
      <c r="AZ134" s="33">
        <v>15</v>
      </c>
      <c r="BA134" s="33">
        <v>15</v>
      </c>
      <c r="BB134" s="33">
        <v>15</v>
      </c>
      <c r="BC134" s="33">
        <v>10</v>
      </c>
      <c r="BD134" s="88">
        <v>100</v>
      </c>
      <c r="BE134" s="88" t="s">
        <v>126</v>
      </c>
      <c r="BF134" s="34" t="s">
        <v>156</v>
      </c>
      <c r="BG134" s="88" t="s">
        <v>126</v>
      </c>
      <c r="BH134" s="88" t="s">
        <v>126</v>
      </c>
      <c r="BI134" s="88">
        <v>100</v>
      </c>
      <c r="BJ134" s="149"/>
      <c r="BK134" s="137"/>
      <c r="BL134" s="39" t="s">
        <v>165</v>
      </c>
      <c r="BM134" s="39" t="s">
        <v>165</v>
      </c>
      <c r="BN134" s="85">
        <v>2</v>
      </c>
      <c r="BO134" s="134"/>
      <c r="BP134" s="85">
        <v>2</v>
      </c>
      <c r="BQ134" s="134"/>
      <c r="BR134" s="56" t="s">
        <v>44</v>
      </c>
    </row>
    <row r="135" spans="1:138" s="37" customFormat="1" ht="107.25" customHeight="1" x14ac:dyDescent="0.2">
      <c r="A135" s="142">
        <v>55</v>
      </c>
      <c r="B135" s="142" t="s">
        <v>474</v>
      </c>
      <c r="C135" s="56" t="s">
        <v>44</v>
      </c>
      <c r="D135" s="92" t="s">
        <v>44</v>
      </c>
      <c r="E135" s="143" t="s">
        <v>38</v>
      </c>
      <c r="F135" s="136" t="s">
        <v>66</v>
      </c>
      <c r="G135" s="136" t="s">
        <v>76</v>
      </c>
      <c r="H135" s="136" t="s">
        <v>80</v>
      </c>
      <c r="I135" s="144" t="s">
        <v>378</v>
      </c>
      <c r="J135" s="145" t="s">
        <v>379</v>
      </c>
      <c r="K135" s="144" t="s">
        <v>380</v>
      </c>
      <c r="L135" s="136">
        <v>1</v>
      </c>
      <c r="M135" s="136">
        <v>4</v>
      </c>
      <c r="N135" s="140">
        <v>4</v>
      </c>
      <c r="O135" s="141" t="s">
        <v>827</v>
      </c>
      <c r="P135" s="141" t="s">
        <v>85</v>
      </c>
      <c r="Q135" s="141" t="s">
        <v>90</v>
      </c>
      <c r="R135" s="138">
        <v>1</v>
      </c>
      <c r="S135" s="138">
        <v>2</v>
      </c>
      <c r="T135" s="140">
        <v>2</v>
      </c>
      <c r="U135" s="141" t="s">
        <v>818</v>
      </c>
      <c r="V135" s="141" t="s">
        <v>87</v>
      </c>
      <c r="W135" s="136" t="s">
        <v>554</v>
      </c>
      <c r="X135" s="136" t="s">
        <v>23</v>
      </c>
      <c r="Y135" s="93" t="s">
        <v>555</v>
      </c>
      <c r="Z135" s="97" t="s">
        <v>381</v>
      </c>
      <c r="AA135" s="97" t="s">
        <v>23</v>
      </c>
      <c r="AB135" s="97" t="s">
        <v>416</v>
      </c>
      <c r="AC135" s="33" t="s">
        <v>7</v>
      </c>
      <c r="AD135" s="88">
        <v>0</v>
      </c>
      <c r="AE135" s="33">
        <v>0</v>
      </c>
      <c r="AF135" s="33">
        <v>0</v>
      </c>
      <c r="AG135" s="33">
        <v>0</v>
      </c>
      <c r="AH135" s="33">
        <v>0</v>
      </c>
      <c r="AI135" s="33" t="s">
        <v>6</v>
      </c>
      <c r="AJ135" s="97" t="s">
        <v>20</v>
      </c>
      <c r="AK135" s="97" t="s">
        <v>6</v>
      </c>
      <c r="AL135" s="97" t="s">
        <v>6</v>
      </c>
      <c r="AM135" s="97" t="s">
        <v>6</v>
      </c>
      <c r="AN135" s="97" t="s">
        <v>29</v>
      </c>
      <c r="AO135" s="33" t="s">
        <v>117</v>
      </c>
      <c r="AP135" s="33" t="s">
        <v>101</v>
      </c>
      <c r="AQ135" s="33" t="s">
        <v>103</v>
      </c>
      <c r="AR135" s="33" t="s">
        <v>105</v>
      </c>
      <c r="AS135" s="33" t="s">
        <v>113</v>
      </c>
      <c r="AT135" s="97" t="s">
        <v>108</v>
      </c>
      <c r="AU135" s="97" t="s">
        <v>110</v>
      </c>
      <c r="AV135" s="97" t="s">
        <v>112</v>
      </c>
      <c r="AW135" s="33">
        <v>15</v>
      </c>
      <c r="AX135" s="33">
        <v>15</v>
      </c>
      <c r="AY135" s="33">
        <v>15</v>
      </c>
      <c r="AZ135" s="33">
        <v>15</v>
      </c>
      <c r="BA135" s="33">
        <v>15</v>
      </c>
      <c r="BB135" s="33">
        <v>15</v>
      </c>
      <c r="BC135" s="33">
        <v>10</v>
      </c>
      <c r="BD135" s="88">
        <v>100</v>
      </c>
      <c r="BE135" s="88" t="s">
        <v>126</v>
      </c>
      <c r="BF135" s="34" t="s">
        <v>156</v>
      </c>
      <c r="BG135" s="88" t="s">
        <v>126</v>
      </c>
      <c r="BH135" s="88" t="s">
        <v>126</v>
      </c>
      <c r="BI135" s="88">
        <v>100</v>
      </c>
      <c r="BJ135" s="135">
        <v>100</v>
      </c>
      <c r="BK135" s="137" t="s">
        <v>126</v>
      </c>
      <c r="BL135" s="39" t="s">
        <v>165</v>
      </c>
      <c r="BM135" s="39" t="s">
        <v>165</v>
      </c>
      <c r="BN135" s="85">
        <v>2</v>
      </c>
      <c r="BO135" s="134">
        <v>2</v>
      </c>
      <c r="BP135" s="85">
        <v>2</v>
      </c>
      <c r="BQ135" s="134">
        <v>2</v>
      </c>
      <c r="BR135" s="56" t="s">
        <v>44</v>
      </c>
    </row>
    <row r="136" spans="1:138" s="37" customFormat="1" ht="121.5" customHeight="1" x14ac:dyDescent="0.2">
      <c r="A136" s="142"/>
      <c r="B136" s="142"/>
      <c r="C136" s="56" t="s">
        <v>44</v>
      </c>
      <c r="D136" s="92" t="s">
        <v>44</v>
      </c>
      <c r="E136" s="143"/>
      <c r="F136" s="136"/>
      <c r="G136" s="136"/>
      <c r="H136" s="136"/>
      <c r="I136" s="144"/>
      <c r="J136" s="145"/>
      <c r="K136" s="144"/>
      <c r="L136" s="136"/>
      <c r="M136" s="136"/>
      <c r="N136" s="140">
        <v>0</v>
      </c>
      <c r="O136" s="141" t="s">
        <v>823</v>
      </c>
      <c r="P136" s="141">
        <v>0</v>
      </c>
      <c r="Q136" s="141"/>
      <c r="R136" s="138">
        <v>-2</v>
      </c>
      <c r="S136" s="138">
        <v>0</v>
      </c>
      <c r="T136" s="140">
        <v>0</v>
      </c>
      <c r="U136" s="141" t="s">
        <v>824</v>
      </c>
      <c r="V136" s="141">
        <v>0</v>
      </c>
      <c r="W136" s="136"/>
      <c r="X136" s="136"/>
      <c r="Y136" s="93" t="s">
        <v>691</v>
      </c>
      <c r="Z136" s="97" t="s">
        <v>649</v>
      </c>
      <c r="AA136" s="97" t="s">
        <v>23</v>
      </c>
      <c r="AB136" s="97" t="s">
        <v>650</v>
      </c>
      <c r="AC136" s="33" t="s">
        <v>7</v>
      </c>
      <c r="AD136" s="88">
        <v>12</v>
      </c>
      <c r="AE136" s="33">
        <v>3</v>
      </c>
      <c r="AF136" s="33">
        <v>3</v>
      </c>
      <c r="AG136" s="33">
        <v>3</v>
      </c>
      <c r="AH136" s="33">
        <v>3</v>
      </c>
      <c r="AI136" s="33" t="s">
        <v>23</v>
      </c>
      <c r="AJ136" s="97" t="s">
        <v>20</v>
      </c>
      <c r="AK136" s="97" t="s">
        <v>6</v>
      </c>
      <c r="AL136" s="97" t="s">
        <v>6</v>
      </c>
      <c r="AM136" s="97" t="s">
        <v>6</v>
      </c>
      <c r="AN136" s="97" t="s">
        <v>27</v>
      </c>
      <c r="AO136" s="33" t="s">
        <v>117</v>
      </c>
      <c r="AP136" s="33" t="s">
        <v>101</v>
      </c>
      <c r="AQ136" s="33" t="s">
        <v>103</v>
      </c>
      <c r="AR136" s="33" t="s">
        <v>105</v>
      </c>
      <c r="AS136" s="33" t="s">
        <v>113</v>
      </c>
      <c r="AT136" s="97" t="s">
        <v>108</v>
      </c>
      <c r="AU136" s="97" t="s">
        <v>110</v>
      </c>
      <c r="AV136" s="97" t="s">
        <v>112</v>
      </c>
      <c r="AW136" s="33">
        <v>15</v>
      </c>
      <c r="AX136" s="33">
        <v>15</v>
      </c>
      <c r="AY136" s="33">
        <v>15</v>
      </c>
      <c r="AZ136" s="33">
        <v>15</v>
      </c>
      <c r="BA136" s="33">
        <v>15</v>
      </c>
      <c r="BB136" s="33">
        <v>15</v>
      </c>
      <c r="BC136" s="33">
        <v>10</v>
      </c>
      <c r="BD136" s="88">
        <v>100</v>
      </c>
      <c r="BE136" s="88" t="s">
        <v>126</v>
      </c>
      <c r="BF136" s="34" t="s">
        <v>156</v>
      </c>
      <c r="BG136" s="88" t="s">
        <v>126</v>
      </c>
      <c r="BH136" s="88" t="s">
        <v>126</v>
      </c>
      <c r="BI136" s="88">
        <v>100</v>
      </c>
      <c r="BJ136" s="135"/>
      <c r="BK136" s="137"/>
      <c r="BL136" s="39" t="s">
        <v>165</v>
      </c>
      <c r="BM136" s="39" t="s">
        <v>165</v>
      </c>
      <c r="BN136" s="85">
        <v>2</v>
      </c>
      <c r="BO136" s="134"/>
      <c r="BP136" s="85">
        <v>2</v>
      </c>
      <c r="BQ136" s="134"/>
      <c r="BR136" s="56" t="s">
        <v>44</v>
      </c>
    </row>
    <row r="137" spans="1:138" s="37" customFormat="1" ht="134.25" customHeight="1" x14ac:dyDescent="0.2">
      <c r="A137" s="142">
        <v>56</v>
      </c>
      <c r="B137" s="142" t="s">
        <v>813</v>
      </c>
      <c r="C137" s="56" t="s">
        <v>44</v>
      </c>
      <c r="D137" s="92" t="s">
        <v>44</v>
      </c>
      <c r="E137" s="143" t="s">
        <v>34</v>
      </c>
      <c r="F137" s="136" t="s">
        <v>66</v>
      </c>
      <c r="G137" s="136" t="s">
        <v>76</v>
      </c>
      <c r="H137" s="136" t="s">
        <v>72</v>
      </c>
      <c r="I137" s="144" t="s">
        <v>365</v>
      </c>
      <c r="J137" s="145" t="s">
        <v>366</v>
      </c>
      <c r="K137" s="144" t="s">
        <v>367</v>
      </c>
      <c r="L137" s="136">
        <v>1</v>
      </c>
      <c r="M137" s="136">
        <v>3</v>
      </c>
      <c r="N137" s="140">
        <v>3</v>
      </c>
      <c r="O137" s="141" t="s">
        <v>817</v>
      </c>
      <c r="P137" s="141" t="s">
        <v>86</v>
      </c>
      <c r="Q137" s="141" t="s">
        <v>90</v>
      </c>
      <c r="R137" s="138">
        <v>1</v>
      </c>
      <c r="S137" s="138">
        <v>1</v>
      </c>
      <c r="T137" s="140">
        <v>1</v>
      </c>
      <c r="U137" s="141" t="s">
        <v>822</v>
      </c>
      <c r="V137" s="141" t="s">
        <v>87</v>
      </c>
      <c r="W137" s="136" t="s">
        <v>554</v>
      </c>
      <c r="X137" s="136" t="s">
        <v>23</v>
      </c>
      <c r="Y137" s="93" t="s">
        <v>686</v>
      </c>
      <c r="Z137" s="97" t="s">
        <v>641</v>
      </c>
      <c r="AA137" s="97" t="s">
        <v>23</v>
      </c>
      <c r="AB137" s="97" t="s">
        <v>642</v>
      </c>
      <c r="AC137" s="33" t="s">
        <v>7</v>
      </c>
      <c r="AD137" s="88">
        <v>6</v>
      </c>
      <c r="AE137" s="33">
        <v>1</v>
      </c>
      <c r="AF137" s="33">
        <v>2</v>
      </c>
      <c r="AG137" s="33">
        <v>1</v>
      </c>
      <c r="AH137" s="33">
        <v>2</v>
      </c>
      <c r="AI137" s="33" t="s">
        <v>23</v>
      </c>
      <c r="AJ137" s="97" t="s">
        <v>20</v>
      </c>
      <c r="AK137" s="97" t="s">
        <v>6</v>
      </c>
      <c r="AL137" s="97" t="s">
        <v>6</v>
      </c>
      <c r="AM137" s="97" t="s">
        <v>6</v>
      </c>
      <c r="AN137" s="97" t="s">
        <v>27</v>
      </c>
      <c r="AO137" s="33" t="s">
        <v>117</v>
      </c>
      <c r="AP137" s="33" t="s">
        <v>101</v>
      </c>
      <c r="AQ137" s="33" t="s">
        <v>103</v>
      </c>
      <c r="AR137" s="33" t="s">
        <v>105</v>
      </c>
      <c r="AS137" s="33" t="s">
        <v>113</v>
      </c>
      <c r="AT137" s="97" t="s">
        <v>108</v>
      </c>
      <c r="AU137" s="97" t="s">
        <v>110</v>
      </c>
      <c r="AV137" s="97" t="s">
        <v>112</v>
      </c>
      <c r="AW137" s="33">
        <v>15</v>
      </c>
      <c r="AX137" s="33">
        <v>15</v>
      </c>
      <c r="AY137" s="33">
        <v>15</v>
      </c>
      <c r="AZ137" s="33">
        <v>15</v>
      </c>
      <c r="BA137" s="33">
        <v>15</v>
      </c>
      <c r="BB137" s="33">
        <v>15</v>
      </c>
      <c r="BC137" s="33">
        <v>10</v>
      </c>
      <c r="BD137" s="88">
        <v>100</v>
      </c>
      <c r="BE137" s="88" t="s">
        <v>126</v>
      </c>
      <c r="BF137" s="34" t="s">
        <v>156</v>
      </c>
      <c r="BG137" s="88" t="s">
        <v>126</v>
      </c>
      <c r="BH137" s="88" t="s">
        <v>126</v>
      </c>
      <c r="BI137" s="88">
        <v>100</v>
      </c>
      <c r="BJ137" s="135">
        <v>100</v>
      </c>
      <c r="BK137" s="137" t="s">
        <v>126</v>
      </c>
      <c r="BL137" s="39" t="s">
        <v>165</v>
      </c>
      <c r="BM137" s="39" t="s">
        <v>165</v>
      </c>
      <c r="BN137" s="85">
        <v>0</v>
      </c>
      <c r="BO137" s="134">
        <v>1</v>
      </c>
      <c r="BP137" s="85">
        <v>2</v>
      </c>
      <c r="BQ137" s="134">
        <v>2</v>
      </c>
      <c r="BR137" s="56" t="s">
        <v>44</v>
      </c>
    </row>
    <row r="138" spans="1:138" s="37" customFormat="1" ht="121.5" customHeight="1" x14ac:dyDescent="0.2">
      <c r="A138" s="142"/>
      <c r="B138" s="142"/>
      <c r="C138" s="56" t="s">
        <v>44</v>
      </c>
      <c r="D138" s="92" t="s">
        <v>44</v>
      </c>
      <c r="E138" s="143"/>
      <c r="F138" s="136"/>
      <c r="G138" s="136"/>
      <c r="H138" s="136"/>
      <c r="I138" s="144"/>
      <c r="J138" s="145"/>
      <c r="K138" s="144"/>
      <c r="L138" s="136"/>
      <c r="M138" s="136"/>
      <c r="N138" s="140">
        <v>0</v>
      </c>
      <c r="O138" s="141" t="s">
        <v>823</v>
      </c>
      <c r="P138" s="141"/>
      <c r="Q138" s="141"/>
      <c r="R138" s="139">
        <v>-2</v>
      </c>
      <c r="S138" s="139">
        <v>0</v>
      </c>
      <c r="T138" s="140">
        <v>0</v>
      </c>
      <c r="U138" s="141" t="s">
        <v>824</v>
      </c>
      <c r="V138" s="141"/>
      <c r="W138" s="136"/>
      <c r="X138" s="136"/>
      <c r="Y138" s="93" t="s">
        <v>692</v>
      </c>
      <c r="Z138" s="97" t="s">
        <v>651</v>
      </c>
      <c r="AA138" s="97" t="s">
        <v>23</v>
      </c>
      <c r="AB138" s="97" t="s">
        <v>652</v>
      </c>
      <c r="AC138" s="33" t="s">
        <v>7</v>
      </c>
      <c r="AD138" s="88">
        <v>4</v>
      </c>
      <c r="AE138" s="33">
        <v>1</v>
      </c>
      <c r="AF138" s="33">
        <v>1</v>
      </c>
      <c r="AG138" s="33">
        <v>1</v>
      </c>
      <c r="AH138" s="33">
        <v>1</v>
      </c>
      <c r="AI138" s="33" t="s">
        <v>23</v>
      </c>
      <c r="AJ138" s="97" t="s">
        <v>20</v>
      </c>
      <c r="AK138" s="97" t="s">
        <v>6</v>
      </c>
      <c r="AL138" s="97" t="s">
        <v>6</v>
      </c>
      <c r="AM138" s="97" t="s">
        <v>6</v>
      </c>
      <c r="AN138" s="97" t="s">
        <v>61</v>
      </c>
      <c r="AO138" s="33" t="s">
        <v>117</v>
      </c>
      <c r="AP138" s="33" t="s">
        <v>101</v>
      </c>
      <c r="AQ138" s="33" t="s">
        <v>103</v>
      </c>
      <c r="AR138" s="33" t="s">
        <v>105</v>
      </c>
      <c r="AS138" s="33" t="s">
        <v>113</v>
      </c>
      <c r="AT138" s="97" t="s">
        <v>108</v>
      </c>
      <c r="AU138" s="97" t="s">
        <v>110</v>
      </c>
      <c r="AV138" s="97" t="s">
        <v>112</v>
      </c>
      <c r="AW138" s="33">
        <v>15</v>
      </c>
      <c r="AX138" s="33">
        <v>15</v>
      </c>
      <c r="AY138" s="33">
        <v>15</v>
      </c>
      <c r="AZ138" s="33">
        <v>15</v>
      </c>
      <c r="BA138" s="33">
        <v>15</v>
      </c>
      <c r="BB138" s="33">
        <v>15</v>
      </c>
      <c r="BC138" s="33">
        <v>10</v>
      </c>
      <c r="BD138" s="88">
        <v>100</v>
      </c>
      <c r="BE138" s="88" t="s">
        <v>126</v>
      </c>
      <c r="BF138" s="34" t="s">
        <v>156</v>
      </c>
      <c r="BG138" s="88" t="s">
        <v>126</v>
      </c>
      <c r="BH138" s="88" t="s">
        <v>126</v>
      </c>
      <c r="BI138" s="88">
        <v>100</v>
      </c>
      <c r="BJ138" s="135"/>
      <c r="BK138" s="137"/>
      <c r="BL138" s="39" t="s">
        <v>165</v>
      </c>
      <c r="BM138" s="39" t="s">
        <v>165</v>
      </c>
      <c r="BN138" s="85">
        <v>2</v>
      </c>
      <c r="BO138" s="134"/>
      <c r="BP138" s="85">
        <v>2</v>
      </c>
      <c r="BQ138" s="134"/>
      <c r="BR138" s="56" t="s">
        <v>44</v>
      </c>
    </row>
    <row r="139" spans="1:138" s="37" customFormat="1" ht="111.75" customHeight="1" x14ac:dyDescent="0.2">
      <c r="A139" s="142">
        <v>57</v>
      </c>
      <c r="B139" s="142" t="s">
        <v>169</v>
      </c>
      <c r="C139" s="99" t="s">
        <v>8</v>
      </c>
      <c r="D139" s="92" t="s">
        <v>8</v>
      </c>
      <c r="E139" s="143" t="s">
        <v>41</v>
      </c>
      <c r="F139" s="136" t="s">
        <v>65</v>
      </c>
      <c r="G139" s="136" t="s">
        <v>75</v>
      </c>
      <c r="H139" s="136" t="s">
        <v>82</v>
      </c>
      <c r="I139" s="144" t="s">
        <v>504</v>
      </c>
      <c r="J139" s="145" t="s">
        <v>171</v>
      </c>
      <c r="K139" s="144" t="s">
        <v>505</v>
      </c>
      <c r="L139" s="139">
        <v>3</v>
      </c>
      <c r="M139" s="139">
        <v>4</v>
      </c>
      <c r="N139" s="140">
        <v>12</v>
      </c>
      <c r="O139" s="141" t="s">
        <v>525</v>
      </c>
      <c r="P139" s="141" t="s">
        <v>84</v>
      </c>
      <c r="Q139" s="141" t="s">
        <v>90</v>
      </c>
      <c r="R139" s="138">
        <v>2</v>
      </c>
      <c r="S139" s="138">
        <v>3</v>
      </c>
      <c r="T139" s="140">
        <v>6</v>
      </c>
      <c r="U139" s="141" t="s">
        <v>832</v>
      </c>
      <c r="V139" s="141" t="s">
        <v>86</v>
      </c>
      <c r="W139" s="136" t="s">
        <v>527</v>
      </c>
      <c r="X139" s="136" t="s">
        <v>23</v>
      </c>
      <c r="Y139" s="93" t="s">
        <v>693</v>
      </c>
      <c r="Z139" s="97" t="s">
        <v>611</v>
      </c>
      <c r="AA139" s="33" t="s">
        <v>23</v>
      </c>
      <c r="AB139" s="97" t="s">
        <v>612</v>
      </c>
      <c r="AC139" s="33" t="s">
        <v>7</v>
      </c>
      <c r="AD139" s="88">
        <v>12</v>
      </c>
      <c r="AE139" s="33">
        <v>3</v>
      </c>
      <c r="AF139" s="33">
        <v>3</v>
      </c>
      <c r="AG139" s="33">
        <v>3</v>
      </c>
      <c r="AH139" s="33">
        <v>3</v>
      </c>
      <c r="AI139" s="33" t="s">
        <v>23</v>
      </c>
      <c r="AJ139" s="33" t="s">
        <v>20</v>
      </c>
      <c r="AK139" s="33" t="s">
        <v>6</v>
      </c>
      <c r="AL139" s="33" t="s">
        <v>6</v>
      </c>
      <c r="AM139" s="33" t="s">
        <v>6</v>
      </c>
      <c r="AN139" s="33" t="s">
        <v>61</v>
      </c>
      <c r="AO139" s="33" t="s">
        <v>117</v>
      </c>
      <c r="AP139" s="33" t="s">
        <v>101</v>
      </c>
      <c r="AQ139" s="33" t="s">
        <v>103</v>
      </c>
      <c r="AR139" s="33" t="s">
        <v>105</v>
      </c>
      <c r="AS139" s="33" t="s">
        <v>113</v>
      </c>
      <c r="AT139" s="97" t="s">
        <v>108</v>
      </c>
      <c r="AU139" s="97" t="s">
        <v>110</v>
      </c>
      <c r="AV139" s="97" t="s">
        <v>112</v>
      </c>
      <c r="AW139" s="33">
        <v>15</v>
      </c>
      <c r="AX139" s="33">
        <v>15</v>
      </c>
      <c r="AY139" s="33">
        <v>15</v>
      </c>
      <c r="AZ139" s="33">
        <v>15</v>
      </c>
      <c r="BA139" s="33">
        <v>15</v>
      </c>
      <c r="BB139" s="33">
        <v>15</v>
      </c>
      <c r="BC139" s="33">
        <v>10</v>
      </c>
      <c r="BD139" s="88">
        <v>100</v>
      </c>
      <c r="BE139" s="88" t="s">
        <v>126</v>
      </c>
      <c r="BF139" s="34" t="s">
        <v>156</v>
      </c>
      <c r="BG139" s="88" t="s">
        <v>126</v>
      </c>
      <c r="BH139" s="88" t="s">
        <v>126</v>
      </c>
      <c r="BI139" s="88">
        <v>100</v>
      </c>
      <c r="BJ139" s="135">
        <v>83.333333333333329</v>
      </c>
      <c r="BK139" s="137" t="s">
        <v>127</v>
      </c>
      <c r="BL139" s="39" t="s">
        <v>166</v>
      </c>
      <c r="BM139" s="39" t="s">
        <v>167</v>
      </c>
      <c r="BN139" s="85">
        <v>0</v>
      </c>
      <c r="BO139" s="134">
        <v>0.66666666666666663</v>
      </c>
      <c r="BP139" s="85">
        <v>0</v>
      </c>
      <c r="BQ139" s="134">
        <v>0.66666666666666663</v>
      </c>
      <c r="BR139" s="99" t="s">
        <v>8</v>
      </c>
      <c r="BS139" s="84"/>
      <c r="BT139" s="84"/>
      <c r="BU139" s="84"/>
      <c r="BV139" s="84"/>
      <c r="BW139" s="84"/>
      <c r="BX139" s="84"/>
      <c r="BY139" s="84"/>
      <c r="BZ139" s="84"/>
      <c r="CA139" s="84"/>
      <c r="CB139" s="84"/>
      <c r="CC139" s="84"/>
      <c r="CD139" s="84"/>
      <c r="CE139" s="84"/>
      <c r="CF139" s="84"/>
      <c r="CG139" s="84"/>
      <c r="CH139" s="84"/>
      <c r="CI139" s="84"/>
      <c r="CJ139" s="84"/>
      <c r="CK139" s="84"/>
      <c r="CL139" s="84"/>
      <c r="CM139" s="84"/>
      <c r="CN139" s="84"/>
      <c r="CO139" s="84"/>
      <c r="CP139" s="84"/>
      <c r="CQ139" s="84"/>
      <c r="CR139" s="84"/>
      <c r="CS139" s="84"/>
      <c r="CT139" s="84"/>
      <c r="CU139" s="84"/>
      <c r="CV139" s="84"/>
      <c r="CW139" s="84"/>
      <c r="CX139" s="84"/>
      <c r="CY139" s="84"/>
      <c r="CZ139" s="84"/>
      <c r="DA139" s="84"/>
      <c r="DB139" s="84"/>
      <c r="DC139" s="84"/>
      <c r="DD139" s="84"/>
      <c r="DE139" s="84"/>
      <c r="DF139" s="84"/>
      <c r="DG139" s="84"/>
      <c r="DH139" s="84"/>
      <c r="DI139" s="84"/>
      <c r="DJ139" s="84"/>
      <c r="DK139" s="84"/>
      <c r="DL139" s="84"/>
      <c r="DM139" s="84"/>
      <c r="DN139" s="84"/>
      <c r="DO139" s="84"/>
      <c r="DP139" s="84"/>
      <c r="DQ139" s="84"/>
      <c r="DR139" s="84"/>
      <c r="DS139" s="84"/>
      <c r="DT139" s="84"/>
      <c r="DU139" s="84"/>
      <c r="DV139" s="84"/>
      <c r="DW139" s="84"/>
      <c r="DX139" s="84"/>
      <c r="DY139" s="84"/>
      <c r="DZ139" s="84"/>
      <c r="EA139" s="84"/>
      <c r="EB139" s="84"/>
      <c r="EC139" s="84"/>
      <c r="ED139" s="84"/>
      <c r="EE139" s="84"/>
      <c r="EF139" s="84"/>
      <c r="EG139" s="84"/>
      <c r="EH139" s="84"/>
    </row>
    <row r="140" spans="1:138" s="37" customFormat="1" ht="111.75" customHeight="1" x14ac:dyDescent="0.2">
      <c r="A140" s="142"/>
      <c r="B140" s="142"/>
      <c r="C140" s="99" t="s">
        <v>8</v>
      </c>
      <c r="D140" s="92" t="s">
        <v>8</v>
      </c>
      <c r="E140" s="143"/>
      <c r="F140" s="136"/>
      <c r="G140" s="136"/>
      <c r="H140" s="136"/>
      <c r="I140" s="144"/>
      <c r="J140" s="145"/>
      <c r="K140" s="144"/>
      <c r="L140" s="139"/>
      <c r="M140" s="139"/>
      <c r="N140" s="140"/>
      <c r="O140" s="141"/>
      <c r="P140" s="141"/>
      <c r="Q140" s="141"/>
      <c r="R140" s="139">
        <v>-1</v>
      </c>
      <c r="S140" s="139">
        <v>0</v>
      </c>
      <c r="T140" s="140">
        <v>0</v>
      </c>
      <c r="U140" s="141"/>
      <c r="V140" s="141"/>
      <c r="W140" s="139"/>
      <c r="X140" s="139"/>
      <c r="Y140" s="93" t="s">
        <v>694</v>
      </c>
      <c r="Z140" s="97" t="s">
        <v>611</v>
      </c>
      <c r="AA140" s="33" t="s">
        <v>23</v>
      </c>
      <c r="AB140" s="97" t="s">
        <v>613</v>
      </c>
      <c r="AC140" s="33" t="s">
        <v>7</v>
      </c>
      <c r="AD140" s="88">
        <v>12</v>
      </c>
      <c r="AE140" s="33">
        <v>3</v>
      </c>
      <c r="AF140" s="33">
        <v>3</v>
      </c>
      <c r="AG140" s="33">
        <v>3</v>
      </c>
      <c r="AH140" s="33">
        <v>3</v>
      </c>
      <c r="AI140" s="33" t="s">
        <v>23</v>
      </c>
      <c r="AJ140" s="33" t="s">
        <v>20</v>
      </c>
      <c r="AK140" s="33" t="s">
        <v>6</v>
      </c>
      <c r="AL140" s="33" t="s">
        <v>6</v>
      </c>
      <c r="AM140" s="33" t="s">
        <v>6</v>
      </c>
      <c r="AN140" s="33" t="s">
        <v>61</v>
      </c>
      <c r="AO140" s="33" t="s">
        <v>117</v>
      </c>
      <c r="AP140" s="33" t="s">
        <v>101</v>
      </c>
      <c r="AQ140" s="33" t="s">
        <v>103</v>
      </c>
      <c r="AR140" s="33" t="s">
        <v>105</v>
      </c>
      <c r="AS140" s="33" t="s">
        <v>113</v>
      </c>
      <c r="AT140" s="97" t="s">
        <v>108</v>
      </c>
      <c r="AU140" s="97" t="s">
        <v>110</v>
      </c>
      <c r="AV140" s="97" t="s">
        <v>112</v>
      </c>
      <c r="AW140" s="33">
        <v>15</v>
      </c>
      <c r="AX140" s="33">
        <v>15</v>
      </c>
      <c r="AY140" s="33">
        <v>15</v>
      </c>
      <c r="AZ140" s="33">
        <v>15</v>
      </c>
      <c r="BA140" s="33">
        <v>15</v>
      </c>
      <c r="BB140" s="33">
        <v>15</v>
      </c>
      <c r="BC140" s="33">
        <v>10</v>
      </c>
      <c r="BD140" s="88">
        <v>100</v>
      </c>
      <c r="BE140" s="88" t="s">
        <v>126</v>
      </c>
      <c r="BF140" s="34" t="s">
        <v>156</v>
      </c>
      <c r="BG140" s="88" t="s">
        <v>126</v>
      </c>
      <c r="BH140" s="88" t="s">
        <v>126</v>
      </c>
      <c r="BI140" s="88">
        <v>100</v>
      </c>
      <c r="BJ140" s="135"/>
      <c r="BK140" s="137"/>
      <c r="BL140" s="39" t="s">
        <v>165</v>
      </c>
      <c r="BM140" s="39" t="s">
        <v>165</v>
      </c>
      <c r="BN140" s="85">
        <v>1</v>
      </c>
      <c r="BO140" s="134"/>
      <c r="BP140" s="85">
        <v>1</v>
      </c>
      <c r="BQ140" s="134"/>
      <c r="BR140" s="99" t="s">
        <v>8</v>
      </c>
      <c r="BS140" s="84"/>
      <c r="BT140" s="84"/>
      <c r="BU140" s="84"/>
      <c r="BV140" s="84"/>
      <c r="BW140" s="84"/>
      <c r="BX140" s="84"/>
      <c r="BY140" s="84"/>
      <c r="BZ140" s="84"/>
      <c r="CA140" s="84"/>
      <c r="CB140" s="84"/>
      <c r="CC140" s="84"/>
      <c r="CD140" s="84"/>
      <c r="CE140" s="84"/>
      <c r="CF140" s="84"/>
      <c r="CG140" s="84"/>
      <c r="CH140" s="84"/>
      <c r="CI140" s="84"/>
      <c r="CJ140" s="84"/>
      <c r="CK140" s="84"/>
      <c r="CL140" s="84"/>
      <c r="CM140" s="84"/>
      <c r="CN140" s="84"/>
      <c r="CO140" s="84"/>
      <c r="CP140" s="84"/>
      <c r="CQ140" s="84"/>
      <c r="CR140" s="84"/>
      <c r="CS140" s="84"/>
      <c r="CT140" s="84"/>
      <c r="CU140" s="84"/>
      <c r="CV140" s="84"/>
      <c r="CW140" s="84"/>
      <c r="CX140" s="84"/>
      <c r="CY140" s="84"/>
      <c r="CZ140" s="84"/>
      <c r="DA140" s="84"/>
      <c r="DB140" s="84"/>
      <c r="DC140" s="84"/>
      <c r="DD140" s="84"/>
      <c r="DE140" s="84"/>
      <c r="DF140" s="84"/>
      <c r="DG140" s="84"/>
      <c r="DH140" s="84"/>
      <c r="DI140" s="84"/>
      <c r="DJ140" s="84"/>
      <c r="DK140" s="84"/>
      <c r="DL140" s="84"/>
      <c r="DM140" s="84"/>
      <c r="DN140" s="84"/>
      <c r="DO140" s="84"/>
      <c r="DP140" s="84"/>
      <c r="DQ140" s="84"/>
      <c r="DR140" s="84"/>
      <c r="DS140" s="84"/>
      <c r="DT140" s="84"/>
      <c r="DU140" s="84"/>
      <c r="DV140" s="84"/>
      <c r="DW140" s="84"/>
      <c r="DX140" s="84"/>
      <c r="DY140" s="84"/>
      <c r="DZ140" s="84"/>
      <c r="EA140" s="84"/>
      <c r="EB140" s="84"/>
      <c r="EC140" s="84"/>
      <c r="ED140" s="84"/>
      <c r="EE140" s="84"/>
      <c r="EF140" s="84"/>
      <c r="EG140" s="84"/>
      <c r="EH140" s="84"/>
    </row>
    <row r="141" spans="1:138" s="37" customFormat="1" ht="111.75" customHeight="1" x14ac:dyDescent="0.2">
      <c r="A141" s="142"/>
      <c r="B141" s="142"/>
      <c r="C141" s="99" t="s">
        <v>8</v>
      </c>
      <c r="D141" s="92" t="s">
        <v>8</v>
      </c>
      <c r="E141" s="143"/>
      <c r="F141" s="136"/>
      <c r="G141" s="136"/>
      <c r="H141" s="136"/>
      <c r="I141" s="144"/>
      <c r="J141" s="145"/>
      <c r="K141" s="144"/>
      <c r="L141" s="139"/>
      <c r="M141" s="139"/>
      <c r="N141" s="140"/>
      <c r="O141" s="141"/>
      <c r="P141" s="141"/>
      <c r="Q141" s="141"/>
      <c r="R141" s="139">
        <v>-1</v>
      </c>
      <c r="S141" s="139">
        <v>0</v>
      </c>
      <c r="T141" s="140">
        <v>0</v>
      </c>
      <c r="U141" s="141"/>
      <c r="V141" s="141"/>
      <c r="W141" s="139"/>
      <c r="X141" s="139"/>
      <c r="Y141" s="93" t="s">
        <v>695</v>
      </c>
      <c r="Z141" s="97" t="s">
        <v>611</v>
      </c>
      <c r="AA141" s="33" t="s">
        <v>23</v>
      </c>
      <c r="AB141" s="97" t="s">
        <v>614</v>
      </c>
      <c r="AC141" s="33" t="s">
        <v>7</v>
      </c>
      <c r="AD141" s="88">
        <v>0</v>
      </c>
      <c r="AE141" s="33">
        <v>0</v>
      </c>
      <c r="AF141" s="33">
        <v>0</v>
      </c>
      <c r="AG141" s="33">
        <v>0</v>
      </c>
      <c r="AH141" s="33">
        <v>0</v>
      </c>
      <c r="AI141" s="33" t="s">
        <v>6</v>
      </c>
      <c r="AJ141" s="33" t="s">
        <v>21</v>
      </c>
      <c r="AK141" s="33" t="s">
        <v>6</v>
      </c>
      <c r="AL141" s="33" t="s">
        <v>6</v>
      </c>
      <c r="AM141" s="33" t="s">
        <v>6</v>
      </c>
      <c r="AN141" s="33" t="s">
        <v>29</v>
      </c>
      <c r="AO141" s="33" t="s">
        <v>118</v>
      </c>
      <c r="AP141" s="33" t="s">
        <v>101</v>
      </c>
      <c r="AQ141" s="33" t="s">
        <v>103</v>
      </c>
      <c r="AR141" s="33" t="s">
        <v>105</v>
      </c>
      <c r="AS141" s="33" t="s">
        <v>114</v>
      </c>
      <c r="AT141" s="97" t="s">
        <v>108</v>
      </c>
      <c r="AU141" s="97" t="s">
        <v>110</v>
      </c>
      <c r="AV141" s="97" t="s">
        <v>112</v>
      </c>
      <c r="AW141" s="33">
        <v>15</v>
      </c>
      <c r="AX141" s="33">
        <v>15</v>
      </c>
      <c r="AY141" s="33">
        <v>15</v>
      </c>
      <c r="AZ141" s="33">
        <v>10</v>
      </c>
      <c r="BA141" s="33">
        <v>15</v>
      </c>
      <c r="BB141" s="33">
        <v>15</v>
      </c>
      <c r="BC141" s="33">
        <v>10</v>
      </c>
      <c r="BD141" s="88">
        <v>95</v>
      </c>
      <c r="BE141" s="88" t="s">
        <v>127</v>
      </c>
      <c r="BF141" s="34" t="s">
        <v>156</v>
      </c>
      <c r="BG141" s="88" t="s">
        <v>126</v>
      </c>
      <c r="BH141" s="88" t="s">
        <v>127</v>
      </c>
      <c r="BI141" s="88">
        <v>50</v>
      </c>
      <c r="BJ141" s="135"/>
      <c r="BK141" s="137"/>
      <c r="BL141" s="39" t="s">
        <v>165</v>
      </c>
      <c r="BM141" s="39" t="s">
        <v>165</v>
      </c>
      <c r="BN141" s="85">
        <v>1</v>
      </c>
      <c r="BO141" s="134"/>
      <c r="BP141" s="85">
        <v>1</v>
      </c>
      <c r="BQ141" s="134"/>
      <c r="BR141" s="99" t="s">
        <v>8</v>
      </c>
      <c r="BS141" s="84"/>
      <c r="BT141" s="84"/>
      <c r="BU141" s="84"/>
      <c r="BV141" s="84"/>
      <c r="BW141" s="84"/>
      <c r="BX141" s="84"/>
      <c r="BY141" s="84"/>
      <c r="BZ141" s="84"/>
      <c r="CA141" s="84"/>
      <c r="CB141" s="84"/>
      <c r="CC141" s="84"/>
      <c r="CD141" s="84"/>
      <c r="CE141" s="84"/>
      <c r="CF141" s="84"/>
      <c r="CG141" s="84"/>
      <c r="CH141" s="84"/>
      <c r="CI141" s="84"/>
      <c r="CJ141" s="84"/>
      <c r="CK141" s="84"/>
      <c r="CL141" s="84"/>
      <c r="CM141" s="84"/>
      <c r="CN141" s="84"/>
      <c r="CO141" s="84"/>
      <c r="CP141" s="84"/>
      <c r="CQ141" s="84"/>
      <c r="CR141" s="84"/>
      <c r="CS141" s="84"/>
      <c r="CT141" s="84"/>
      <c r="CU141" s="84"/>
      <c r="CV141" s="84"/>
      <c r="CW141" s="84"/>
      <c r="CX141" s="84"/>
      <c r="CY141" s="84"/>
      <c r="CZ141" s="84"/>
      <c r="DA141" s="84"/>
      <c r="DB141" s="84"/>
      <c r="DC141" s="84"/>
      <c r="DD141" s="84"/>
      <c r="DE141" s="84"/>
      <c r="DF141" s="84"/>
      <c r="DG141" s="84"/>
      <c r="DH141" s="84"/>
      <c r="DI141" s="84"/>
      <c r="DJ141" s="84"/>
      <c r="DK141" s="84"/>
      <c r="DL141" s="84"/>
      <c r="DM141" s="84"/>
      <c r="DN141" s="84"/>
      <c r="DO141" s="84"/>
      <c r="DP141" s="84"/>
      <c r="DQ141" s="84"/>
      <c r="DR141" s="84"/>
      <c r="DS141" s="84"/>
      <c r="DT141" s="84"/>
      <c r="DU141" s="84"/>
      <c r="DV141" s="84"/>
      <c r="DW141" s="84"/>
      <c r="DX141" s="84"/>
      <c r="DY141" s="84"/>
      <c r="DZ141" s="84"/>
      <c r="EA141" s="84"/>
      <c r="EB141" s="84"/>
      <c r="EC141" s="84"/>
      <c r="ED141" s="84"/>
      <c r="EE141" s="84"/>
      <c r="EF141" s="84"/>
      <c r="EG141" s="84"/>
      <c r="EH141" s="84"/>
    </row>
    <row r="142" spans="1:138" s="37" customFormat="1" ht="120" customHeight="1" x14ac:dyDescent="0.2">
      <c r="A142" s="142">
        <v>58</v>
      </c>
      <c r="B142" s="142" t="s">
        <v>177</v>
      </c>
      <c r="C142" s="99" t="s">
        <v>8</v>
      </c>
      <c r="D142" s="92" t="s">
        <v>8</v>
      </c>
      <c r="E142" s="143" t="s">
        <v>41</v>
      </c>
      <c r="F142" s="136" t="s">
        <v>69</v>
      </c>
      <c r="G142" s="136" t="s">
        <v>77</v>
      </c>
      <c r="H142" s="136" t="s">
        <v>83</v>
      </c>
      <c r="I142" s="144" t="s">
        <v>172</v>
      </c>
      <c r="J142" s="145" t="s">
        <v>173</v>
      </c>
      <c r="K142" s="144" t="s">
        <v>506</v>
      </c>
      <c r="L142" s="139">
        <v>1</v>
      </c>
      <c r="M142" s="139">
        <v>3</v>
      </c>
      <c r="N142" s="140">
        <v>3</v>
      </c>
      <c r="O142" s="141" t="s">
        <v>817</v>
      </c>
      <c r="P142" s="141" t="s">
        <v>86</v>
      </c>
      <c r="Q142" s="141" t="s">
        <v>90</v>
      </c>
      <c r="R142" s="138">
        <v>1</v>
      </c>
      <c r="S142" s="138">
        <v>2</v>
      </c>
      <c r="T142" s="140">
        <v>2</v>
      </c>
      <c r="U142" s="141" t="s">
        <v>818</v>
      </c>
      <c r="V142" s="141" t="s">
        <v>87</v>
      </c>
      <c r="W142" s="136" t="s">
        <v>527</v>
      </c>
      <c r="X142" s="136" t="s">
        <v>23</v>
      </c>
      <c r="Y142" s="93" t="s">
        <v>696</v>
      </c>
      <c r="Z142" s="97" t="s">
        <v>611</v>
      </c>
      <c r="AA142" s="33" t="s">
        <v>23</v>
      </c>
      <c r="AB142" s="97" t="s">
        <v>615</v>
      </c>
      <c r="AC142" s="33" t="s">
        <v>7</v>
      </c>
      <c r="AD142" s="88">
        <v>0</v>
      </c>
      <c r="AE142" s="33">
        <v>0</v>
      </c>
      <c r="AF142" s="33">
        <v>0</v>
      </c>
      <c r="AG142" s="33">
        <v>0</v>
      </c>
      <c r="AH142" s="33">
        <v>0</v>
      </c>
      <c r="AI142" s="33" t="s">
        <v>6</v>
      </c>
      <c r="AJ142" s="33" t="s">
        <v>21</v>
      </c>
      <c r="AK142" s="33" t="s">
        <v>6</v>
      </c>
      <c r="AL142" s="33" t="s">
        <v>6</v>
      </c>
      <c r="AM142" s="33" t="s">
        <v>6</v>
      </c>
      <c r="AN142" s="33" t="s">
        <v>29</v>
      </c>
      <c r="AO142" s="33" t="s">
        <v>117</v>
      </c>
      <c r="AP142" s="33" t="s">
        <v>101</v>
      </c>
      <c r="AQ142" s="33" t="s">
        <v>103</v>
      </c>
      <c r="AR142" s="33" t="s">
        <v>105</v>
      </c>
      <c r="AS142" s="33" t="s">
        <v>114</v>
      </c>
      <c r="AT142" s="97" t="s">
        <v>108</v>
      </c>
      <c r="AU142" s="97" t="s">
        <v>110</v>
      </c>
      <c r="AV142" s="97" t="s">
        <v>112</v>
      </c>
      <c r="AW142" s="33">
        <v>15</v>
      </c>
      <c r="AX142" s="33">
        <v>15</v>
      </c>
      <c r="AY142" s="33">
        <v>15</v>
      </c>
      <c r="AZ142" s="33">
        <v>10</v>
      </c>
      <c r="BA142" s="33">
        <v>15</v>
      </c>
      <c r="BB142" s="33">
        <v>15</v>
      </c>
      <c r="BC142" s="33">
        <v>10</v>
      </c>
      <c r="BD142" s="88">
        <v>95</v>
      </c>
      <c r="BE142" s="88" t="s">
        <v>127</v>
      </c>
      <c r="BF142" s="34" t="s">
        <v>156</v>
      </c>
      <c r="BG142" s="88" t="s">
        <v>126</v>
      </c>
      <c r="BH142" s="88" t="s">
        <v>127</v>
      </c>
      <c r="BI142" s="88">
        <v>50</v>
      </c>
      <c r="BJ142" s="135">
        <v>66.666666666666671</v>
      </c>
      <c r="BK142" s="137" t="s">
        <v>127</v>
      </c>
      <c r="BL142" s="39" t="s">
        <v>165</v>
      </c>
      <c r="BM142" s="39" t="s">
        <v>165</v>
      </c>
      <c r="BN142" s="85">
        <v>1</v>
      </c>
      <c r="BO142" s="134">
        <v>0.66666666666666663</v>
      </c>
      <c r="BP142" s="85">
        <v>1</v>
      </c>
      <c r="BQ142" s="134">
        <v>0.66666666666666663</v>
      </c>
      <c r="BR142" s="99" t="s">
        <v>8</v>
      </c>
      <c r="BS142" s="84"/>
      <c r="BT142" s="84"/>
      <c r="BU142" s="84"/>
      <c r="BV142" s="84"/>
      <c r="BW142" s="84"/>
      <c r="BX142" s="84"/>
      <c r="BY142" s="84"/>
      <c r="BZ142" s="84"/>
      <c r="CA142" s="84"/>
      <c r="CB142" s="84"/>
      <c r="CC142" s="84"/>
      <c r="CD142" s="84"/>
      <c r="CE142" s="84"/>
      <c r="CF142" s="84"/>
      <c r="CG142" s="84"/>
      <c r="CH142" s="84"/>
      <c r="CI142" s="84"/>
      <c r="CJ142" s="84"/>
      <c r="CK142" s="84"/>
      <c r="CL142" s="84"/>
      <c r="CM142" s="84"/>
      <c r="CN142" s="84"/>
      <c r="CO142" s="84"/>
      <c r="CP142" s="84"/>
      <c r="CQ142" s="84"/>
      <c r="CR142" s="84"/>
      <c r="CS142" s="84"/>
      <c r="CT142" s="84"/>
      <c r="CU142" s="84"/>
      <c r="CV142" s="84"/>
      <c r="CW142" s="84"/>
      <c r="CX142" s="84"/>
      <c r="CY142" s="84"/>
      <c r="CZ142" s="84"/>
      <c r="DA142" s="84"/>
      <c r="DB142" s="84"/>
      <c r="DC142" s="84"/>
      <c r="DD142" s="84"/>
      <c r="DE142" s="84"/>
      <c r="DF142" s="84"/>
      <c r="DG142" s="84"/>
      <c r="DH142" s="84"/>
      <c r="DI142" s="84"/>
      <c r="DJ142" s="84"/>
      <c r="DK142" s="84"/>
      <c r="DL142" s="84"/>
      <c r="DM142" s="84"/>
      <c r="DN142" s="84"/>
      <c r="DO142" s="84"/>
      <c r="DP142" s="84"/>
      <c r="DQ142" s="84"/>
      <c r="DR142" s="84"/>
      <c r="DS142" s="84"/>
      <c r="DT142" s="84"/>
      <c r="DU142" s="84"/>
      <c r="DV142" s="84"/>
      <c r="DW142" s="84"/>
      <c r="DX142" s="84"/>
      <c r="DY142" s="84"/>
      <c r="DZ142" s="84"/>
      <c r="EA142" s="84"/>
      <c r="EB142" s="84"/>
      <c r="EC142" s="84"/>
      <c r="ED142" s="84"/>
      <c r="EE142" s="84"/>
      <c r="EF142" s="84"/>
      <c r="EG142" s="84"/>
      <c r="EH142" s="84"/>
    </row>
    <row r="143" spans="1:138" s="37" customFormat="1" ht="111" customHeight="1" x14ac:dyDescent="0.2">
      <c r="A143" s="142"/>
      <c r="B143" s="142" t="s">
        <v>177</v>
      </c>
      <c r="C143" s="99" t="s">
        <v>8</v>
      </c>
      <c r="D143" s="92" t="s">
        <v>8</v>
      </c>
      <c r="E143" s="143"/>
      <c r="F143" s="136"/>
      <c r="G143" s="136"/>
      <c r="H143" s="136"/>
      <c r="I143" s="144"/>
      <c r="J143" s="145"/>
      <c r="K143" s="144"/>
      <c r="L143" s="139"/>
      <c r="M143" s="139"/>
      <c r="N143" s="140">
        <v>0</v>
      </c>
      <c r="O143" s="141"/>
      <c r="P143" s="141"/>
      <c r="Q143" s="141"/>
      <c r="R143" s="139">
        <v>-1</v>
      </c>
      <c r="S143" s="139">
        <v>0</v>
      </c>
      <c r="T143" s="140">
        <v>0</v>
      </c>
      <c r="U143" s="141"/>
      <c r="V143" s="141"/>
      <c r="W143" s="139"/>
      <c r="X143" s="139"/>
      <c r="Y143" s="93" t="s">
        <v>792</v>
      </c>
      <c r="Z143" s="97" t="s">
        <v>611</v>
      </c>
      <c r="AA143" s="33" t="s">
        <v>23</v>
      </c>
      <c r="AB143" s="97" t="s">
        <v>793</v>
      </c>
      <c r="AC143" s="33" t="s">
        <v>7</v>
      </c>
      <c r="AD143" s="88">
        <v>0</v>
      </c>
      <c r="AE143" s="33">
        <v>0</v>
      </c>
      <c r="AF143" s="33">
        <v>0</v>
      </c>
      <c r="AG143" s="33">
        <v>0</v>
      </c>
      <c r="AH143" s="33">
        <v>0</v>
      </c>
      <c r="AI143" s="33" t="s">
        <v>6</v>
      </c>
      <c r="AJ143" s="33" t="s">
        <v>21</v>
      </c>
      <c r="AK143" s="33" t="s">
        <v>6</v>
      </c>
      <c r="AL143" s="33" t="s">
        <v>6</v>
      </c>
      <c r="AM143" s="33" t="s">
        <v>6</v>
      </c>
      <c r="AN143" s="33" t="s">
        <v>30</v>
      </c>
      <c r="AO143" s="33" t="s">
        <v>117</v>
      </c>
      <c r="AP143" s="33" t="s">
        <v>101</v>
      </c>
      <c r="AQ143" s="33" t="s">
        <v>103</v>
      </c>
      <c r="AR143" s="33" t="s">
        <v>105</v>
      </c>
      <c r="AS143" s="33" t="s">
        <v>114</v>
      </c>
      <c r="AT143" s="97" t="s">
        <v>108</v>
      </c>
      <c r="AU143" s="97" t="s">
        <v>110</v>
      </c>
      <c r="AV143" s="97" t="s">
        <v>112</v>
      </c>
      <c r="AW143" s="33">
        <v>15</v>
      </c>
      <c r="AX143" s="33">
        <v>15</v>
      </c>
      <c r="AY143" s="33">
        <v>15</v>
      </c>
      <c r="AZ143" s="33">
        <v>10</v>
      </c>
      <c r="BA143" s="33">
        <v>15</v>
      </c>
      <c r="BB143" s="33">
        <v>15</v>
      </c>
      <c r="BC143" s="33">
        <v>10</v>
      </c>
      <c r="BD143" s="88">
        <v>95</v>
      </c>
      <c r="BE143" s="88" t="s">
        <v>127</v>
      </c>
      <c r="BF143" s="34" t="s">
        <v>156</v>
      </c>
      <c r="BG143" s="88" t="s">
        <v>126</v>
      </c>
      <c r="BH143" s="88" t="s">
        <v>127</v>
      </c>
      <c r="BI143" s="88">
        <v>50</v>
      </c>
      <c r="BJ143" s="135"/>
      <c r="BK143" s="137"/>
      <c r="BL143" s="39" t="s">
        <v>165</v>
      </c>
      <c r="BM143" s="39" t="s">
        <v>165</v>
      </c>
      <c r="BN143" s="85">
        <v>1</v>
      </c>
      <c r="BO143" s="134"/>
      <c r="BP143" s="85">
        <v>1</v>
      </c>
      <c r="BQ143" s="134"/>
      <c r="BR143" s="99" t="s">
        <v>8</v>
      </c>
      <c r="BS143" s="84"/>
      <c r="BT143" s="84"/>
      <c r="BU143" s="84"/>
      <c r="BV143" s="84"/>
      <c r="BW143" s="84"/>
      <c r="BX143" s="84"/>
      <c r="BY143" s="84"/>
      <c r="BZ143" s="84"/>
      <c r="CA143" s="84"/>
      <c r="CB143" s="84"/>
      <c r="CC143" s="84"/>
      <c r="CD143" s="84"/>
      <c r="CE143" s="84"/>
      <c r="CF143" s="84"/>
      <c r="CG143" s="84"/>
      <c r="CH143" s="84"/>
      <c r="CI143" s="84"/>
      <c r="CJ143" s="84"/>
      <c r="CK143" s="84"/>
      <c r="CL143" s="84"/>
      <c r="CM143" s="84"/>
      <c r="CN143" s="84"/>
      <c r="CO143" s="84"/>
      <c r="CP143" s="84"/>
      <c r="CQ143" s="84"/>
      <c r="CR143" s="84"/>
      <c r="CS143" s="84"/>
      <c r="CT143" s="84"/>
      <c r="CU143" s="84"/>
      <c r="CV143" s="84"/>
      <c r="CW143" s="84"/>
      <c r="CX143" s="84"/>
      <c r="CY143" s="84"/>
      <c r="CZ143" s="84"/>
      <c r="DA143" s="84"/>
      <c r="DB143" s="84"/>
      <c r="DC143" s="84"/>
      <c r="DD143" s="84"/>
      <c r="DE143" s="84"/>
      <c r="DF143" s="84"/>
      <c r="DG143" s="84"/>
      <c r="DH143" s="84"/>
      <c r="DI143" s="84"/>
      <c r="DJ143" s="84"/>
      <c r="DK143" s="84"/>
      <c r="DL143" s="84"/>
      <c r="DM143" s="84"/>
      <c r="DN143" s="84"/>
      <c r="DO143" s="84"/>
      <c r="DP143" s="84"/>
      <c r="DQ143" s="84"/>
      <c r="DR143" s="84"/>
      <c r="DS143" s="84"/>
      <c r="DT143" s="84"/>
      <c r="DU143" s="84"/>
      <c r="DV143" s="84"/>
      <c r="DW143" s="84"/>
      <c r="DX143" s="84"/>
      <c r="DY143" s="84"/>
      <c r="DZ143" s="84"/>
      <c r="EA143" s="84"/>
      <c r="EB143" s="84"/>
      <c r="EC143" s="84"/>
      <c r="ED143" s="84"/>
      <c r="EE143" s="84"/>
      <c r="EF143" s="84"/>
      <c r="EG143" s="84"/>
      <c r="EH143" s="84"/>
    </row>
    <row r="144" spans="1:138" s="37" customFormat="1" ht="121.5" customHeight="1" x14ac:dyDescent="0.2">
      <c r="A144" s="142"/>
      <c r="B144" s="142" t="s">
        <v>177</v>
      </c>
      <c r="C144" s="99" t="s">
        <v>8</v>
      </c>
      <c r="D144" s="92" t="s">
        <v>8</v>
      </c>
      <c r="E144" s="143"/>
      <c r="F144" s="136"/>
      <c r="G144" s="136"/>
      <c r="H144" s="136"/>
      <c r="I144" s="144"/>
      <c r="J144" s="145"/>
      <c r="K144" s="144"/>
      <c r="L144" s="139"/>
      <c r="M144" s="139"/>
      <c r="N144" s="140">
        <v>0</v>
      </c>
      <c r="O144" s="141"/>
      <c r="P144" s="141"/>
      <c r="Q144" s="141"/>
      <c r="R144" s="139">
        <v>0</v>
      </c>
      <c r="S144" s="139">
        <v>0</v>
      </c>
      <c r="T144" s="140">
        <v>0</v>
      </c>
      <c r="U144" s="141"/>
      <c r="V144" s="141"/>
      <c r="W144" s="139"/>
      <c r="X144" s="139"/>
      <c r="Y144" s="93" t="s">
        <v>697</v>
      </c>
      <c r="Z144" s="97" t="s">
        <v>611</v>
      </c>
      <c r="AA144" s="33" t="s">
        <v>23</v>
      </c>
      <c r="AB144" s="97" t="s">
        <v>616</v>
      </c>
      <c r="AC144" s="33" t="s">
        <v>7</v>
      </c>
      <c r="AD144" s="88">
        <v>1</v>
      </c>
      <c r="AE144" s="33">
        <v>1</v>
      </c>
      <c r="AF144" s="33">
        <v>0</v>
      </c>
      <c r="AG144" s="33">
        <v>0</v>
      </c>
      <c r="AH144" s="33">
        <v>0</v>
      </c>
      <c r="AI144" s="33" t="s">
        <v>23</v>
      </c>
      <c r="AJ144" s="33" t="s">
        <v>20</v>
      </c>
      <c r="AK144" s="33" t="s">
        <v>6</v>
      </c>
      <c r="AL144" s="33" t="s">
        <v>6</v>
      </c>
      <c r="AM144" s="33" t="s">
        <v>6</v>
      </c>
      <c r="AN144" s="33" t="s">
        <v>28</v>
      </c>
      <c r="AO144" s="33" t="s">
        <v>117</v>
      </c>
      <c r="AP144" s="33" t="s">
        <v>101</v>
      </c>
      <c r="AQ144" s="33" t="s">
        <v>103</v>
      </c>
      <c r="AR144" s="33" t="s">
        <v>105</v>
      </c>
      <c r="AS144" s="33" t="s">
        <v>113</v>
      </c>
      <c r="AT144" s="97" t="s">
        <v>108</v>
      </c>
      <c r="AU144" s="97" t="s">
        <v>110</v>
      </c>
      <c r="AV144" s="97" t="s">
        <v>112</v>
      </c>
      <c r="AW144" s="33">
        <v>15</v>
      </c>
      <c r="AX144" s="33">
        <v>15</v>
      </c>
      <c r="AY144" s="33">
        <v>15</v>
      </c>
      <c r="AZ144" s="33">
        <v>15</v>
      </c>
      <c r="BA144" s="33">
        <v>15</v>
      </c>
      <c r="BB144" s="33">
        <v>15</v>
      </c>
      <c r="BC144" s="33">
        <v>10</v>
      </c>
      <c r="BD144" s="88">
        <v>100</v>
      </c>
      <c r="BE144" s="88" t="s">
        <v>126</v>
      </c>
      <c r="BF144" s="34" t="s">
        <v>156</v>
      </c>
      <c r="BG144" s="88" t="s">
        <v>126</v>
      </c>
      <c r="BH144" s="88" t="s">
        <v>126</v>
      </c>
      <c r="BI144" s="88">
        <v>100</v>
      </c>
      <c r="BJ144" s="135"/>
      <c r="BK144" s="137"/>
      <c r="BL144" s="39" t="s">
        <v>166</v>
      </c>
      <c r="BM144" s="39" t="s">
        <v>167</v>
      </c>
      <c r="BN144" s="85">
        <v>0</v>
      </c>
      <c r="BO144" s="134"/>
      <c r="BP144" s="85">
        <v>0</v>
      </c>
      <c r="BQ144" s="134"/>
      <c r="BR144" s="99" t="s">
        <v>8</v>
      </c>
      <c r="BS144" s="84"/>
      <c r="BT144" s="84"/>
      <c r="BU144" s="84"/>
      <c r="BV144" s="84"/>
      <c r="BW144" s="84"/>
      <c r="BX144" s="84"/>
      <c r="BY144" s="84"/>
      <c r="BZ144" s="84"/>
      <c r="CA144" s="84"/>
      <c r="CB144" s="84"/>
      <c r="CC144" s="84"/>
      <c r="CD144" s="84"/>
      <c r="CE144" s="84"/>
      <c r="CF144" s="84"/>
      <c r="CG144" s="84"/>
      <c r="CH144" s="84"/>
      <c r="CI144" s="84"/>
      <c r="CJ144" s="84"/>
      <c r="CK144" s="84"/>
      <c r="CL144" s="84"/>
      <c r="CM144" s="84"/>
      <c r="CN144" s="84"/>
      <c r="CO144" s="84"/>
      <c r="CP144" s="84"/>
      <c r="CQ144" s="84"/>
      <c r="CR144" s="84"/>
      <c r="CS144" s="84"/>
      <c r="CT144" s="84"/>
      <c r="CU144" s="84"/>
      <c r="CV144" s="84"/>
      <c r="CW144" s="84"/>
      <c r="CX144" s="84"/>
      <c r="CY144" s="84"/>
      <c r="CZ144" s="84"/>
      <c r="DA144" s="84"/>
      <c r="DB144" s="84"/>
      <c r="DC144" s="84"/>
      <c r="DD144" s="84"/>
      <c r="DE144" s="84"/>
      <c r="DF144" s="84"/>
      <c r="DG144" s="84"/>
      <c r="DH144" s="84"/>
      <c r="DI144" s="84"/>
      <c r="DJ144" s="84"/>
      <c r="DK144" s="84"/>
      <c r="DL144" s="84"/>
      <c r="DM144" s="84"/>
      <c r="DN144" s="84"/>
      <c r="DO144" s="84"/>
      <c r="DP144" s="84"/>
      <c r="DQ144" s="84"/>
      <c r="DR144" s="84"/>
      <c r="DS144" s="84"/>
      <c r="DT144" s="84"/>
      <c r="DU144" s="84"/>
      <c r="DV144" s="84"/>
      <c r="DW144" s="84"/>
      <c r="DX144" s="84"/>
      <c r="DY144" s="84"/>
      <c r="DZ144" s="84"/>
      <c r="EA144" s="84"/>
      <c r="EB144" s="84"/>
      <c r="EC144" s="84"/>
      <c r="ED144" s="84"/>
      <c r="EE144" s="84"/>
      <c r="EF144" s="84"/>
      <c r="EG144" s="84"/>
      <c r="EH144" s="84"/>
    </row>
    <row r="145" spans="1:138" s="37" customFormat="1" ht="120" customHeight="1" x14ac:dyDescent="0.2">
      <c r="A145" s="142">
        <v>59</v>
      </c>
      <c r="B145" s="142" t="s">
        <v>178</v>
      </c>
      <c r="C145" s="99" t="s">
        <v>8</v>
      </c>
      <c r="D145" s="92" t="s">
        <v>8</v>
      </c>
      <c r="E145" s="143" t="s">
        <v>38</v>
      </c>
      <c r="F145" s="136" t="s">
        <v>67</v>
      </c>
      <c r="G145" s="136" t="s">
        <v>77</v>
      </c>
      <c r="H145" s="136" t="s">
        <v>73</v>
      </c>
      <c r="I145" s="146" t="s">
        <v>174</v>
      </c>
      <c r="J145" s="147" t="s">
        <v>511</v>
      </c>
      <c r="K145" s="146" t="s">
        <v>512</v>
      </c>
      <c r="L145" s="139">
        <v>3</v>
      </c>
      <c r="M145" s="139">
        <v>4</v>
      </c>
      <c r="N145" s="140">
        <v>12</v>
      </c>
      <c r="O145" s="141" t="s">
        <v>525</v>
      </c>
      <c r="P145" s="141" t="s">
        <v>84</v>
      </c>
      <c r="Q145" s="141" t="s">
        <v>90</v>
      </c>
      <c r="R145" s="138">
        <v>1</v>
      </c>
      <c r="S145" s="138">
        <v>2</v>
      </c>
      <c r="T145" s="140">
        <v>2</v>
      </c>
      <c r="U145" s="141" t="s">
        <v>818</v>
      </c>
      <c r="V145" s="141" t="s">
        <v>87</v>
      </c>
      <c r="W145" s="136" t="s">
        <v>527</v>
      </c>
      <c r="X145" s="136" t="s">
        <v>23</v>
      </c>
      <c r="Y145" s="93" t="s">
        <v>698</v>
      </c>
      <c r="Z145" s="97" t="s">
        <v>611</v>
      </c>
      <c r="AA145" s="33" t="s">
        <v>23</v>
      </c>
      <c r="AB145" s="97" t="s">
        <v>617</v>
      </c>
      <c r="AC145" s="33" t="s">
        <v>7</v>
      </c>
      <c r="AD145" s="88">
        <v>0</v>
      </c>
      <c r="AE145" s="33">
        <v>0</v>
      </c>
      <c r="AF145" s="33">
        <v>0</v>
      </c>
      <c r="AG145" s="33">
        <v>0</v>
      </c>
      <c r="AH145" s="33">
        <v>0</v>
      </c>
      <c r="AI145" s="33" t="s">
        <v>6</v>
      </c>
      <c r="AJ145" s="33" t="s">
        <v>20</v>
      </c>
      <c r="AK145" s="33" t="s">
        <v>6</v>
      </c>
      <c r="AL145" s="33" t="s">
        <v>6</v>
      </c>
      <c r="AM145" s="33" t="s">
        <v>6</v>
      </c>
      <c r="AN145" s="33" t="s">
        <v>29</v>
      </c>
      <c r="AO145" s="33" t="s">
        <v>117</v>
      </c>
      <c r="AP145" s="33" t="s">
        <v>101</v>
      </c>
      <c r="AQ145" s="33" t="s">
        <v>103</v>
      </c>
      <c r="AR145" s="33" t="s">
        <v>105</v>
      </c>
      <c r="AS145" s="33" t="s">
        <v>113</v>
      </c>
      <c r="AT145" s="97" t="s">
        <v>108</v>
      </c>
      <c r="AU145" s="97" t="s">
        <v>110</v>
      </c>
      <c r="AV145" s="97" t="s">
        <v>112</v>
      </c>
      <c r="AW145" s="33">
        <v>15</v>
      </c>
      <c r="AX145" s="33">
        <v>15</v>
      </c>
      <c r="AY145" s="33">
        <v>15</v>
      </c>
      <c r="AZ145" s="33">
        <v>15</v>
      </c>
      <c r="BA145" s="33">
        <v>15</v>
      </c>
      <c r="BB145" s="33">
        <v>15</v>
      </c>
      <c r="BC145" s="33">
        <v>10</v>
      </c>
      <c r="BD145" s="88">
        <v>100</v>
      </c>
      <c r="BE145" s="88" t="s">
        <v>126</v>
      </c>
      <c r="BF145" s="34" t="s">
        <v>156</v>
      </c>
      <c r="BG145" s="88" t="s">
        <v>126</v>
      </c>
      <c r="BH145" s="88" t="s">
        <v>126</v>
      </c>
      <c r="BI145" s="88">
        <v>100</v>
      </c>
      <c r="BJ145" s="135">
        <v>100</v>
      </c>
      <c r="BK145" s="137" t="s">
        <v>126</v>
      </c>
      <c r="BL145" s="39" t="s">
        <v>165</v>
      </c>
      <c r="BM145" s="39" t="s">
        <v>165</v>
      </c>
      <c r="BN145" s="85">
        <v>2</v>
      </c>
      <c r="BO145" s="134">
        <v>2</v>
      </c>
      <c r="BP145" s="85">
        <v>2</v>
      </c>
      <c r="BQ145" s="134">
        <v>2</v>
      </c>
      <c r="BR145" s="99" t="s">
        <v>8</v>
      </c>
      <c r="BS145" s="84"/>
      <c r="BT145" s="84"/>
      <c r="BU145" s="84"/>
      <c r="BV145" s="84"/>
      <c r="BW145" s="84"/>
      <c r="BX145" s="84"/>
      <c r="BY145" s="84"/>
      <c r="BZ145" s="84"/>
      <c r="CA145" s="84"/>
      <c r="CB145" s="84"/>
      <c r="CC145" s="84"/>
      <c r="CD145" s="84"/>
      <c r="CE145" s="84"/>
      <c r="CF145" s="84"/>
      <c r="CG145" s="84"/>
      <c r="CH145" s="84"/>
      <c r="CI145" s="84"/>
      <c r="CJ145" s="84"/>
      <c r="CK145" s="84"/>
      <c r="CL145" s="84"/>
      <c r="CM145" s="84"/>
      <c r="CN145" s="84"/>
      <c r="CO145" s="84"/>
      <c r="CP145" s="84"/>
      <c r="CQ145" s="84"/>
      <c r="CR145" s="84"/>
      <c r="CS145" s="84"/>
      <c r="CT145" s="84"/>
      <c r="CU145" s="84"/>
      <c r="CV145" s="84"/>
      <c r="CW145" s="84"/>
      <c r="CX145" s="84"/>
      <c r="CY145" s="84"/>
      <c r="CZ145" s="84"/>
      <c r="DA145" s="84"/>
      <c r="DB145" s="84"/>
      <c r="DC145" s="84"/>
      <c r="DD145" s="84"/>
      <c r="DE145" s="84"/>
      <c r="DF145" s="84"/>
      <c r="DG145" s="84"/>
      <c r="DH145" s="84"/>
      <c r="DI145" s="84"/>
      <c r="DJ145" s="84"/>
      <c r="DK145" s="84"/>
      <c r="DL145" s="84"/>
      <c r="DM145" s="84"/>
      <c r="DN145" s="84"/>
      <c r="DO145" s="84"/>
      <c r="DP145" s="84"/>
      <c r="DQ145" s="84"/>
      <c r="DR145" s="84"/>
      <c r="DS145" s="84"/>
      <c r="DT145" s="84"/>
      <c r="DU145" s="84"/>
      <c r="DV145" s="84"/>
      <c r="DW145" s="84"/>
      <c r="DX145" s="84"/>
      <c r="DY145" s="84"/>
      <c r="DZ145" s="84"/>
      <c r="EA145" s="84"/>
      <c r="EB145" s="84"/>
      <c r="EC145" s="84"/>
      <c r="ED145" s="84"/>
      <c r="EE145" s="84"/>
      <c r="EF145" s="84"/>
      <c r="EG145" s="84"/>
      <c r="EH145" s="84"/>
    </row>
    <row r="146" spans="1:138" s="37" customFormat="1" ht="108" x14ac:dyDescent="0.2">
      <c r="A146" s="142"/>
      <c r="B146" s="142" t="s">
        <v>178</v>
      </c>
      <c r="C146" s="99" t="s">
        <v>8</v>
      </c>
      <c r="D146" s="92" t="s">
        <v>8</v>
      </c>
      <c r="E146" s="143"/>
      <c r="F146" s="136"/>
      <c r="G146" s="136"/>
      <c r="H146" s="136"/>
      <c r="I146" s="146"/>
      <c r="J146" s="147"/>
      <c r="K146" s="146"/>
      <c r="L146" s="139"/>
      <c r="M146" s="139"/>
      <c r="N146" s="140">
        <v>0</v>
      </c>
      <c r="O146" s="141"/>
      <c r="P146" s="141"/>
      <c r="Q146" s="141"/>
      <c r="R146" s="139">
        <v>-2</v>
      </c>
      <c r="S146" s="139">
        <v>0</v>
      </c>
      <c r="T146" s="140">
        <v>0</v>
      </c>
      <c r="U146" s="141"/>
      <c r="V146" s="141"/>
      <c r="W146" s="139"/>
      <c r="X146" s="139"/>
      <c r="Y146" s="93" t="s">
        <v>699</v>
      </c>
      <c r="Z146" s="97" t="s">
        <v>611</v>
      </c>
      <c r="AA146" s="33" t="s">
        <v>23</v>
      </c>
      <c r="AB146" s="97" t="s">
        <v>618</v>
      </c>
      <c r="AC146" s="33" t="s">
        <v>7</v>
      </c>
      <c r="AD146" s="88">
        <v>1</v>
      </c>
      <c r="AE146" s="33">
        <v>0</v>
      </c>
      <c r="AF146" s="33">
        <v>0</v>
      </c>
      <c r="AG146" s="33">
        <v>0</v>
      </c>
      <c r="AH146" s="33">
        <v>1</v>
      </c>
      <c r="AI146" s="33" t="s">
        <v>23</v>
      </c>
      <c r="AJ146" s="33" t="s">
        <v>20</v>
      </c>
      <c r="AK146" s="33" t="s">
        <v>23</v>
      </c>
      <c r="AL146" s="33" t="s">
        <v>6</v>
      </c>
      <c r="AM146" s="33" t="s">
        <v>6</v>
      </c>
      <c r="AN146" s="33" t="s">
        <v>28</v>
      </c>
      <c r="AO146" s="33" t="s">
        <v>117</v>
      </c>
      <c r="AP146" s="33" t="s">
        <v>101</v>
      </c>
      <c r="AQ146" s="33" t="s">
        <v>103</v>
      </c>
      <c r="AR146" s="33" t="s">
        <v>105</v>
      </c>
      <c r="AS146" s="33" t="s">
        <v>113</v>
      </c>
      <c r="AT146" s="97" t="s">
        <v>108</v>
      </c>
      <c r="AU146" s="97" t="s">
        <v>110</v>
      </c>
      <c r="AV146" s="97" t="s">
        <v>112</v>
      </c>
      <c r="AW146" s="33">
        <v>15</v>
      </c>
      <c r="AX146" s="33">
        <v>15</v>
      </c>
      <c r="AY146" s="33">
        <v>15</v>
      </c>
      <c r="AZ146" s="33">
        <v>15</v>
      </c>
      <c r="BA146" s="33">
        <v>15</v>
      </c>
      <c r="BB146" s="33">
        <v>15</v>
      </c>
      <c r="BC146" s="33">
        <v>10</v>
      </c>
      <c r="BD146" s="88">
        <v>100</v>
      </c>
      <c r="BE146" s="88" t="s">
        <v>126</v>
      </c>
      <c r="BF146" s="34" t="s">
        <v>156</v>
      </c>
      <c r="BG146" s="88" t="s">
        <v>126</v>
      </c>
      <c r="BH146" s="88" t="s">
        <v>126</v>
      </c>
      <c r="BI146" s="88">
        <v>100</v>
      </c>
      <c r="BJ146" s="135"/>
      <c r="BK146" s="137"/>
      <c r="BL146" s="39" t="s">
        <v>165</v>
      </c>
      <c r="BM146" s="39" t="s">
        <v>165</v>
      </c>
      <c r="BN146" s="85">
        <v>2</v>
      </c>
      <c r="BO146" s="134"/>
      <c r="BP146" s="85">
        <v>2</v>
      </c>
      <c r="BQ146" s="134"/>
      <c r="BR146" s="99" t="s">
        <v>8</v>
      </c>
      <c r="BS146" s="84"/>
      <c r="BT146" s="84"/>
      <c r="BU146" s="84"/>
      <c r="BV146" s="84"/>
      <c r="BW146" s="84"/>
      <c r="BX146" s="84"/>
      <c r="BY146" s="84"/>
      <c r="BZ146" s="84"/>
      <c r="CA146" s="84"/>
      <c r="CB146" s="84"/>
      <c r="CC146" s="84"/>
      <c r="CD146" s="84"/>
      <c r="CE146" s="84"/>
      <c r="CF146" s="84"/>
      <c r="CG146" s="84"/>
      <c r="CH146" s="84"/>
      <c r="CI146" s="84"/>
      <c r="CJ146" s="84"/>
      <c r="CK146" s="84"/>
      <c r="CL146" s="84"/>
      <c r="CM146" s="84"/>
      <c r="CN146" s="84"/>
      <c r="CO146" s="84"/>
      <c r="CP146" s="84"/>
      <c r="CQ146" s="84"/>
      <c r="CR146" s="84"/>
      <c r="CS146" s="84"/>
      <c r="CT146" s="84"/>
      <c r="CU146" s="84"/>
      <c r="CV146" s="84"/>
      <c r="CW146" s="84"/>
      <c r="CX146" s="84"/>
      <c r="CY146" s="84"/>
      <c r="CZ146" s="84"/>
      <c r="DA146" s="84"/>
      <c r="DB146" s="84"/>
      <c r="DC146" s="84"/>
      <c r="DD146" s="84"/>
      <c r="DE146" s="84"/>
      <c r="DF146" s="84"/>
      <c r="DG146" s="84"/>
      <c r="DH146" s="84"/>
      <c r="DI146" s="84"/>
      <c r="DJ146" s="84"/>
      <c r="DK146" s="84"/>
      <c r="DL146" s="84"/>
      <c r="DM146" s="84"/>
      <c r="DN146" s="84"/>
      <c r="DO146" s="84"/>
      <c r="DP146" s="84"/>
      <c r="DQ146" s="84"/>
      <c r="DR146" s="84"/>
      <c r="DS146" s="84"/>
      <c r="DT146" s="84"/>
      <c r="DU146" s="84"/>
      <c r="DV146" s="84"/>
      <c r="DW146" s="84"/>
      <c r="DX146" s="84"/>
      <c r="DY146" s="84"/>
      <c r="DZ146" s="84"/>
      <c r="EA146" s="84"/>
      <c r="EB146" s="84"/>
      <c r="EC146" s="84"/>
      <c r="ED146" s="84"/>
      <c r="EE146" s="84"/>
      <c r="EF146" s="84"/>
      <c r="EG146" s="84"/>
      <c r="EH146" s="84"/>
    </row>
    <row r="147" spans="1:138" s="37" customFormat="1" ht="108" x14ac:dyDescent="0.2">
      <c r="A147" s="142"/>
      <c r="B147" s="142" t="s">
        <v>178</v>
      </c>
      <c r="C147" s="99" t="s">
        <v>8</v>
      </c>
      <c r="D147" s="92" t="s">
        <v>8</v>
      </c>
      <c r="E147" s="143"/>
      <c r="F147" s="136"/>
      <c r="G147" s="136"/>
      <c r="H147" s="136"/>
      <c r="I147" s="146"/>
      <c r="J147" s="147"/>
      <c r="K147" s="146"/>
      <c r="L147" s="139"/>
      <c r="M147" s="139"/>
      <c r="N147" s="140">
        <v>0</v>
      </c>
      <c r="O147" s="141"/>
      <c r="P147" s="141"/>
      <c r="Q147" s="141"/>
      <c r="R147" s="139">
        <v>-2</v>
      </c>
      <c r="S147" s="139">
        <v>0</v>
      </c>
      <c r="T147" s="140">
        <v>0</v>
      </c>
      <c r="U147" s="141"/>
      <c r="V147" s="141"/>
      <c r="W147" s="139"/>
      <c r="X147" s="139"/>
      <c r="Y147" s="93" t="s">
        <v>528</v>
      </c>
      <c r="Z147" s="97" t="s">
        <v>179</v>
      </c>
      <c r="AA147" s="33" t="s">
        <v>23</v>
      </c>
      <c r="AB147" s="97" t="s">
        <v>180</v>
      </c>
      <c r="AC147" s="33" t="s">
        <v>7</v>
      </c>
      <c r="AD147" s="88">
        <v>0</v>
      </c>
      <c r="AE147" s="33">
        <v>0</v>
      </c>
      <c r="AF147" s="33">
        <v>0</v>
      </c>
      <c r="AG147" s="33">
        <v>0</v>
      </c>
      <c r="AH147" s="33">
        <v>0</v>
      </c>
      <c r="AI147" s="33" t="s">
        <v>6</v>
      </c>
      <c r="AJ147" s="33" t="s">
        <v>20</v>
      </c>
      <c r="AK147" s="33" t="s">
        <v>6</v>
      </c>
      <c r="AL147" s="33" t="s">
        <v>6</v>
      </c>
      <c r="AM147" s="33" t="s">
        <v>6</v>
      </c>
      <c r="AN147" s="33" t="s">
        <v>29</v>
      </c>
      <c r="AO147" s="33" t="s">
        <v>117</v>
      </c>
      <c r="AP147" s="33" t="s">
        <v>101</v>
      </c>
      <c r="AQ147" s="33" t="s">
        <v>103</v>
      </c>
      <c r="AR147" s="33" t="s">
        <v>105</v>
      </c>
      <c r="AS147" s="33" t="s">
        <v>113</v>
      </c>
      <c r="AT147" s="97" t="s">
        <v>108</v>
      </c>
      <c r="AU147" s="97" t="s">
        <v>110</v>
      </c>
      <c r="AV147" s="97" t="s">
        <v>112</v>
      </c>
      <c r="AW147" s="33">
        <v>15</v>
      </c>
      <c r="AX147" s="33">
        <v>15</v>
      </c>
      <c r="AY147" s="33">
        <v>15</v>
      </c>
      <c r="AZ147" s="33">
        <v>15</v>
      </c>
      <c r="BA147" s="33">
        <v>15</v>
      </c>
      <c r="BB147" s="33">
        <v>15</v>
      </c>
      <c r="BC147" s="33">
        <v>10</v>
      </c>
      <c r="BD147" s="88">
        <v>100</v>
      </c>
      <c r="BE147" s="88" t="s">
        <v>126</v>
      </c>
      <c r="BF147" s="34" t="s">
        <v>156</v>
      </c>
      <c r="BG147" s="88" t="s">
        <v>126</v>
      </c>
      <c r="BH147" s="88" t="s">
        <v>126</v>
      </c>
      <c r="BI147" s="88">
        <v>100</v>
      </c>
      <c r="BJ147" s="135"/>
      <c r="BK147" s="137"/>
      <c r="BL147" s="39" t="s">
        <v>165</v>
      </c>
      <c r="BM147" s="39" t="s">
        <v>165</v>
      </c>
      <c r="BN147" s="85">
        <v>2</v>
      </c>
      <c r="BO147" s="134"/>
      <c r="BP147" s="85">
        <v>2</v>
      </c>
      <c r="BQ147" s="134"/>
      <c r="BR147" s="99" t="s">
        <v>8</v>
      </c>
      <c r="BS147" s="84"/>
      <c r="BT147" s="84"/>
      <c r="BU147" s="84"/>
      <c r="BV147" s="84"/>
      <c r="BW147" s="84"/>
      <c r="BX147" s="84"/>
      <c r="BY147" s="84"/>
      <c r="BZ147" s="84"/>
      <c r="CA147" s="84"/>
      <c r="CB147" s="84"/>
      <c r="CC147" s="84"/>
      <c r="CD147" s="84"/>
      <c r="CE147" s="84"/>
      <c r="CF147" s="84"/>
      <c r="CG147" s="84"/>
      <c r="CH147" s="84"/>
      <c r="CI147" s="84"/>
      <c r="CJ147" s="84"/>
      <c r="CK147" s="84"/>
      <c r="CL147" s="84"/>
      <c r="CM147" s="84"/>
      <c r="CN147" s="84"/>
      <c r="CO147" s="84"/>
      <c r="CP147" s="84"/>
      <c r="CQ147" s="84"/>
      <c r="CR147" s="84"/>
      <c r="CS147" s="84"/>
      <c r="CT147" s="84"/>
      <c r="CU147" s="84"/>
      <c r="CV147" s="84"/>
      <c r="CW147" s="84"/>
      <c r="CX147" s="84"/>
      <c r="CY147" s="84"/>
      <c r="CZ147" s="84"/>
      <c r="DA147" s="84"/>
      <c r="DB147" s="84"/>
      <c r="DC147" s="84"/>
      <c r="DD147" s="84"/>
      <c r="DE147" s="84"/>
      <c r="DF147" s="84"/>
      <c r="DG147" s="84"/>
      <c r="DH147" s="84"/>
      <c r="DI147" s="84"/>
      <c r="DJ147" s="84"/>
      <c r="DK147" s="84"/>
      <c r="DL147" s="84"/>
      <c r="DM147" s="84"/>
      <c r="DN147" s="84"/>
      <c r="DO147" s="84"/>
      <c r="DP147" s="84"/>
      <c r="DQ147" s="84"/>
      <c r="DR147" s="84"/>
      <c r="DS147" s="84"/>
      <c r="DT147" s="84"/>
      <c r="DU147" s="84"/>
      <c r="DV147" s="84"/>
      <c r="DW147" s="84"/>
      <c r="DX147" s="84"/>
      <c r="DY147" s="84"/>
      <c r="DZ147" s="84"/>
      <c r="EA147" s="84"/>
      <c r="EB147" s="84"/>
      <c r="EC147" s="84"/>
      <c r="ED147" s="84"/>
      <c r="EE147" s="84"/>
      <c r="EF147" s="84"/>
      <c r="EG147" s="84"/>
      <c r="EH147" s="84"/>
    </row>
    <row r="148" spans="1:138" s="37" customFormat="1" ht="108" customHeight="1" x14ac:dyDescent="0.2">
      <c r="A148" s="142">
        <v>60</v>
      </c>
      <c r="B148" s="142" t="s">
        <v>186</v>
      </c>
      <c r="C148" s="99" t="s">
        <v>8</v>
      </c>
      <c r="D148" s="92" t="s">
        <v>8</v>
      </c>
      <c r="E148" s="143" t="s">
        <v>41</v>
      </c>
      <c r="F148" s="136" t="s">
        <v>69</v>
      </c>
      <c r="G148" s="136" t="s">
        <v>77</v>
      </c>
      <c r="H148" s="136" t="s">
        <v>81</v>
      </c>
      <c r="I148" s="144" t="s">
        <v>175</v>
      </c>
      <c r="J148" s="145" t="s">
        <v>625</v>
      </c>
      <c r="K148" s="144" t="s">
        <v>176</v>
      </c>
      <c r="L148" s="139">
        <v>4</v>
      </c>
      <c r="M148" s="139">
        <v>4</v>
      </c>
      <c r="N148" s="140">
        <v>16</v>
      </c>
      <c r="O148" s="141" t="s">
        <v>834</v>
      </c>
      <c r="P148" s="141" t="s">
        <v>84</v>
      </c>
      <c r="Q148" s="141" t="s">
        <v>90</v>
      </c>
      <c r="R148" s="138">
        <v>3</v>
      </c>
      <c r="S148" s="138">
        <v>3</v>
      </c>
      <c r="T148" s="140">
        <v>9</v>
      </c>
      <c r="U148" s="141" t="s">
        <v>829</v>
      </c>
      <c r="V148" s="141" t="s">
        <v>85</v>
      </c>
      <c r="W148" s="136" t="s">
        <v>527</v>
      </c>
      <c r="X148" s="136" t="s">
        <v>23</v>
      </c>
      <c r="Y148" s="93" t="s">
        <v>700</v>
      </c>
      <c r="Z148" s="97" t="s">
        <v>611</v>
      </c>
      <c r="AA148" s="33" t="s">
        <v>23</v>
      </c>
      <c r="AB148" s="97" t="s">
        <v>619</v>
      </c>
      <c r="AC148" s="33" t="s">
        <v>7</v>
      </c>
      <c r="AD148" s="88">
        <v>1</v>
      </c>
      <c r="AE148" s="33">
        <v>0</v>
      </c>
      <c r="AF148" s="33">
        <v>0</v>
      </c>
      <c r="AG148" s="33">
        <v>0</v>
      </c>
      <c r="AH148" s="33">
        <v>1</v>
      </c>
      <c r="AI148" s="33" t="s">
        <v>23</v>
      </c>
      <c r="AJ148" s="33" t="s">
        <v>21</v>
      </c>
      <c r="AK148" s="33" t="s">
        <v>6</v>
      </c>
      <c r="AL148" s="33" t="s">
        <v>6</v>
      </c>
      <c r="AM148" s="33" t="s">
        <v>6</v>
      </c>
      <c r="AN148" s="33" t="s">
        <v>29</v>
      </c>
      <c r="AO148" s="33" t="s">
        <v>118</v>
      </c>
      <c r="AP148" s="33" t="s">
        <v>101</v>
      </c>
      <c r="AQ148" s="33" t="s">
        <v>103</v>
      </c>
      <c r="AR148" s="33" t="s">
        <v>105</v>
      </c>
      <c r="AS148" s="33" t="s">
        <v>114</v>
      </c>
      <c r="AT148" s="97" t="s">
        <v>108</v>
      </c>
      <c r="AU148" s="97" t="s">
        <v>110</v>
      </c>
      <c r="AV148" s="97" t="s">
        <v>112</v>
      </c>
      <c r="AW148" s="33">
        <v>15</v>
      </c>
      <c r="AX148" s="33">
        <v>15</v>
      </c>
      <c r="AY148" s="33">
        <v>15</v>
      </c>
      <c r="AZ148" s="33">
        <v>10</v>
      </c>
      <c r="BA148" s="33">
        <v>15</v>
      </c>
      <c r="BB148" s="33">
        <v>15</v>
      </c>
      <c r="BC148" s="33">
        <v>10</v>
      </c>
      <c r="BD148" s="88">
        <v>95</v>
      </c>
      <c r="BE148" s="88" t="s">
        <v>127</v>
      </c>
      <c r="BF148" s="34" t="s">
        <v>156</v>
      </c>
      <c r="BG148" s="88" t="s">
        <v>126</v>
      </c>
      <c r="BH148" s="88" t="s">
        <v>127</v>
      </c>
      <c r="BI148" s="88">
        <v>50</v>
      </c>
      <c r="BJ148" s="135">
        <v>62.5</v>
      </c>
      <c r="BK148" s="137" t="s">
        <v>127</v>
      </c>
      <c r="BL148" s="39" t="s">
        <v>166</v>
      </c>
      <c r="BM148" s="39" t="s">
        <v>165</v>
      </c>
      <c r="BN148" s="85">
        <v>0</v>
      </c>
      <c r="BO148" s="134">
        <v>0.75</v>
      </c>
      <c r="BP148" s="85">
        <v>0</v>
      </c>
      <c r="BQ148" s="134">
        <v>0.75</v>
      </c>
      <c r="BR148" s="99" t="s">
        <v>8</v>
      </c>
      <c r="BS148" s="84"/>
      <c r="BT148" s="84"/>
      <c r="BU148" s="84"/>
      <c r="BV148" s="84"/>
      <c r="BW148" s="84"/>
      <c r="BX148" s="84"/>
      <c r="BY148" s="84"/>
      <c r="BZ148" s="84"/>
      <c r="CA148" s="84"/>
      <c r="CB148" s="84"/>
      <c r="CC148" s="84"/>
      <c r="CD148" s="84"/>
      <c r="CE148" s="84"/>
      <c r="CF148" s="84"/>
      <c r="CG148" s="84"/>
      <c r="CH148" s="84"/>
      <c r="CI148" s="84"/>
      <c r="CJ148" s="84"/>
      <c r="CK148" s="84"/>
      <c r="CL148" s="84"/>
      <c r="CM148" s="84"/>
      <c r="CN148" s="84"/>
      <c r="CO148" s="84"/>
      <c r="CP148" s="84"/>
      <c r="CQ148" s="84"/>
      <c r="CR148" s="84"/>
      <c r="CS148" s="84"/>
      <c r="CT148" s="84"/>
      <c r="CU148" s="84"/>
      <c r="CV148" s="84"/>
      <c r="CW148" s="84"/>
      <c r="CX148" s="84"/>
      <c r="CY148" s="84"/>
      <c r="CZ148" s="84"/>
      <c r="DA148" s="84"/>
      <c r="DB148" s="84"/>
      <c r="DC148" s="84"/>
      <c r="DD148" s="84"/>
      <c r="DE148" s="84"/>
      <c r="DF148" s="84"/>
      <c r="DG148" s="84"/>
      <c r="DH148" s="84"/>
      <c r="DI148" s="84"/>
      <c r="DJ148" s="84"/>
      <c r="DK148" s="84"/>
      <c r="DL148" s="84"/>
      <c r="DM148" s="84"/>
      <c r="DN148" s="84"/>
      <c r="DO148" s="84"/>
      <c r="DP148" s="84"/>
      <c r="DQ148" s="84"/>
      <c r="DR148" s="84"/>
      <c r="DS148" s="84"/>
      <c r="DT148" s="84"/>
      <c r="DU148" s="84"/>
      <c r="DV148" s="84"/>
      <c r="DW148" s="84"/>
      <c r="DX148" s="84"/>
      <c r="DY148" s="84"/>
      <c r="DZ148" s="84"/>
      <c r="EA148" s="84"/>
      <c r="EB148" s="84"/>
      <c r="EC148" s="84"/>
      <c r="ED148" s="84"/>
      <c r="EE148" s="84"/>
      <c r="EF148" s="84"/>
      <c r="EG148" s="84"/>
      <c r="EH148" s="84"/>
    </row>
    <row r="149" spans="1:138" s="37" customFormat="1" ht="117" customHeight="1" x14ac:dyDescent="0.2">
      <c r="A149" s="142"/>
      <c r="B149" s="142"/>
      <c r="C149" s="99" t="s">
        <v>8</v>
      </c>
      <c r="D149" s="92" t="s">
        <v>8</v>
      </c>
      <c r="E149" s="143"/>
      <c r="F149" s="136"/>
      <c r="G149" s="136"/>
      <c r="H149" s="136"/>
      <c r="I149" s="144"/>
      <c r="J149" s="145"/>
      <c r="K149" s="144"/>
      <c r="L149" s="139"/>
      <c r="M149" s="139"/>
      <c r="N149" s="140"/>
      <c r="O149" s="141"/>
      <c r="P149" s="141"/>
      <c r="Q149" s="141"/>
      <c r="R149" s="138"/>
      <c r="S149" s="138"/>
      <c r="T149" s="140">
        <v>0</v>
      </c>
      <c r="U149" s="141"/>
      <c r="V149" s="141"/>
      <c r="W149" s="136"/>
      <c r="X149" s="136"/>
      <c r="Y149" s="93" t="s">
        <v>701</v>
      </c>
      <c r="Z149" s="97" t="s">
        <v>611</v>
      </c>
      <c r="AA149" s="33" t="s">
        <v>23</v>
      </c>
      <c r="AB149" s="97" t="s">
        <v>620</v>
      </c>
      <c r="AC149" s="33" t="s">
        <v>7</v>
      </c>
      <c r="AD149" s="88">
        <v>1</v>
      </c>
      <c r="AE149" s="33">
        <v>0</v>
      </c>
      <c r="AF149" s="33">
        <v>1</v>
      </c>
      <c r="AG149" s="33">
        <v>0</v>
      </c>
      <c r="AH149" s="33">
        <v>0</v>
      </c>
      <c r="AI149" s="33" t="s">
        <v>23</v>
      </c>
      <c r="AJ149" s="33" t="s">
        <v>21</v>
      </c>
      <c r="AK149" s="33" t="s">
        <v>23</v>
      </c>
      <c r="AL149" s="33" t="s">
        <v>6</v>
      </c>
      <c r="AM149" s="33" t="s">
        <v>6</v>
      </c>
      <c r="AN149" s="33" t="s">
        <v>28</v>
      </c>
      <c r="AO149" s="33" t="s">
        <v>117</v>
      </c>
      <c r="AP149" s="33" t="s">
        <v>101</v>
      </c>
      <c r="AQ149" s="33" t="s">
        <v>103</v>
      </c>
      <c r="AR149" s="33" t="s">
        <v>105</v>
      </c>
      <c r="AS149" s="33" t="s">
        <v>114</v>
      </c>
      <c r="AT149" s="97" t="s">
        <v>108</v>
      </c>
      <c r="AU149" s="97" t="s">
        <v>110</v>
      </c>
      <c r="AV149" s="97" t="s">
        <v>112</v>
      </c>
      <c r="AW149" s="33">
        <v>15</v>
      </c>
      <c r="AX149" s="33">
        <v>15</v>
      </c>
      <c r="AY149" s="33">
        <v>15</v>
      </c>
      <c r="AZ149" s="33">
        <v>10</v>
      </c>
      <c r="BA149" s="33">
        <v>15</v>
      </c>
      <c r="BB149" s="33">
        <v>15</v>
      </c>
      <c r="BC149" s="33">
        <v>10</v>
      </c>
      <c r="BD149" s="88">
        <v>95</v>
      </c>
      <c r="BE149" s="88" t="s">
        <v>127</v>
      </c>
      <c r="BF149" s="34" t="s">
        <v>156</v>
      </c>
      <c r="BG149" s="88" t="s">
        <v>126</v>
      </c>
      <c r="BH149" s="88" t="s">
        <v>127</v>
      </c>
      <c r="BI149" s="88">
        <v>50</v>
      </c>
      <c r="BJ149" s="135"/>
      <c r="BK149" s="137"/>
      <c r="BL149" s="39" t="s">
        <v>165</v>
      </c>
      <c r="BM149" s="39" t="s">
        <v>165</v>
      </c>
      <c r="BN149" s="85">
        <v>1</v>
      </c>
      <c r="BO149" s="134"/>
      <c r="BP149" s="85">
        <v>1</v>
      </c>
      <c r="BQ149" s="134"/>
      <c r="BR149" s="99" t="s">
        <v>8</v>
      </c>
      <c r="BS149" s="84"/>
      <c r="BT149" s="84"/>
      <c r="BU149" s="84"/>
      <c r="BV149" s="84"/>
      <c r="BW149" s="84"/>
      <c r="BX149" s="84"/>
      <c r="BY149" s="84"/>
      <c r="BZ149" s="84"/>
      <c r="CA149" s="84"/>
      <c r="CB149" s="84"/>
      <c r="CC149" s="84"/>
      <c r="CD149" s="84"/>
      <c r="CE149" s="84"/>
      <c r="CF149" s="84"/>
      <c r="CG149" s="84"/>
      <c r="CH149" s="84"/>
      <c r="CI149" s="84"/>
      <c r="CJ149" s="84"/>
      <c r="CK149" s="84"/>
      <c r="CL149" s="84"/>
      <c r="CM149" s="84"/>
      <c r="CN149" s="84"/>
      <c r="CO149" s="84"/>
      <c r="CP149" s="84"/>
      <c r="CQ149" s="84"/>
      <c r="CR149" s="84"/>
      <c r="CS149" s="84"/>
      <c r="CT149" s="84"/>
      <c r="CU149" s="84"/>
      <c r="CV149" s="84"/>
      <c r="CW149" s="84"/>
      <c r="CX149" s="84"/>
      <c r="CY149" s="84"/>
      <c r="CZ149" s="84"/>
      <c r="DA149" s="84"/>
      <c r="DB149" s="84"/>
      <c r="DC149" s="84"/>
      <c r="DD149" s="84"/>
      <c r="DE149" s="84"/>
      <c r="DF149" s="84"/>
      <c r="DG149" s="84"/>
      <c r="DH149" s="84"/>
      <c r="DI149" s="84"/>
      <c r="DJ149" s="84"/>
      <c r="DK149" s="84"/>
      <c r="DL149" s="84"/>
      <c r="DM149" s="84"/>
      <c r="DN149" s="84"/>
      <c r="DO149" s="84"/>
      <c r="DP149" s="84"/>
      <c r="DQ149" s="84"/>
      <c r="DR149" s="84"/>
      <c r="DS149" s="84"/>
      <c r="DT149" s="84"/>
      <c r="DU149" s="84"/>
      <c r="DV149" s="84"/>
      <c r="DW149" s="84"/>
      <c r="DX149" s="84"/>
      <c r="DY149" s="84"/>
      <c r="DZ149" s="84"/>
      <c r="EA149" s="84"/>
      <c r="EB149" s="84"/>
      <c r="EC149" s="84"/>
      <c r="ED149" s="84"/>
      <c r="EE149" s="84"/>
      <c r="EF149" s="84"/>
      <c r="EG149" s="84"/>
      <c r="EH149" s="84"/>
    </row>
    <row r="150" spans="1:138" s="37" customFormat="1" ht="97.5" customHeight="1" x14ac:dyDescent="0.2">
      <c r="A150" s="142"/>
      <c r="B150" s="142"/>
      <c r="C150" s="99" t="s">
        <v>8</v>
      </c>
      <c r="D150" s="92" t="s">
        <v>8</v>
      </c>
      <c r="E150" s="143"/>
      <c r="F150" s="136"/>
      <c r="G150" s="136"/>
      <c r="H150" s="136"/>
      <c r="I150" s="144"/>
      <c r="J150" s="145"/>
      <c r="K150" s="144"/>
      <c r="L150" s="139"/>
      <c r="M150" s="139"/>
      <c r="N150" s="140"/>
      <c r="O150" s="141"/>
      <c r="P150" s="141"/>
      <c r="Q150" s="141"/>
      <c r="R150" s="138"/>
      <c r="S150" s="138"/>
      <c r="T150" s="140">
        <v>0</v>
      </c>
      <c r="U150" s="141"/>
      <c r="V150" s="141"/>
      <c r="W150" s="136"/>
      <c r="X150" s="136"/>
      <c r="Y150" s="93" t="s">
        <v>702</v>
      </c>
      <c r="Z150" s="97" t="s">
        <v>179</v>
      </c>
      <c r="AA150" s="33" t="s">
        <v>23</v>
      </c>
      <c r="AB150" s="97" t="s">
        <v>181</v>
      </c>
      <c r="AC150" s="33" t="s">
        <v>7</v>
      </c>
      <c r="AD150" s="88">
        <v>2</v>
      </c>
      <c r="AE150" s="33">
        <v>0</v>
      </c>
      <c r="AF150" s="33">
        <v>1</v>
      </c>
      <c r="AG150" s="33">
        <v>0</v>
      </c>
      <c r="AH150" s="33">
        <v>1</v>
      </c>
      <c r="AI150" s="33" t="s">
        <v>23</v>
      </c>
      <c r="AJ150" s="33" t="s">
        <v>20</v>
      </c>
      <c r="AK150" s="33" t="s">
        <v>23</v>
      </c>
      <c r="AL150" s="33" t="s">
        <v>6</v>
      </c>
      <c r="AM150" s="33" t="s">
        <v>6</v>
      </c>
      <c r="AN150" s="33" t="s">
        <v>31</v>
      </c>
      <c r="AO150" s="33" t="s">
        <v>117</v>
      </c>
      <c r="AP150" s="33" t="s">
        <v>101</v>
      </c>
      <c r="AQ150" s="33" t="s">
        <v>103</v>
      </c>
      <c r="AR150" s="33" t="s">
        <v>105</v>
      </c>
      <c r="AS150" s="33" t="s">
        <v>113</v>
      </c>
      <c r="AT150" s="97" t="s">
        <v>108</v>
      </c>
      <c r="AU150" s="97" t="s">
        <v>110</v>
      </c>
      <c r="AV150" s="97" t="s">
        <v>112</v>
      </c>
      <c r="AW150" s="33">
        <v>15</v>
      </c>
      <c r="AX150" s="33">
        <v>15</v>
      </c>
      <c r="AY150" s="33">
        <v>15</v>
      </c>
      <c r="AZ150" s="33">
        <v>15</v>
      </c>
      <c r="BA150" s="33">
        <v>15</v>
      </c>
      <c r="BB150" s="33">
        <v>15</v>
      </c>
      <c r="BC150" s="33">
        <v>10</v>
      </c>
      <c r="BD150" s="88">
        <v>100</v>
      </c>
      <c r="BE150" s="88" t="s">
        <v>126</v>
      </c>
      <c r="BF150" s="34" t="s">
        <v>156</v>
      </c>
      <c r="BG150" s="88" t="s">
        <v>126</v>
      </c>
      <c r="BH150" s="88" t="s">
        <v>126</v>
      </c>
      <c r="BI150" s="88">
        <v>100</v>
      </c>
      <c r="BJ150" s="135"/>
      <c r="BK150" s="137"/>
      <c r="BL150" s="39" t="s">
        <v>165</v>
      </c>
      <c r="BM150" s="39" t="s">
        <v>165</v>
      </c>
      <c r="BN150" s="85">
        <v>1</v>
      </c>
      <c r="BO150" s="134"/>
      <c r="BP150" s="85">
        <v>1</v>
      </c>
      <c r="BQ150" s="134"/>
      <c r="BR150" s="99" t="s">
        <v>8</v>
      </c>
      <c r="BS150" s="84"/>
      <c r="BT150" s="84"/>
      <c r="BU150" s="84"/>
      <c r="BV150" s="84"/>
      <c r="BW150" s="84"/>
      <c r="BX150" s="84"/>
      <c r="BY150" s="84"/>
      <c r="BZ150" s="84"/>
      <c r="CA150" s="84"/>
      <c r="CB150" s="84"/>
      <c r="CC150" s="84"/>
      <c r="CD150" s="84"/>
      <c r="CE150" s="84"/>
      <c r="CF150" s="84"/>
      <c r="CG150" s="84"/>
      <c r="CH150" s="84"/>
      <c r="CI150" s="84"/>
      <c r="CJ150" s="84"/>
      <c r="CK150" s="84"/>
      <c r="CL150" s="84"/>
      <c r="CM150" s="84"/>
      <c r="CN150" s="84"/>
      <c r="CO150" s="84"/>
      <c r="CP150" s="84"/>
      <c r="CQ150" s="84"/>
      <c r="CR150" s="84"/>
      <c r="CS150" s="84"/>
      <c r="CT150" s="84"/>
      <c r="CU150" s="84"/>
      <c r="CV150" s="84"/>
      <c r="CW150" s="84"/>
      <c r="CX150" s="84"/>
      <c r="CY150" s="84"/>
      <c r="CZ150" s="84"/>
      <c r="DA150" s="84"/>
      <c r="DB150" s="84"/>
      <c r="DC150" s="84"/>
      <c r="DD150" s="84"/>
      <c r="DE150" s="84"/>
      <c r="DF150" s="84"/>
      <c r="DG150" s="84"/>
      <c r="DH150" s="84"/>
      <c r="DI150" s="84"/>
      <c r="DJ150" s="84"/>
      <c r="DK150" s="84"/>
      <c r="DL150" s="84"/>
      <c r="DM150" s="84"/>
      <c r="DN150" s="84"/>
      <c r="DO150" s="84"/>
      <c r="DP150" s="84"/>
      <c r="DQ150" s="84"/>
      <c r="DR150" s="84"/>
      <c r="DS150" s="84"/>
      <c r="DT150" s="84"/>
      <c r="DU150" s="84"/>
      <c r="DV150" s="84"/>
      <c r="DW150" s="84"/>
      <c r="DX150" s="84"/>
      <c r="DY150" s="84"/>
      <c r="DZ150" s="84"/>
      <c r="EA150" s="84"/>
      <c r="EB150" s="84"/>
      <c r="EC150" s="84"/>
      <c r="ED150" s="84"/>
      <c r="EE150" s="84"/>
      <c r="EF150" s="84"/>
      <c r="EG150" s="84"/>
      <c r="EH150" s="84"/>
    </row>
    <row r="151" spans="1:138" s="37" customFormat="1" ht="105.75" customHeight="1" x14ac:dyDescent="0.2">
      <c r="A151" s="142"/>
      <c r="B151" s="142"/>
      <c r="C151" s="99" t="s">
        <v>8</v>
      </c>
      <c r="D151" s="92" t="s">
        <v>8</v>
      </c>
      <c r="E151" s="143"/>
      <c r="F151" s="136"/>
      <c r="G151" s="136"/>
      <c r="H151" s="136"/>
      <c r="I151" s="144"/>
      <c r="J151" s="145"/>
      <c r="K151" s="144"/>
      <c r="L151" s="139"/>
      <c r="M151" s="139"/>
      <c r="N151" s="140"/>
      <c r="O151" s="141" t="s">
        <v>823</v>
      </c>
      <c r="P151" s="141">
        <v>0</v>
      </c>
      <c r="Q151" s="141"/>
      <c r="R151" s="138"/>
      <c r="S151" s="138"/>
      <c r="T151" s="140">
        <v>0</v>
      </c>
      <c r="U151" s="141" t="s">
        <v>823</v>
      </c>
      <c r="V151" s="141">
        <v>0</v>
      </c>
      <c r="W151" s="136"/>
      <c r="X151" s="136"/>
      <c r="Y151" s="93" t="s">
        <v>703</v>
      </c>
      <c r="Z151" s="97" t="s">
        <v>509</v>
      </c>
      <c r="AA151" s="33" t="s">
        <v>23</v>
      </c>
      <c r="AB151" s="97" t="s">
        <v>626</v>
      </c>
      <c r="AC151" s="33" t="s">
        <v>7</v>
      </c>
      <c r="AD151" s="88">
        <v>1</v>
      </c>
      <c r="AE151" s="33">
        <v>0</v>
      </c>
      <c r="AF151" s="33">
        <v>1</v>
      </c>
      <c r="AG151" s="33">
        <v>0</v>
      </c>
      <c r="AH151" s="33">
        <v>0</v>
      </c>
      <c r="AI151" s="33" t="s">
        <v>23</v>
      </c>
      <c r="AJ151" s="33" t="s">
        <v>21</v>
      </c>
      <c r="AK151" s="33" t="s">
        <v>6</v>
      </c>
      <c r="AL151" s="33" t="s">
        <v>6</v>
      </c>
      <c r="AM151" s="33" t="s">
        <v>6</v>
      </c>
      <c r="AN151" s="33" t="s">
        <v>28</v>
      </c>
      <c r="AO151" s="33" t="s">
        <v>117</v>
      </c>
      <c r="AP151" s="33" t="s">
        <v>101</v>
      </c>
      <c r="AQ151" s="33" t="s">
        <v>103</v>
      </c>
      <c r="AR151" s="33" t="s">
        <v>105</v>
      </c>
      <c r="AS151" s="33" t="s">
        <v>114</v>
      </c>
      <c r="AT151" s="97" t="s">
        <v>108</v>
      </c>
      <c r="AU151" s="97" t="s">
        <v>110</v>
      </c>
      <c r="AV151" s="97" t="s">
        <v>112</v>
      </c>
      <c r="AW151" s="33">
        <v>15</v>
      </c>
      <c r="AX151" s="33">
        <v>15</v>
      </c>
      <c r="AY151" s="33">
        <v>15</v>
      </c>
      <c r="AZ151" s="33">
        <v>10</v>
      </c>
      <c r="BA151" s="33">
        <v>15</v>
      </c>
      <c r="BB151" s="33">
        <v>15</v>
      </c>
      <c r="BC151" s="33">
        <v>10</v>
      </c>
      <c r="BD151" s="88">
        <v>95</v>
      </c>
      <c r="BE151" s="88" t="s">
        <v>127</v>
      </c>
      <c r="BF151" s="34" t="s">
        <v>156</v>
      </c>
      <c r="BG151" s="88" t="s">
        <v>126</v>
      </c>
      <c r="BH151" s="88" t="s">
        <v>127</v>
      </c>
      <c r="BI151" s="88">
        <v>50</v>
      </c>
      <c r="BJ151" s="135"/>
      <c r="BK151" s="137"/>
      <c r="BL151" s="39" t="s">
        <v>165</v>
      </c>
      <c r="BM151" s="39" t="s">
        <v>165</v>
      </c>
      <c r="BN151" s="85">
        <v>1</v>
      </c>
      <c r="BO151" s="134"/>
      <c r="BP151" s="85">
        <v>1</v>
      </c>
      <c r="BQ151" s="134"/>
      <c r="BR151" s="99" t="s">
        <v>8</v>
      </c>
      <c r="BS151" s="84"/>
      <c r="BT151" s="84"/>
      <c r="BU151" s="84"/>
      <c r="BV151" s="84"/>
      <c r="BW151" s="84"/>
      <c r="BX151" s="84"/>
      <c r="BY151" s="84"/>
      <c r="BZ151" s="84"/>
      <c r="CA151" s="84"/>
      <c r="CB151" s="84"/>
      <c r="CC151" s="84"/>
      <c r="CD151" s="84"/>
      <c r="CE151" s="84"/>
      <c r="CF151" s="84"/>
      <c r="CG151" s="84"/>
      <c r="CH151" s="84"/>
      <c r="CI151" s="84"/>
      <c r="CJ151" s="84"/>
      <c r="CK151" s="84"/>
      <c r="CL151" s="84"/>
      <c r="CM151" s="84"/>
      <c r="CN151" s="84"/>
      <c r="CO151" s="84"/>
      <c r="CP151" s="84"/>
      <c r="CQ151" s="84"/>
      <c r="CR151" s="84"/>
      <c r="CS151" s="84"/>
      <c r="CT151" s="84"/>
      <c r="CU151" s="84"/>
      <c r="CV151" s="84"/>
      <c r="CW151" s="84"/>
      <c r="CX151" s="84"/>
      <c r="CY151" s="84"/>
      <c r="CZ151" s="84"/>
      <c r="DA151" s="84"/>
      <c r="DB151" s="84"/>
      <c r="DC151" s="84"/>
      <c r="DD151" s="84"/>
      <c r="DE151" s="84"/>
      <c r="DF151" s="84"/>
      <c r="DG151" s="84"/>
      <c r="DH151" s="84"/>
      <c r="DI151" s="84"/>
      <c r="DJ151" s="84"/>
      <c r="DK151" s="84"/>
      <c r="DL151" s="84"/>
      <c r="DM151" s="84"/>
      <c r="DN151" s="84"/>
      <c r="DO151" s="84"/>
      <c r="DP151" s="84"/>
      <c r="DQ151" s="84"/>
      <c r="DR151" s="84"/>
      <c r="DS151" s="84"/>
      <c r="DT151" s="84"/>
      <c r="DU151" s="84"/>
      <c r="DV151" s="84"/>
      <c r="DW151" s="84"/>
      <c r="DX151" s="84"/>
      <c r="DY151" s="84"/>
      <c r="DZ151" s="84"/>
      <c r="EA151" s="84"/>
      <c r="EB151" s="84"/>
      <c r="EC151" s="84"/>
      <c r="ED151" s="84"/>
      <c r="EE151" s="84"/>
      <c r="EF151" s="84"/>
      <c r="EG151" s="84"/>
      <c r="EH151" s="84"/>
    </row>
    <row r="152" spans="1:138" s="37" customFormat="1" ht="125.25" customHeight="1" x14ac:dyDescent="0.2">
      <c r="A152" s="142">
        <v>61</v>
      </c>
      <c r="B152" s="142" t="s">
        <v>799</v>
      </c>
      <c r="C152" s="99" t="s">
        <v>8</v>
      </c>
      <c r="D152" s="92" t="s">
        <v>8</v>
      </c>
      <c r="E152" s="143" t="s">
        <v>36</v>
      </c>
      <c r="F152" s="136" t="s">
        <v>68</v>
      </c>
      <c r="G152" s="136" t="s">
        <v>77</v>
      </c>
      <c r="H152" s="136" t="s">
        <v>71</v>
      </c>
      <c r="I152" s="144" t="s">
        <v>316</v>
      </c>
      <c r="J152" s="145" t="s">
        <v>317</v>
      </c>
      <c r="K152" s="144" t="s">
        <v>812</v>
      </c>
      <c r="L152" s="136">
        <v>4</v>
      </c>
      <c r="M152" s="136">
        <v>4</v>
      </c>
      <c r="N152" s="140">
        <v>16</v>
      </c>
      <c r="O152" s="141" t="s">
        <v>834</v>
      </c>
      <c r="P152" s="141" t="s">
        <v>84</v>
      </c>
      <c r="Q152" s="141" t="s">
        <v>90</v>
      </c>
      <c r="R152" s="138">
        <v>3</v>
      </c>
      <c r="S152" s="138">
        <v>3</v>
      </c>
      <c r="T152" s="140">
        <v>9</v>
      </c>
      <c r="U152" s="141" t="s">
        <v>829</v>
      </c>
      <c r="V152" s="141" t="s">
        <v>85</v>
      </c>
      <c r="W152" s="136" t="s">
        <v>527</v>
      </c>
      <c r="X152" s="136" t="s">
        <v>23</v>
      </c>
      <c r="Y152" s="93" t="s">
        <v>726</v>
      </c>
      <c r="Z152" s="97" t="s">
        <v>318</v>
      </c>
      <c r="AA152" s="97" t="s">
        <v>23</v>
      </c>
      <c r="AB152" s="97" t="s">
        <v>621</v>
      </c>
      <c r="AC152" s="33" t="s">
        <v>7</v>
      </c>
      <c r="AD152" s="88">
        <v>1</v>
      </c>
      <c r="AE152" s="33">
        <v>0</v>
      </c>
      <c r="AF152" s="33">
        <v>0</v>
      </c>
      <c r="AG152" s="33">
        <v>0</v>
      </c>
      <c r="AH152" s="33">
        <v>1</v>
      </c>
      <c r="AI152" s="33" t="s">
        <v>23</v>
      </c>
      <c r="AJ152" s="97" t="s">
        <v>20</v>
      </c>
      <c r="AK152" s="97" t="s">
        <v>6</v>
      </c>
      <c r="AL152" s="97" t="s">
        <v>6</v>
      </c>
      <c r="AM152" s="97" t="s">
        <v>6</v>
      </c>
      <c r="AN152" s="97" t="s">
        <v>28</v>
      </c>
      <c r="AO152" s="33" t="s">
        <v>117</v>
      </c>
      <c r="AP152" s="33" t="s">
        <v>101</v>
      </c>
      <c r="AQ152" s="33" t="s">
        <v>103</v>
      </c>
      <c r="AR152" s="33" t="s">
        <v>105</v>
      </c>
      <c r="AS152" s="33" t="s">
        <v>113</v>
      </c>
      <c r="AT152" s="97" t="s">
        <v>108</v>
      </c>
      <c r="AU152" s="97" t="s">
        <v>110</v>
      </c>
      <c r="AV152" s="97" t="s">
        <v>112</v>
      </c>
      <c r="AW152" s="33">
        <v>15</v>
      </c>
      <c r="AX152" s="33">
        <v>15</v>
      </c>
      <c r="AY152" s="33">
        <v>15</v>
      </c>
      <c r="AZ152" s="33">
        <v>15</v>
      </c>
      <c r="BA152" s="33">
        <v>15</v>
      </c>
      <c r="BB152" s="33">
        <v>15</v>
      </c>
      <c r="BC152" s="33">
        <v>10</v>
      </c>
      <c r="BD152" s="88">
        <v>100</v>
      </c>
      <c r="BE152" s="88" t="s">
        <v>126</v>
      </c>
      <c r="BF152" s="34" t="s">
        <v>156</v>
      </c>
      <c r="BG152" s="88" t="s">
        <v>126</v>
      </c>
      <c r="BH152" s="88" t="s">
        <v>126</v>
      </c>
      <c r="BI152" s="88">
        <v>100</v>
      </c>
      <c r="BJ152" s="135">
        <v>83.333333333333329</v>
      </c>
      <c r="BK152" s="137" t="s">
        <v>127</v>
      </c>
      <c r="BL152" s="39" t="s">
        <v>165</v>
      </c>
      <c r="BM152" s="39" t="s">
        <v>165</v>
      </c>
      <c r="BN152" s="85">
        <v>1</v>
      </c>
      <c r="BO152" s="134">
        <v>1</v>
      </c>
      <c r="BP152" s="85">
        <v>1</v>
      </c>
      <c r="BQ152" s="134">
        <v>1</v>
      </c>
      <c r="BR152" s="99" t="s">
        <v>8</v>
      </c>
    </row>
    <row r="153" spans="1:138" s="37" customFormat="1" ht="137.25" customHeight="1" x14ac:dyDescent="0.2">
      <c r="A153" s="142"/>
      <c r="B153" s="142"/>
      <c r="C153" s="99" t="s">
        <v>8</v>
      </c>
      <c r="D153" s="92" t="s">
        <v>8</v>
      </c>
      <c r="E153" s="143"/>
      <c r="F153" s="136"/>
      <c r="G153" s="136"/>
      <c r="H153" s="136"/>
      <c r="I153" s="144"/>
      <c r="J153" s="145"/>
      <c r="K153" s="144"/>
      <c r="L153" s="136"/>
      <c r="M153" s="136"/>
      <c r="N153" s="140">
        <v>0</v>
      </c>
      <c r="O153" s="141" t="s">
        <v>823</v>
      </c>
      <c r="P153" s="141">
        <v>0</v>
      </c>
      <c r="Q153" s="141"/>
      <c r="R153" s="139">
        <v>-1</v>
      </c>
      <c r="S153" s="139">
        <v>0</v>
      </c>
      <c r="T153" s="140">
        <v>0</v>
      </c>
      <c r="U153" s="141" t="s">
        <v>833</v>
      </c>
      <c r="V153" s="141">
        <v>0</v>
      </c>
      <c r="W153" s="136"/>
      <c r="X153" s="136"/>
      <c r="Y153" s="93" t="s">
        <v>797</v>
      </c>
      <c r="Z153" s="97" t="s">
        <v>318</v>
      </c>
      <c r="AA153" s="97" t="s">
        <v>23</v>
      </c>
      <c r="AB153" s="97" t="s">
        <v>798</v>
      </c>
      <c r="AC153" s="33" t="s">
        <v>7</v>
      </c>
      <c r="AD153" s="88">
        <v>4</v>
      </c>
      <c r="AE153" s="33">
        <v>1</v>
      </c>
      <c r="AF153" s="33">
        <v>1</v>
      </c>
      <c r="AG153" s="33">
        <v>1</v>
      </c>
      <c r="AH153" s="33">
        <v>1</v>
      </c>
      <c r="AI153" s="33" t="s">
        <v>23</v>
      </c>
      <c r="AJ153" s="97" t="s">
        <v>20</v>
      </c>
      <c r="AK153" s="97" t="s">
        <v>6</v>
      </c>
      <c r="AL153" s="97" t="s">
        <v>6</v>
      </c>
      <c r="AM153" s="97" t="s">
        <v>6</v>
      </c>
      <c r="AN153" s="97" t="s">
        <v>215</v>
      </c>
      <c r="AO153" s="33" t="s">
        <v>117</v>
      </c>
      <c r="AP153" s="33" t="s">
        <v>101</v>
      </c>
      <c r="AQ153" s="33" t="s">
        <v>103</v>
      </c>
      <c r="AR153" s="33" t="s">
        <v>105</v>
      </c>
      <c r="AS153" s="33" t="s">
        <v>113</v>
      </c>
      <c r="AT153" s="97" t="s">
        <v>108</v>
      </c>
      <c r="AU153" s="97" t="s">
        <v>110</v>
      </c>
      <c r="AV153" s="97" t="s">
        <v>112</v>
      </c>
      <c r="AW153" s="33">
        <v>15</v>
      </c>
      <c r="AX153" s="33">
        <v>15</v>
      </c>
      <c r="AY153" s="33">
        <v>15</v>
      </c>
      <c r="AZ153" s="33">
        <v>15</v>
      </c>
      <c r="BA153" s="33">
        <v>15</v>
      </c>
      <c r="BB153" s="33">
        <v>15</v>
      </c>
      <c r="BC153" s="33">
        <v>10</v>
      </c>
      <c r="BD153" s="88">
        <v>100</v>
      </c>
      <c r="BE153" s="88" t="s">
        <v>126</v>
      </c>
      <c r="BF153" s="34" t="s">
        <v>156</v>
      </c>
      <c r="BG153" s="88" t="s">
        <v>126</v>
      </c>
      <c r="BH153" s="88" t="s">
        <v>126</v>
      </c>
      <c r="BI153" s="88">
        <v>100</v>
      </c>
      <c r="BJ153" s="135"/>
      <c r="BK153" s="137"/>
      <c r="BL153" s="39" t="s">
        <v>165</v>
      </c>
      <c r="BM153" s="39" t="s">
        <v>165</v>
      </c>
      <c r="BN153" s="85">
        <v>1</v>
      </c>
      <c r="BO153" s="134"/>
      <c r="BP153" s="85">
        <v>1</v>
      </c>
      <c r="BQ153" s="134"/>
      <c r="BR153" s="99" t="s">
        <v>8</v>
      </c>
    </row>
    <row r="154" spans="1:138" s="37" customFormat="1" ht="123.75" customHeight="1" x14ac:dyDescent="0.2">
      <c r="A154" s="142"/>
      <c r="B154" s="142"/>
      <c r="C154" s="99" t="s">
        <v>8</v>
      </c>
      <c r="D154" s="92" t="s">
        <v>8</v>
      </c>
      <c r="E154" s="143"/>
      <c r="F154" s="136"/>
      <c r="G154" s="136"/>
      <c r="H154" s="136"/>
      <c r="I154" s="144"/>
      <c r="J154" s="145"/>
      <c r="K154" s="144"/>
      <c r="L154" s="136"/>
      <c r="M154" s="136"/>
      <c r="N154" s="140">
        <v>0</v>
      </c>
      <c r="O154" s="141" t="s">
        <v>823</v>
      </c>
      <c r="P154" s="141">
        <v>0</v>
      </c>
      <c r="Q154" s="141"/>
      <c r="R154" s="139">
        <v>-1</v>
      </c>
      <c r="S154" s="139">
        <v>0</v>
      </c>
      <c r="T154" s="140">
        <v>0</v>
      </c>
      <c r="U154" s="141" t="s">
        <v>833</v>
      </c>
      <c r="V154" s="141">
        <v>0</v>
      </c>
      <c r="W154" s="136"/>
      <c r="X154" s="136"/>
      <c r="Y154" s="93" t="s">
        <v>727</v>
      </c>
      <c r="Z154" s="97" t="s">
        <v>622</v>
      </c>
      <c r="AA154" s="97" t="s">
        <v>6</v>
      </c>
      <c r="AB154" s="97" t="s">
        <v>623</v>
      </c>
      <c r="AC154" s="33" t="s">
        <v>7</v>
      </c>
      <c r="AD154" s="88">
        <v>4</v>
      </c>
      <c r="AE154" s="33">
        <v>1</v>
      </c>
      <c r="AF154" s="33">
        <v>1</v>
      </c>
      <c r="AG154" s="33">
        <v>1</v>
      </c>
      <c r="AH154" s="33">
        <v>1</v>
      </c>
      <c r="AI154" s="33" t="s">
        <v>23</v>
      </c>
      <c r="AJ154" s="97" t="s">
        <v>21</v>
      </c>
      <c r="AK154" s="97" t="s">
        <v>6</v>
      </c>
      <c r="AL154" s="97" t="s">
        <v>6</v>
      </c>
      <c r="AM154" s="97" t="s">
        <v>6</v>
      </c>
      <c r="AN154" s="97" t="s">
        <v>29</v>
      </c>
      <c r="AO154" s="33" t="s">
        <v>117</v>
      </c>
      <c r="AP154" s="33" t="s">
        <v>101</v>
      </c>
      <c r="AQ154" s="33" t="s">
        <v>103</v>
      </c>
      <c r="AR154" s="33" t="s">
        <v>105</v>
      </c>
      <c r="AS154" s="33" t="s">
        <v>114</v>
      </c>
      <c r="AT154" s="97" t="s">
        <v>108</v>
      </c>
      <c r="AU154" s="97" t="s">
        <v>110</v>
      </c>
      <c r="AV154" s="97" t="s">
        <v>112</v>
      </c>
      <c r="AW154" s="33">
        <v>15</v>
      </c>
      <c r="AX154" s="33">
        <v>15</v>
      </c>
      <c r="AY154" s="33">
        <v>15</v>
      </c>
      <c r="AZ154" s="33">
        <v>10</v>
      </c>
      <c r="BA154" s="33">
        <v>15</v>
      </c>
      <c r="BB154" s="33">
        <v>15</v>
      </c>
      <c r="BC154" s="33">
        <v>10</v>
      </c>
      <c r="BD154" s="88">
        <v>95</v>
      </c>
      <c r="BE154" s="88" t="s">
        <v>127</v>
      </c>
      <c r="BF154" s="34" t="s">
        <v>156</v>
      </c>
      <c r="BG154" s="88" t="s">
        <v>126</v>
      </c>
      <c r="BH154" s="88" t="s">
        <v>127</v>
      </c>
      <c r="BI154" s="88">
        <v>50</v>
      </c>
      <c r="BJ154" s="135"/>
      <c r="BK154" s="137"/>
      <c r="BL154" s="39" t="s">
        <v>165</v>
      </c>
      <c r="BM154" s="39" t="s">
        <v>165</v>
      </c>
      <c r="BN154" s="85">
        <v>1</v>
      </c>
      <c r="BO154" s="134"/>
      <c r="BP154" s="85">
        <v>1</v>
      </c>
      <c r="BQ154" s="134"/>
      <c r="BR154" s="99" t="s">
        <v>8</v>
      </c>
    </row>
    <row r="155" spans="1:138" s="37" customFormat="1" ht="160.5" customHeight="1" x14ac:dyDescent="0.2">
      <c r="A155" s="91">
        <v>62</v>
      </c>
      <c r="B155" s="91" t="s">
        <v>428</v>
      </c>
      <c r="C155" s="99" t="s">
        <v>58</v>
      </c>
      <c r="D155" s="92" t="s">
        <v>58</v>
      </c>
      <c r="E155" s="92" t="s">
        <v>38</v>
      </c>
      <c r="F155" s="87" t="s">
        <v>69</v>
      </c>
      <c r="G155" s="87" t="s">
        <v>77</v>
      </c>
      <c r="H155" s="87" t="s">
        <v>82</v>
      </c>
      <c r="I155" s="93" t="s">
        <v>212</v>
      </c>
      <c r="J155" s="94" t="s">
        <v>668</v>
      </c>
      <c r="K155" s="93" t="s">
        <v>213</v>
      </c>
      <c r="L155" s="90">
        <v>4</v>
      </c>
      <c r="M155" s="90">
        <v>4</v>
      </c>
      <c r="N155" s="85">
        <v>16</v>
      </c>
      <c r="O155" s="95" t="s">
        <v>834</v>
      </c>
      <c r="P155" s="95" t="s">
        <v>84</v>
      </c>
      <c r="Q155" s="95" t="s">
        <v>90</v>
      </c>
      <c r="R155" s="89">
        <v>2</v>
      </c>
      <c r="S155" s="89">
        <v>2</v>
      </c>
      <c r="T155" s="85">
        <v>4</v>
      </c>
      <c r="U155" s="95" t="s">
        <v>835</v>
      </c>
      <c r="V155" s="95" t="s">
        <v>87</v>
      </c>
      <c r="W155" s="87" t="s">
        <v>805</v>
      </c>
      <c r="X155" s="87" t="s">
        <v>23</v>
      </c>
      <c r="Y155" s="93" t="s">
        <v>704</v>
      </c>
      <c r="Z155" s="97" t="s">
        <v>214</v>
      </c>
      <c r="AA155" s="33" t="s">
        <v>23</v>
      </c>
      <c r="AB155" s="97" t="s">
        <v>669</v>
      </c>
      <c r="AC155" s="33" t="s">
        <v>7</v>
      </c>
      <c r="AD155" s="88">
        <v>2</v>
      </c>
      <c r="AE155" s="33">
        <v>0</v>
      </c>
      <c r="AF155" s="33">
        <v>1</v>
      </c>
      <c r="AG155" s="33">
        <v>0</v>
      </c>
      <c r="AH155" s="33">
        <v>1</v>
      </c>
      <c r="AI155" s="33" t="s">
        <v>23</v>
      </c>
      <c r="AJ155" s="33" t="s">
        <v>20</v>
      </c>
      <c r="AK155" s="33" t="s">
        <v>6</v>
      </c>
      <c r="AL155" s="33" t="s">
        <v>6</v>
      </c>
      <c r="AM155" s="33" t="s">
        <v>6</v>
      </c>
      <c r="AN155" s="33" t="s">
        <v>31</v>
      </c>
      <c r="AO155" s="33" t="s">
        <v>117</v>
      </c>
      <c r="AP155" s="33" t="s">
        <v>101</v>
      </c>
      <c r="AQ155" s="33" t="s">
        <v>103</v>
      </c>
      <c r="AR155" s="33" t="s">
        <v>105</v>
      </c>
      <c r="AS155" s="33" t="s">
        <v>113</v>
      </c>
      <c r="AT155" s="97" t="s">
        <v>108</v>
      </c>
      <c r="AU155" s="97" t="s">
        <v>110</v>
      </c>
      <c r="AV155" s="97" t="s">
        <v>112</v>
      </c>
      <c r="AW155" s="33">
        <v>15</v>
      </c>
      <c r="AX155" s="33">
        <v>15</v>
      </c>
      <c r="AY155" s="33">
        <v>15</v>
      </c>
      <c r="AZ155" s="33">
        <v>15</v>
      </c>
      <c r="BA155" s="33">
        <v>15</v>
      </c>
      <c r="BB155" s="33">
        <v>15</v>
      </c>
      <c r="BC155" s="33">
        <v>10</v>
      </c>
      <c r="BD155" s="88">
        <v>100</v>
      </c>
      <c r="BE155" s="88" t="s">
        <v>126</v>
      </c>
      <c r="BF155" s="34" t="s">
        <v>156</v>
      </c>
      <c r="BG155" s="88" t="s">
        <v>126</v>
      </c>
      <c r="BH155" s="88" t="s">
        <v>126</v>
      </c>
      <c r="BI155" s="88">
        <v>100</v>
      </c>
      <c r="BJ155" s="135">
        <v>100</v>
      </c>
      <c r="BK155" s="88" t="s">
        <v>126</v>
      </c>
      <c r="BL155" s="39" t="s">
        <v>165</v>
      </c>
      <c r="BM155" s="39" t="s">
        <v>165</v>
      </c>
      <c r="BN155" s="85">
        <v>2</v>
      </c>
      <c r="BO155" s="98">
        <v>2</v>
      </c>
      <c r="BP155" s="85">
        <v>2</v>
      </c>
      <c r="BQ155" s="98">
        <v>2</v>
      </c>
      <c r="BR155" s="99" t="s">
        <v>58</v>
      </c>
      <c r="BS155" s="84"/>
      <c r="BT155" s="84"/>
      <c r="BU155" s="84"/>
      <c r="BV155" s="84"/>
      <c r="BW155" s="84"/>
      <c r="BX155" s="84"/>
      <c r="BY155" s="84"/>
      <c r="BZ155" s="84"/>
      <c r="CA155" s="84"/>
      <c r="CB155" s="84"/>
      <c r="CC155" s="84"/>
      <c r="CD155" s="84"/>
      <c r="CE155" s="84"/>
      <c r="CF155" s="84"/>
      <c r="CG155" s="84"/>
      <c r="CH155" s="84"/>
      <c r="CI155" s="84"/>
      <c r="CJ155" s="84"/>
      <c r="CK155" s="84"/>
      <c r="CL155" s="84"/>
      <c r="CM155" s="84"/>
      <c r="CN155" s="84"/>
      <c r="CO155" s="84"/>
      <c r="CP155" s="84"/>
      <c r="CQ155" s="84"/>
      <c r="CR155" s="84"/>
      <c r="CS155" s="84"/>
      <c r="CT155" s="84"/>
      <c r="CU155" s="84"/>
      <c r="CV155" s="84"/>
      <c r="CW155" s="84"/>
      <c r="CX155" s="84"/>
      <c r="CY155" s="84"/>
      <c r="CZ155" s="84"/>
      <c r="DA155" s="84"/>
      <c r="DB155" s="84"/>
      <c r="DC155" s="84"/>
      <c r="DD155" s="84"/>
      <c r="DE155" s="84"/>
      <c r="DF155" s="84"/>
      <c r="DG155" s="84"/>
      <c r="DH155" s="84"/>
      <c r="DI155" s="84"/>
      <c r="DJ155" s="84"/>
      <c r="DK155" s="84"/>
      <c r="DL155" s="84"/>
      <c r="DM155" s="84"/>
      <c r="DN155" s="84"/>
      <c r="DO155" s="84"/>
      <c r="DP155" s="84"/>
      <c r="DQ155" s="84"/>
      <c r="DR155" s="84"/>
      <c r="DS155" s="84"/>
      <c r="DT155" s="84"/>
      <c r="DU155" s="84"/>
      <c r="DV155" s="84"/>
      <c r="DW155" s="84"/>
      <c r="DX155" s="84"/>
      <c r="DY155" s="84"/>
      <c r="DZ155" s="84"/>
      <c r="EA155" s="84"/>
      <c r="EB155" s="84"/>
      <c r="EC155" s="84"/>
      <c r="ED155" s="84"/>
      <c r="EE155" s="84"/>
      <c r="EF155" s="84"/>
      <c r="EG155" s="84"/>
      <c r="EH155" s="84"/>
    </row>
    <row r="156" spans="1:138" s="37" customFormat="1" ht="167.25" customHeight="1" x14ac:dyDescent="0.2">
      <c r="A156" s="91">
        <v>63</v>
      </c>
      <c r="B156" s="91" t="s">
        <v>429</v>
      </c>
      <c r="C156" s="99" t="s">
        <v>58</v>
      </c>
      <c r="D156" s="92" t="s">
        <v>58</v>
      </c>
      <c r="E156" s="92" t="s">
        <v>34</v>
      </c>
      <c r="F156" s="87" t="s">
        <v>69</v>
      </c>
      <c r="G156" s="87" t="s">
        <v>76</v>
      </c>
      <c r="H156" s="87" t="s">
        <v>71</v>
      </c>
      <c r="I156" s="93" t="s">
        <v>216</v>
      </c>
      <c r="J156" s="94" t="s">
        <v>217</v>
      </c>
      <c r="K156" s="93" t="s">
        <v>218</v>
      </c>
      <c r="L156" s="90">
        <v>4</v>
      </c>
      <c r="M156" s="90">
        <v>4</v>
      </c>
      <c r="N156" s="85">
        <v>16</v>
      </c>
      <c r="O156" s="95" t="s">
        <v>834</v>
      </c>
      <c r="P156" s="95" t="s">
        <v>84</v>
      </c>
      <c r="Q156" s="95" t="s">
        <v>90</v>
      </c>
      <c r="R156" s="89">
        <v>4</v>
      </c>
      <c r="S156" s="89">
        <v>4</v>
      </c>
      <c r="T156" s="85">
        <v>16</v>
      </c>
      <c r="U156" s="95" t="s">
        <v>834</v>
      </c>
      <c r="V156" s="95" t="s">
        <v>84</v>
      </c>
      <c r="W156" s="87" t="s">
        <v>805</v>
      </c>
      <c r="X156" s="87" t="s">
        <v>23</v>
      </c>
      <c r="Y156" s="93" t="s">
        <v>704</v>
      </c>
      <c r="Z156" s="97" t="s">
        <v>214</v>
      </c>
      <c r="AA156" s="33" t="s">
        <v>23</v>
      </c>
      <c r="AB156" s="97" t="s">
        <v>669</v>
      </c>
      <c r="AC156" s="33" t="s">
        <v>7</v>
      </c>
      <c r="AD156" s="88">
        <v>2</v>
      </c>
      <c r="AE156" s="33">
        <v>0</v>
      </c>
      <c r="AF156" s="33">
        <v>1</v>
      </c>
      <c r="AG156" s="33">
        <v>0</v>
      </c>
      <c r="AH156" s="33">
        <v>1</v>
      </c>
      <c r="AI156" s="33" t="s">
        <v>23</v>
      </c>
      <c r="AJ156" s="33" t="s">
        <v>20</v>
      </c>
      <c r="AK156" s="33" t="s">
        <v>6</v>
      </c>
      <c r="AL156" s="33" t="s">
        <v>6</v>
      </c>
      <c r="AM156" s="33" t="s">
        <v>6</v>
      </c>
      <c r="AN156" s="33" t="s">
        <v>31</v>
      </c>
      <c r="AO156" s="33" t="s">
        <v>117</v>
      </c>
      <c r="AP156" s="33" t="s">
        <v>101</v>
      </c>
      <c r="AQ156" s="33" t="s">
        <v>103</v>
      </c>
      <c r="AR156" s="33" t="s">
        <v>105</v>
      </c>
      <c r="AS156" s="33" t="s">
        <v>113</v>
      </c>
      <c r="AT156" s="97" t="s">
        <v>108</v>
      </c>
      <c r="AU156" s="97" t="s">
        <v>110</v>
      </c>
      <c r="AV156" s="97" t="s">
        <v>112</v>
      </c>
      <c r="AW156" s="33">
        <v>15</v>
      </c>
      <c r="AX156" s="33">
        <v>15</v>
      </c>
      <c r="AY156" s="33">
        <v>15</v>
      </c>
      <c r="AZ156" s="33">
        <v>15</v>
      </c>
      <c r="BA156" s="33">
        <v>15</v>
      </c>
      <c r="BB156" s="33">
        <v>15</v>
      </c>
      <c r="BC156" s="33">
        <v>10</v>
      </c>
      <c r="BD156" s="88">
        <v>100</v>
      </c>
      <c r="BE156" s="88" t="s">
        <v>126</v>
      </c>
      <c r="BF156" s="34" t="s">
        <v>156</v>
      </c>
      <c r="BG156" s="88" t="s">
        <v>126</v>
      </c>
      <c r="BH156" s="88" t="s">
        <v>126</v>
      </c>
      <c r="BI156" s="88">
        <v>100</v>
      </c>
      <c r="BJ156" s="135">
        <v>100</v>
      </c>
      <c r="BK156" s="88" t="s">
        <v>126</v>
      </c>
      <c r="BL156" s="39" t="s">
        <v>165</v>
      </c>
      <c r="BM156" s="39" t="s">
        <v>165</v>
      </c>
      <c r="BN156" s="85">
        <v>0</v>
      </c>
      <c r="BO156" s="98">
        <v>0</v>
      </c>
      <c r="BP156" s="85">
        <v>2</v>
      </c>
      <c r="BQ156" s="98">
        <v>0</v>
      </c>
      <c r="BR156" s="99" t="s">
        <v>58</v>
      </c>
      <c r="BS156" s="84"/>
      <c r="BT156" s="84"/>
      <c r="BU156" s="84"/>
      <c r="BV156" s="84"/>
      <c r="BW156" s="84"/>
      <c r="BX156" s="84"/>
      <c r="BY156" s="84"/>
      <c r="BZ156" s="84"/>
      <c r="CA156" s="84"/>
      <c r="CB156" s="84"/>
      <c r="CC156" s="84"/>
      <c r="CD156" s="84"/>
      <c r="CE156" s="84"/>
      <c r="CF156" s="84"/>
      <c r="CG156" s="84"/>
      <c r="CH156" s="84"/>
      <c r="CI156" s="84"/>
      <c r="CJ156" s="84"/>
      <c r="CK156" s="84"/>
      <c r="CL156" s="84"/>
      <c r="CM156" s="84"/>
      <c r="CN156" s="84"/>
      <c r="CO156" s="84"/>
      <c r="CP156" s="84"/>
      <c r="CQ156" s="84"/>
      <c r="CR156" s="84"/>
      <c r="CS156" s="84"/>
      <c r="CT156" s="84"/>
      <c r="CU156" s="84"/>
      <c r="CV156" s="84"/>
      <c r="CW156" s="84"/>
      <c r="CX156" s="84"/>
      <c r="CY156" s="84"/>
      <c r="CZ156" s="84"/>
      <c r="DA156" s="84"/>
      <c r="DB156" s="84"/>
      <c r="DC156" s="84"/>
      <c r="DD156" s="84"/>
      <c r="DE156" s="84"/>
      <c r="DF156" s="84"/>
      <c r="DG156" s="84"/>
      <c r="DH156" s="84"/>
      <c r="DI156" s="84"/>
      <c r="DJ156" s="84"/>
      <c r="DK156" s="84"/>
      <c r="DL156" s="84"/>
      <c r="DM156" s="84"/>
      <c r="DN156" s="84"/>
      <c r="DO156" s="84"/>
      <c r="DP156" s="84"/>
      <c r="DQ156" s="84"/>
      <c r="DR156" s="84"/>
      <c r="DS156" s="84"/>
      <c r="DT156" s="84"/>
      <c r="DU156" s="84"/>
      <c r="DV156" s="84"/>
      <c r="DW156" s="84"/>
      <c r="DX156" s="84"/>
      <c r="DY156" s="84"/>
      <c r="DZ156" s="84"/>
      <c r="EA156" s="84"/>
      <c r="EB156" s="84"/>
      <c r="EC156" s="84"/>
      <c r="ED156" s="84"/>
      <c r="EE156" s="84"/>
      <c r="EF156" s="84"/>
      <c r="EG156" s="84"/>
      <c r="EH156" s="84"/>
    </row>
    <row r="157" spans="1:138" x14ac:dyDescent="0.2">
      <c r="K157" s="96"/>
    </row>
  </sheetData>
  <sheetProtection insertColumns="0" insertRows="0" insertHyperlinks="0" deleteColumns="0" deleteRows="0"/>
  <autoFilter ref="A36:BR36" xr:uid="{C17AB63A-CC2E-45B1-9000-3DF8F50B2535}"/>
  <mergeCells count="1026">
    <mergeCell ref="Y35:BK35"/>
    <mergeCell ref="BJ37:BJ38"/>
    <mergeCell ref="A39:A40"/>
    <mergeCell ref="B39:B40"/>
    <mergeCell ref="E39:E40"/>
    <mergeCell ref="F39:F40"/>
    <mergeCell ref="G39:G40"/>
    <mergeCell ref="H39:H40"/>
    <mergeCell ref="I39:I40"/>
    <mergeCell ref="J39:J40"/>
    <mergeCell ref="K39:K40"/>
    <mergeCell ref="L39:L40"/>
    <mergeCell ref="M39:M40"/>
    <mergeCell ref="N39:N40"/>
    <mergeCell ref="O39:O40"/>
    <mergeCell ref="P39:P40"/>
    <mergeCell ref="B2:D5"/>
    <mergeCell ref="E2:X5"/>
    <mergeCell ref="D28:F28"/>
    <mergeCell ref="D35:K35"/>
    <mergeCell ref="L35:X35"/>
    <mergeCell ref="BO39:BO40"/>
    <mergeCell ref="BQ39:BQ40"/>
    <mergeCell ref="A41:A43"/>
    <mergeCell ref="B41:B43"/>
    <mergeCell ref="E41:E43"/>
    <mergeCell ref="F41:F43"/>
    <mergeCell ref="G41:G43"/>
    <mergeCell ref="H41:H43"/>
    <mergeCell ref="I41:I43"/>
    <mergeCell ref="J41:J43"/>
    <mergeCell ref="K41:K43"/>
    <mergeCell ref="L41:L43"/>
    <mergeCell ref="M41:M43"/>
    <mergeCell ref="N41:N43"/>
    <mergeCell ref="O41:O43"/>
    <mergeCell ref="P41:P43"/>
    <mergeCell ref="V39:V40"/>
    <mergeCell ref="W39:W40"/>
    <mergeCell ref="X39:X40"/>
    <mergeCell ref="BJ39:BJ40"/>
    <mergeCell ref="BK39:BK40"/>
    <mergeCell ref="Q39:Q40"/>
    <mergeCell ref="R39:R40"/>
    <mergeCell ref="S39:S40"/>
    <mergeCell ref="T39:T40"/>
    <mergeCell ref="U39:U40"/>
    <mergeCell ref="BO41:BO43"/>
    <mergeCell ref="BQ41:BQ43"/>
    <mergeCell ref="A46:A47"/>
    <mergeCell ref="B46:B47"/>
    <mergeCell ref="E46:E47"/>
    <mergeCell ref="F46:F47"/>
    <mergeCell ref="G46:G47"/>
    <mergeCell ref="H46:H47"/>
    <mergeCell ref="I46:I47"/>
    <mergeCell ref="J46:J47"/>
    <mergeCell ref="K46:K47"/>
    <mergeCell ref="L46:L47"/>
    <mergeCell ref="M46:M47"/>
    <mergeCell ref="N46:N47"/>
    <mergeCell ref="O46:O47"/>
    <mergeCell ref="P46:P47"/>
    <mergeCell ref="V41:V43"/>
    <mergeCell ref="W41:W43"/>
    <mergeCell ref="X41:X43"/>
    <mergeCell ref="BJ41:BJ43"/>
    <mergeCell ref="BK41:BK43"/>
    <mergeCell ref="Q41:Q43"/>
    <mergeCell ref="R41:R43"/>
    <mergeCell ref="S41:S43"/>
    <mergeCell ref="T41:T43"/>
    <mergeCell ref="U41:U43"/>
    <mergeCell ref="BO46:BO47"/>
    <mergeCell ref="BQ46:BQ47"/>
    <mergeCell ref="A48:A49"/>
    <mergeCell ref="B48:B49"/>
    <mergeCell ref="E48:E49"/>
    <mergeCell ref="F48:F49"/>
    <mergeCell ref="G48:G49"/>
    <mergeCell ref="H48:H49"/>
    <mergeCell ref="I48:I49"/>
    <mergeCell ref="J48:J49"/>
    <mergeCell ref="K48:K49"/>
    <mergeCell ref="L48:L49"/>
    <mergeCell ref="M48:M49"/>
    <mergeCell ref="N48:N49"/>
    <mergeCell ref="O48:O49"/>
    <mergeCell ref="P48:P49"/>
    <mergeCell ref="V46:V47"/>
    <mergeCell ref="W46:W47"/>
    <mergeCell ref="X46:X47"/>
    <mergeCell ref="BJ46:BJ47"/>
    <mergeCell ref="BK46:BK47"/>
    <mergeCell ref="Q46:Q47"/>
    <mergeCell ref="R46:R47"/>
    <mergeCell ref="S46:S47"/>
    <mergeCell ref="T46:T47"/>
    <mergeCell ref="U46:U47"/>
    <mergeCell ref="BO48:BO49"/>
    <mergeCell ref="BQ48:BQ49"/>
    <mergeCell ref="A50:A52"/>
    <mergeCell ref="B50:B52"/>
    <mergeCell ref="E50:E52"/>
    <mergeCell ref="F50:F52"/>
    <mergeCell ref="G50:G52"/>
    <mergeCell ref="H50:H52"/>
    <mergeCell ref="I50:I52"/>
    <mergeCell ref="J50:J52"/>
    <mergeCell ref="K50:K52"/>
    <mergeCell ref="L50:L52"/>
    <mergeCell ref="M50:M52"/>
    <mergeCell ref="N50:N52"/>
    <mergeCell ref="O50:O52"/>
    <mergeCell ref="P50:P52"/>
    <mergeCell ref="V48:V49"/>
    <mergeCell ref="W48:W49"/>
    <mergeCell ref="X48:X49"/>
    <mergeCell ref="BJ48:BJ49"/>
    <mergeCell ref="BK48:BK49"/>
    <mergeCell ref="Q48:Q49"/>
    <mergeCell ref="R48:R49"/>
    <mergeCell ref="S48:S49"/>
    <mergeCell ref="T48:T49"/>
    <mergeCell ref="U48:U49"/>
    <mergeCell ref="BO50:BO52"/>
    <mergeCell ref="BQ50:BQ52"/>
    <mergeCell ref="A53:A56"/>
    <mergeCell ref="B53:B56"/>
    <mergeCell ref="E53:E56"/>
    <mergeCell ref="F53:F56"/>
    <mergeCell ref="G53:G56"/>
    <mergeCell ref="H53:H56"/>
    <mergeCell ref="I53:I56"/>
    <mergeCell ref="J53:J56"/>
    <mergeCell ref="K53:K56"/>
    <mergeCell ref="L53:L56"/>
    <mergeCell ref="M53:M56"/>
    <mergeCell ref="N53:N56"/>
    <mergeCell ref="O53:O56"/>
    <mergeCell ref="P53:P56"/>
    <mergeCell ref="V50:V52"/>
    <mergeCell ref="W50:W52"/>
    <mergeCell ref="X50:X52"/>
    <mergeCell ref="BJ50:BJ52"/>
    <mergeCell ref="BK50:BK52"/>
    <mergeCell ref="Q50:Q52"/>
    <mergeCell ref="R50:R52"/>
    <mergeCell ref="S50:S52"/>
    <mergeCell ref="T50:T52"/>
    <mergeCell ref="U50:U52"/>
    <mergeCell ref="BO53:BO56"/>
    <mergeCell ref="BQ53:BQ56"/>
    <mergeCell ref="A58:A59"/>
    <mergeCell ref="B58:B59"/>
    <mergeCell ref="E58:E59"/>
    <mergeCell ref="F58:F59"/>
    <mergeCell ref="G58:G59"/>
    <mergeCell ref="H58:H59"/>
    <mergeCell ref="I58:I59"/>
    <mergeCell ref="J58:J59"/>
    <mergeCell ref="K58:K59"/>
    <mergeCell ref="L58:L59"/>
    <mergeCell ref="M58:M59"/>
    <mergeCell ref="N58:N59"/>
    <mergeCell ref="O58:O59"/>
    <mergeCell ref="P58:P59"/>
    <mergeCell ref="V53:V56"/>
    <mergeCell ref="W53:W56"/>
    <mergeCell ref="X53:X56"/>
    <mergeCell ref="BJ53:BJ56"/>
    <mergeCell ref="BK53:BK56"/>
    <mergeCell ref="Q53:Q56"/>
    <mergeCell ref="R53:R56"/>
    <mergeCell ref="S53:S56"/>
    <mergeCell ref="T53:T56"/>
    <mergeCell ref="U53:U56"/>
    <mergeCell ref="BO58:BO59"/>
    <mergeCell ref="BQ58:BQ59"/>
    <mergeCell ref="A60:A61"/>
    <mergeCell ref="B60:B61"/>
    <mergeCell ref="E60:E61"/>
    <mergeCell ref="F60:F61"/>
    <mergeCell ref="G60:G61"/>
    <mergeCell ref="H60:H61"/>
    <mergeCell ref="I60:I61"/>
    <mergeCell ref="J60:J61"/>
    <mergeCell ref="K60:K61"/>
    <mergeCell ref="L60:L61"/>
    <mergeCell ref="M60:M61"/>
    <mergeCell ref="N60:N61"/>
    <mergeCell ref="O60:O61"/>
    <mergeCell ref="P60:P61"/>
    <mergeCell ref="V58:V59"/>
    <mergeCell ref="W58:W59"/>
    <mergeCell ref="X58:X59"/>
    <mergeCell ref="BJ58:BJ59"/>
    <mergeCell ref="BK58:BK59"/>
    <mergeCell ref="Q58:Q59"/>
    <mergeCell ref="R58:R59"/>
    <mergeCell ref="S58:S59"/>
    <mergeCell ref="T58:T59"/>
    <mergeCell ref="U58:U59"/>
    <mergeCell ref="BO60:BO61"/>
    <mergeCell ref="BQ60:BQ61"/>
    <mergeCell ref="A63:A64"/>
    <mergeCell ref="B63:B64"/>
    <mergeCell ref="E63:E64"/>
    <mergeCell ref="F63:F64"/>
    <mergeCell ref="G63:G64"/>
    <mergeCell ref="H63:H64"/>
    <mergeCell ref="I63:I64"/>
    <mergeCell ref="J63:J64"/>
    <mergeCell ref="K63:K64"/>
    <mergeCell ref="L63:L64"/>
    <mergeCell ref="M63:M64"/>
    <mergeCell ref="N63:N64"/>
    <mergeCell ref="O63:O64"/>
    <mergeCell ref="P63:P64"/>
    <mergeCell ref="V60:V61"/>
    <mergeCell ref="W60:W61"/>
    <mergeCell ref="X60:X61"/>
    <mergeCell ref="BJ60:BJ61"/>
    <mergeCell ref="BK60:BK61"/>
    <mergeCell ref="Q60:Q61"/>
    <mergeCell ref="R60:R61"/>
    <mergeCell ref="S60:S61"/>
    <mergeCell ref="T60:T61"/>
    <mergeCell ref="U60:U61"/>
    <mergeCell ref="BO63:BO64"/>
    <mergeCell ref="BQ63:BQ64"/>
    <mergeCell ref="A65:A66"/>
    <mergeCell ref="B65:B66"/>
    <mergeCell ref="E65:E66"/>
    <mergeCell ref="F65:F66"/>
    <mergeCell ref="G65:G66"/>
    <mergeCell ref="H65:H66"/>
    <mergeCell ref="I65:I66"/>
    <mergeCell ref="J65:J66"/>
    <mergeCell ref="K65:K66"/>
    <mergeCell ref="L65:L66"/>
    <mergeCell ref="M65:M66"/>
    <mergeCell ref="N65:N66"/>
    <mergeCell ref="O65:O66"/>
    <mergeCell ref="P65:P66"/>
    <mergeCell ref="V63:V64"/>
    <mergeCell ref="W63:W64"/>
    <mergeCell ref="X63:X64"/>
    <mergeCell ref="BJ63:BJ64"/>
    <mergeCell ref="BK63:BK64"/>
    <mergeCell ref="Q63:Q64"/>
    <mergeCell ref="R63:R64"/>
    <mergeCell ref="S63:S64"/>
    <mergeCell ref="T63:T64"/>
    <mergeCell ref="U63:U64"/>
    <mergeCell ref="BO65:BO66"/>
    <mergeCell ref="BQ65:BQ66"/>
    <mergeCell ref="A67:A68"/>
    <mergeCell ref="B67:B68"/>
    <mergeCell ref="E67:E68"/>
    <mergeCell ref="F67:F68"/>
    <mergeCell ref="G67:G68"/>
    <mergeCell ref="H67:H68"/>
    <mergeCell ref="I67:I68"/>
    <mergeCell ref="J67:J68"/>
    <mergeCell ref="K67:K68"/>
    <mergeCell ref="L67:L68"/>
    <mergeCell ref="M67:M68"/>
    <mergeCell ref="N67:N68"/>
    <mergeCell ref="O67:O68"/>
    <mergeCell ref="P67:P68"/>
    <mergeCell ref="V65:V66"/>
    <mergeCell ref="W65:W66"/>
    <mergeCell ref="X65:X66"/>
    <mergeCell ref="BJ65:BJ66"/>
    <mergeCell ref="BK65:BK66"/>
    <mergeCell ref="Q65:Q66"/>
    <mergeCell ref="R65:R66"/>
    <mergeCell ref="S65:S66"/>
    <mergeCell ref="T65:T66"/>
    <mergeCell ref="U65:U66"/>
    <mergeCell ref="BO67:BO68"/>
    <mergeCell ref="BQ67:BQ68"/>
    <mergeCell ref="A69:A71"/>
    <mergeCell ref="B69:B71"/>
    <mergeCell ref="E69:E71"/>
    <mergeCell ref="F69:F71"/>
    <mergeCell ref="G69:G71"/>
    <mergeCell ref="H69:H71"/>
    <mergeCell ref="I69:I71"/>
    <mergeCell ref="J69:J71"/>
    <mergeCell ref="K69:K71"/>
    <mergeCell ref="L69:L71"/>
    <mergeCell ref="M69:M71"/>
    <mergeCell ref="N69:N71"/>
    <mergeCell ref="O69:O71"/>
    <mergeCell ref="P69:P71"/>
    <mergeCell ref="V67:V68"/>
    <mergeCell ref="W67:W68"/>
    <mergeCell ref="X67:X68"/>
    <mergeCell ref="BJ67:BJ68"/>
    <mergeCell ref="BK67:BK68"/>
    <mergeCell ref="Q67:Q68"/>
    <mergeCell ref="R67:R68"/>
    <mergeCell ref="S67:S68"/>
    <mergeCell ref="T67:T68"/>
    <mergeCell ref="U67:U68"/>
    <mergeCell ref="BO69:BO71"/>
    <mergeCell ref="BQ69:BQ71"/>
    <mergeCell ref="A72:A74"/>
    <mergeCell ref="B72:B74"/>
    <mergeCell ref="E72:E74"/>
    <mergeCell ref="F72:F74"/>
    <mergeCell ref="G72:G74"/>
    <mergeCell ref="H72:H74"/>
    <mergeCell ref="I72:I74"/>
    <mergeCell ref="J72:J74"/>
    <mergeCell ref="K72:K74"/>
    <mergeCell ref="L72:L74"/>
    <mergeCell ref="M72:M74"/>
    <mergeCell ref="N72:N74"/>
    <mergeCell ref="O72:O74"/>
    <mergeCell ref="P72:P74"/>
    <mergeCell ref="V69:V71"/>
    <mergeCell ref="W69:W71"/>
    <mergeCell ref="X69:X71"/>
    <mergeCell ref="BJ69:BJ71"/>
    <mergeCell ref="BK69:BK71"/>
    <mergeCell ref="Q69:Q71"/>
    <mergeCell ref="R69:R71"/>
    <mergeCell ref="S69:S71"/>
    <mergeCell ref="T69:T71"/>
    <mergeCell ref="U69:U71"/>
    <mergeCell ref="BO72:BO74"/>
    <mergeCell ref="BQ72:BQ74"/>
    <mergeCell ref="A76:A77"/>
    <mergeCell ref="B76:B77"/>
    <mergeCell ref="E76:E77"/>
    <mergeCell ref="F76:F77"/>
    <mergeCell ref="G76:G77"/>
    <mergeCell ref="H76:H77"/>
    <mergeCell ref="I76:I77"/>
    <mergeCell ref="J76:J77"/>
    <mergeCell ref="K76:K77"/>
    <mergeCell ref="L76:L77"/>
    <mergeCell ref="M76:M77"/>
    <mergeCell ref="N76:N77"/>
    <mergeCell ref="O76:O77"/>
    <mergeCell ref="P76:P77"/>
    <mergeCell ref="V72:V74"/>
    <mergeCell ref="W72:W74"/>
    <mergeCell ref="X72:X74"/>
    <mergeCell ref="BJ72:BJ74"/>
    <mergeCell ref="BK72:BK74"/>
    <mergeCell ref="Q72:Q74"/>
    <mergeCell ref="R72:R74"/>
    <mergeCell ref="S72:S74"/>
    <mergeCell ref="T72:T74"/>
    <mergeCell ref="U72:U74"/>
    <mergeCell ref="BO76:BO77"/>
    <mergeCell ref="BQ76:BQ77"/>
    <mergeCell ref="A79:A81"/>
    <mergeCell ref="B79:B81"/>
    <mergeCell ref="E79:E81"/>
    <mergeCell ref="F79:F81"/>
    <mergeCell ref="G79:G81"/>
    <mergeCell ref="H79:H81"/>
    <mergeCell ref="I79:I81"/>
    <mergeCell ref="J79:J81"/>
    <mergeCell ref="K79:K81"/>
    <mergeCell ref="L79:L81"/>
    <mergeCell ref="M79:M81"/>
    <mergeCell ref="N79:N81"/>
    <mergeCell ref="O79:O81"/>
    <mergeCell ref="P79:P81"/>
    <mergeCell ref="V76:V77"/>
    <mergeCell ref="W76:W77"/>
    <mergeCell ref="X76:X77"/>
    <mergeCell ref="BJ76:BJ77"/>
    <mergeCell ref="BK76:BK77"/>
    <mergeCell ref="Q76:Q77"/>
    <mergeCell ref="R76:R77"/>
    <mergeCell ref="S76:S77"/>
    <mergeCell ref="T76:T77"/>
    <mergeCell ref="U76:U77"/>
    <mergeCell ref="BO79:BO81"/>
    <mergeCell ref="BQ79:BQ81"/>
    <mergeCell ref="A82:A83"/>
    <mergeCell ref="B82:B83"/>
    <mergeCell ref="E82:E83"/>
    <mergeCell ref="F82:F83"/>
    <mergeCell ref="G82:G83"/>
    <mergeCell ref="H82:H83"/>
    <mergeCell ref="I82:I83"/>
    <mergeCell ref="J82:J83"/>
    <mergeCell ref="K82:K83"/>
    <mergeCell ref="L82:L83"/>
    <mergeCell ref="M82:M83"/>
    <mergeCell ref="N82:N83"/>
    <mergeCell ref="O82:O83"/>
    <mergeCell ref="P82:P83"/>
    <mergeCell ref="V79:V81"/>
    <mergeCell ref="W79:W81"/>
    <mergeCell ref="X79:X81"/>
    <mergeCell ref="BJ79:BJ81"/>
    <mergeCell ref="BK79:BK81"/>
    <mergeCell ref="Q79:Q81"/>
    <mergeCell ref="R79:R81"/>
    <mergeCell ref="S79:S81"/>
    <mergeCell ref="T79:T81"/>
    <mergeCell ref="U79:U81"/>
    <mergeCell ref="BO82:BO83"/>
    <mergeCell ref="BQ82:BQ83"/>
    <mergeCell ref="A84:A85"/>
    <mergeCell ref="B84:B85"/>
    <mergeCell ref="E84:E85"/>
    <mergeCell ref="F84:F85"/>
    <mergeCell ref="G84:G85"/>
    <mergeCell ref="H84:H85"/>
    <mergeCell ref="I84:I85"/>
    <mergeCell ref="J84:J85"/>
    <mergeCell ref="K84:K85"/>
    <mergeCell ref="L84:L85"/>
    <mergeCell ref="M84:M85"/>
    <mergeCell ref="N84:N85"/>
    <mergeCell ref="O84:O85"/>
    <mergeCell ref="P84:P85"/>
    <mergeCell ref="V82:V83"/>
    <mergeCell ref="W82:W83"/>
    <mergeCell ref="X82:X83"/>
    <mergeCell ref="BJ82:BJ83"/>
    <mergeCell ref="BK82:BK83"/>
    <mergeCell ref="Q82:Q83"/>
    <mergeCell ref="R82:R83"/>
    <mergeCell ref="S82:S83"/>
    <mergeCell ref="T82:T83"/>
    <mergeCell ref="U82:U83"/>
    <mergeCell ref="BO84:BO85"/>
    <mergeCell ref="BQ84:BQ85"/>
    <mergeCell ref="A86:A87"/>
    <mergeCell ref="B86:B87"/>
    <mergeCell ref="E86:E87"/>
    <mergeCell ref="F86:F87"/>
    <mergeCell ref="G86:G87"/>
    <mergeCell ref="H86:H87"/>
    <mergeCell ref="I86:I87"/>
    <mergeCell ref="J86:J87"/>
    <mergeCell ref="K86:K87"/>
    <mergeCell ref="L86:L87"/>
    <mergeCell ref="M86:M87"/>
    <mergeCell ref="N86:N87"/>
    <mergeCell ref="O86:O87"/>
    <mergeCell ref="P86:P87"/>
    <mergeCell ref="V84:V85"/>
    <mergeCell ref="W84:W85"/>
    <mergeCell ref="X84:X85"/>
    <mergeCell ref="BJ84:BJ85"/>
    <mergeCell ref="BK84:BK85"/>
    <mergeCell ref="Q84:Q85"/>
    <mergeCell ref="R84:R85"/>
    <mergeCell ref="S84:S85"/>
    <mergeCell ref="T84:T85"/>
    <mergeCell ref="U84:U85"/>
    <mergeCell ref="BO86:BO87"/>
    <mergeCell ref="BQ86:BQ87"/>
    <mergeCell ref="A91:A92"/>
    <mergeCell ref="B91:B92"/>
    <mergeCell ref="E91:E92"/>
    <mergeCell ref="F91:F92"/>
    <mergeCell ref="G91:G92"/>
    <mergeCell ref="H91:H92"/>
    <mergeCell ref="I91:I92"/>
    <mergeCell ref="J91:J92"/>
    <mergeCell ref="K91:K92"/>
    <mergeCell ref="L91:L92"/>
    <mergeCell ref="M91:M92"/>
    <mergeCell ref="N91:N92"/>
    <mergeCell ref="O91:O92"/>
    <mergeCell ref="P91:P92"/>
    <mergeCell ref="V86:V87"/>
    <mergeCell ref="W86:W87"/>
    <mergeCell ref="X86:X87"/>
    <mergeCell ref="BJ86:BJ87"/>
    <mergeCell ref="BK86:BK87"/>
    <mergeCell ref="Q86:Q87"/>
    <mergeCell ref="R86:R87"/>
    <mergeCell ref="S86:S87"/>
    <mergeCell ref="T86:T87"/>
    <mergeCell ref="U86:U87"/>
    <mergeCell ref="BO91:BO92"/>
    <mergeCell ref="BQ91:BQ92"/>
    <mergeCell ref="A93:A94"/>
    <mergeCell ref="B93:B94"/>
    <mergeCell ref="E93:E94"/>
    <mergeCell ref="F93:F94"/>
    <mergeCell ref="G93:G94"/>
    <mergeCell ref="H93:H94"/>
    <mergeCell ref="I93:I94"/>
    <mergeCell ref="J93:J94"/>
    <mergeCell ref="K93:K94"/>
    <mergeCell ref="L93:L94"/>
    <mergeCell ref="M93:M94"/>
    <mergeCell ref="N93:N94"/>
    <mergeCell ref="O93:O94"/>
    <mergeCell ref="P93:P94"/>
    <mergeCell ref="V91:V92"/>
    <mergeCell ref="W91:W92"/>
    <mergeCell ref="X91:X92"/>
    <mergeCell ref="BJ91:BJ92"/>
    <mergeCell ref="BK91:BK92"/>
    <mergeCell ref="Q91:Q92"/>
    <mergeCell ref="R91:R92"/>
    <mergeCell ref="S91:S92"/>
    <mergeCell ref="T91:T92"/>
    <mergeCell ref="U91:U92"/>
    <mergeCell ref="BO93:BO94"/>
    <mergeCell ref="BQ93:BQ94"/>
    <mergeCell ref="A95:A98"/>
    <mergeCell ref="B95:B98"/>
    <mergeCell ref="E95:E98"/>
    <mergeCell ref="F95:F98"/>
    <mergeCell ref="G95:G98"/>
    <mergeCell ref="H95:H98"/>
    <mergeCell ref="I95:I98"/>
    <mergeCell ref="J95:J98"/>
    <mergeCell ref="K95:K98"/>
    <mergeCell ref="L95:L98"/>
    <mergeCell ref="M95:M98"/>
    <mergeCell ref="N95:N98"/>
    <mergeCell ref="O95:O98"/>
    <mergeCell ref="P95:P98"/>
    <mergeCell ref="V93:V94"/>
    <mergeCell ref="W93:W94"/>
    <mergeCell ref="X93:X94"/>
    <mergeCell ref="BJ93:BJ94"/>
    <mergeCell ref="BK93:BK94"/>
    <mergeCell ref="Q93:Q94"/>
    <mergeCell ref="R93:R94"/>
    <mergeCell ref="S93:S94"/>
    <mergeCell ref="T93:T94"/>
    <mergeCell ref="U93:U94"/>
    <mergeCell ref="BO95:BO98"/>
    <mergeCell ref="BQ95:BQ98"/>
    <mergeCell ref="A101:A102"/>
    <mergeCell ref="B101:B102"/>
    <mergeCell ref="E101:E102"/>
    <mergeCell ref="F101:F102"/>
    <mergeCell ref="G101:G102"/>
    <mergeCell ref="H101:H102"/>
    <mergeCell ref="I101:I102"/>
    <mergeCell ref="J101:J102"/>
    <mergeCell ref="K101:K102"/>
    <mergeCell ref="L101:L102"/>
    <mergeCell ref="M101:M102"/>
    <mergeCell ref="N101:N102"/>
    <mergeCell ref="O101:O102"/>
    <mergeCell ref="P101:P102"/>
    <mergeCell ref="V95:V98"/>
    <mergeCell ref="W95:W98"/>
    <mergeCell ref="X95:X98"/>
    <mergeCell ref="BJ95:BJ98"/>
    <mergeCell ref="BK95:BK98"/>
    <mergeCell ref="Q95:Q98"/>
    <mergeCell ref="R95:R98"/>
    <mergeCell ref="S95:S98"/>
    <mergeCell ref="T95:T98"/>
    <mergeCell ref="U95:U98"/>
    <mergeCell ref="BQ101:BQ102"/>
    <mergeCell ref="A103:A105"/>
    <mergeCell ref="B103:B105"/>
    <mergeCell ref="E103:E105"/>
    <mergeCell ref="F103:F105"/>
    <mergeCell ref="G103:G105"/>
    <mergeCell ref="H103:H105"/>
    <mergeCell ref="I103:I105"/>
    <mergeCell ref="J103:J105"/>
    <mergeCell ref="K103:K105"/>
    <mergeCell ref="L103:L105"/>
    <mergeCell ref="M103:M105"/>
    <mergeCell ref="N103:N105"/>
    <mergeCell ref="O103:O105"/>
    <mergeCell ref="P103:P105"/>
    <mergeCell ref="Q103:Q105"/>
    <mergeCell ref="BL101:BL102"/>
    <mergeCell ref="BM101:BM102"/>
    <mergeCell ref="BN101:BN102"/>
    <mergeCell ref="BO101:BO102"/>
    <mergeCell ref="BP101:BP102"/>
    <mergeCell ref="V101:V102"/>
    <mergeCell ref="W101:W102"/>
    <mergeCell ref="X101:X102"/>
    <mergeCell ref="BJ101:BJ102"/>
    <mergeCell ref="BK101:BK102"/>
    <mergeCell ref="Q101:Q102"/>
    <mergeCell ref="R101:R102"/>
    <mergeCell ref="S101:S102"/>
    <mergeCell ref="T101:T102"/>
    <mergeCell ref="U101:U102"/>
    <mergeCell ref="BQ103:BQ105"/>
    <mergeCell ref="A106:A107"/>
    <mergeCell ref="B106:B107"/>
    <mergeCell ref="E106:E107"/>
    <mergeCell ref="F106:F107"/>
    <mergeCell ref="G106:G107"/>
    <mergeCell ref="H106:H107"/>
    <mergeCell ref="I106:I107"/>
    <mergeCell ref="J106:J107"/>
    <mergeCell ref="K106:K107"/>
    <mergeCell ref="L106:L107"/>
    <mergeCell ref="M106:M107"/>
    <mergeCell ref="N106:N107"/>
    <mergeCell ref="O106:O107"/>
    <mergeCell ref="P106:P107"/>
    <mergeCell ref="Q106:Q107"/>
    <mergeCell ref="W103:W105"/>
    <mergeCell ref="X103:X105"/>
    <mergeCell ref="BJ103:BJ105"/>
    <mergeCell ref="BK103:BK105"/>
    <mergeCell ref="BO103:BO105"/>
    <mergeCell ref="R103:R105"/>
    <mergeCell ref="S103:S105"/>
    <mergeCell ref="T103:T105"/>
    <mergeCell ref="U103:U105"/>
    <mergeCell ref="V103:V105"/>
    <mergeCell ref="BQ106:BQ107"/>
    <mergeCell ref="A111:A112"/>
    <mergeCell ref="B111:B112"/>
    <mergeCell ref="E111:E112"/>
    <mergeCell ref="F111:F112"/>
    <mergeCell ref="G111:G112"/>
    <mergeCell ref="H111:H112"/>
    <mergeCell ref="I111:I112"/>
    <mergeCell ref="J111:J112"/>
    <mergeCell ref="K111:K112"/>
    <mergeCell ref="L111:L112"/>
    <mergeCell ref="M111:M112"/>
    <mergeCell ref="N111:N112"/>
    <mergeCell ref="O111:O112"/>
    <mergeCell ref="P111:P112"/>
    <mergeCell ref="Q111:Q112"/>
    <mergeCell ref="W106:W107"/>
    <mergeCell ref="X106:X107"/>
    <mergeCell ref="BJ106:BJ107"/>
    <mergeCell ref="BK106:BK107"/>
    <mergeCell ref="BO106:BO107"/>
    <mergeCell ref="R106:R107"/>
    <mergeCell ref="S106:S107"/>
    <mergeCell ref="T106:T107"/>
    <mergeCell ref="U106:U107"/>
    <mergeCell ref="V106:V107"/>
    <mergeCell ref="BQ111:BQ112"/>
    <mergeCell ref="A113:A114"/>
    <mergeCell ref="B113:B114"/>
    <mergeCell ref="E113:E114"/>
    <mergeCell ref="F113:F114"/>
    <mergeCell ref="G113:G114"/>
    <mergeCell ref="H113:H114"/>
    <mergeCell ref="I113:I114"/>
    <mergeCell ref="J113:J114"/>
    <mergeCell ref="K113:K114"/>
    <mergeCell ref="L113:L114"/>
    <mergeCell ref="M113:M114"/>
    <mergeCell ref="N113:N114"/>
    <mergeCell ref="O113:O114"/>
    <mergeCell ref="P113:P114"/>
    <mergeCell ref="Q113:Q114"/>
    <mergeCell ref="W111:W112"/>
    <mergeCell ref="X111:X112"/>
    <mergeCell ref="BJ111:BJ112"/>
    <mergeCell ref="BK111:BK112"/>
    <mergeCell ref="BO111:BO112"/>
    <mergeCell ref="R111:R112"/>
    <mergeCell ref="S111:S112"/>
    <mergeCell ref="T111:T112"/>
    <mergeCell ref="U111:U112"/>
    <mergeCell ref="V111:V112"/>
    <mergeCell ref="BQ113:BQ114"/>
    <mergeCell ref="A115:A117"/>
    <mergeCell ref="B115:B117"/>
    <mergeCell ref="E115:E117"/>
    <mergeCell ref="F115:F117"/>
    <mergeCell ref="G115:G117"/>
    <mergeCell ref="H115:H117"/>
    <mergeCell ref="I115:I117"/>
    <mergeCell ref="J115:J117"/>
    <mergeCell ref="K115:K117"/>
    <mergeCell ref="L115:L117"/>
    <mergeCell ref="M115:M117"/>
    <mergeCell ref="N115:N117"/>
    <mergeCell ref="O115:O117"/>
    <mergeCell ref="P115:P117"/>
    <mergeCell ref="Q115:Q117"/>
    <mergeCell ref="W113:W114"/>
    <mergeCell ref="X113:X114"/>
    <mergeCell ref="BJ113:BJ114"/>
    <mergeCell ref="BK113:BK114"/>
    <mergeCell ref="BO113:BO114"/>
    <mergeCell ref="R113:R114"/>
    <mergeCell ref="S113:S114"/>
    <mergeCell ref="T113:T114"/>
    <mergeCell ref="U113:U114"/>
    <mergeCell ref="V113:V114"/>
    <mergeCell ref="BQ115:BQ117"/>
    <mergeCell ref="A122:A124"/>
    <mergeCell ref="B122:B124"/>
    <mergeCell ref="E122:E124"/>
    <mergeCell ref="F122:F124"/>
    <mergeCell ref="G122:G124"/>
    <mergeCell ref="H122:H124"/>
    <mergeCell ref="I122:I124"/>
    <mergeCell ref="J122:J124"/>
    <mergeCell ref="K122:K124"/>
    <mergeCell ref="L122:L124"/>
    <mergeCell ref="M122:M124"/>
    <mergeCell ref="N122:N124"/>
    <mergeCell ref="O122:O124"/>
    <mergeCell ref="P122:P124"/>
    <mergeCell ref="Q122:Q124"/>
    <mergeCell ref="W115:W117"/>
    <mergeCell ref="X115:X117"/>
    <mergeCell ref="BJ115:BJ117"/>
    <mergeCell ref="BK115:BK117"/>
    <mergeCell ref="BO115:BO117"/>
    <mergeCell ref="R115:R117"/>
    <mergeCell ref="S115:S117"/>
    <mergeCell ref="T115:T117"/>
    <mergeCell ref="U115:U117"/>
    <mergeCell ref="V115:V117"/>
    <mergeCell ref="BQ122:BQ124"/>
    <mergeCell ref="A125:A126"/>
    <mergeCell ref="B125:B126"/>
    <mergeCell ref="E125:E126"/>
    <mergeCell ref="F125:F126"/>
    <mergeCell ref="G125:G126"/>
    <mergeCell ref="H125:H126"/>
    <mergeCell ref="I125:I126"/>
    <mergeCell ref="J125:J126"/>
    <mergeCell ref="K125:K126"/>
    <mergeCell ref="L125:L126"/>
    <mergeCell ref="M125:M126"/>
    <mergeCell ref="N125:N126"/>
    <mergeCell ref="O125:O126"/>
    <mergeCell ref="P125:P126"/>
    <mergeCell ref="Q125:Q126"/>
    <mergeCell ref="W122:W124"/>
    <mergeCell ref="X122:X124"/>
    <mergeCell ref="BJ122:BJ124"/>
    <mergeCell ref="BK122:BK124"/>
    <mergeCell ref="BO122:BO124"/>
    <mergeCell ref="R122:R124"/>
    <mergeCell ref="S122:S124"/>
    <mergeCell ref="T122:T124"/>
    <mergeCell ref="U122:U124"/>
    <mergeCell ref="V122:V124"/>
    <mergeCell ref="BQ125:BQ126"/>
    <mergeCell ref="A127:A128"/>
    <mergeCell ref="B127:B128"/>
    <mergeCell ref="E127:E128"/>
    <mergeCell ref="F127:F128"/>
    <mergeCell ref="G127:G128"/>
    <mergeCell ref="H127:H128"/>
    <mergeCell ref="I127:I128"/>
    <mergeCell ref="J127:J128"/>
    <mergeCell ref="K127:K128"/>
    <mergeCell ref="L127:L128"/>
    <mergeCell ref="M127:M128"/>
    <mergeCell ref="N127:N128"/>
    <mergeCell ref="O127:O128"/>
    <mergeCell ref="P127:P128"/>
    <mergeCell ref="Q127:Q128"/>
    <mergeCell ref="W125:W126"/>
    <mergeCell ref="X125:X126"/>
    <mergeCell ref="BJ125:BJ126"/>
    <mergeCell ref="BK125:BK126"/>
    <mergeCell ref="BO125:BO126"/>
    <mergeCell ref="R125:R126"/>
    <mergeCell ref="S125:S126"/>
    <mergeCell ref="T125:T126"/>
    <mergeCell ref="U125:U126"/>
    <mergeCell ref="V125:V126"/>
    <mergeCell ref="BQ127:BQ128"/>
    <mergeCell ref="A131:A132"/>
    <mergeCell ref="B131:B132"/>
    <mergeCell ref="E131:E132"/>
    <mergeCell ref="F131:F132"/>
    <mergeCell ref="G131:G132"/>
    <mergeCell ref="H131:H132"/>
    <mergeCell ref="I131:I132"/>
    <mergeCell ref="J131:J132"/>
    <mergeCell ref="K131:K132"/>
    <mergeCell ref="L131:L132"/>
    <mergeCell ref="M131:M132"/>
    <mergeCell ref="N131:N132"/>
    <mergeCell ref="O131:O132"/>
    <mergeCell ref="P131:P132"/>
    <mergeCell ref="Q131:Q132"/>
    <mergeCell ref="W127:W128"/>
    <mergeCell ref="X127:X128"/>
    <mergeCell ref="BJ127:BJ128"/>
    <mergeCell ref="BK127:BK128"/>
    <mergeCell ref="BO127:BO128"/>
    <mergeCell ref="R127:R128"/>
    <mergeCell ref="S127:S128"/>
    <mergeCell ref="T127:T128"/>
    <mergeCell ref="U127:U128"/>
    <mergeCell ref="V127:V128"/>
    <mergeCell ref="BQ131:BQ132"/>
    <mergeCell ref="A133:A134"/>
    <mergeCell ref="B133:B134"/>
    <mergeCell ref="E133:E134"/>
    <mergeCell ref="F133:F134"/>
    <mergeCell ref="G133:G134"/>
    <mergeCell ref="H133:H134"/>
    <mergeCell ref="I133:I134"/>
    <mergeCell ref="J133:J134"/>
    <mergeCell ref="K133:K134"/>
    <mergeCell ref="L133:L134"/>
    <mergeCell ref="M133:M134"/>
    <mergeCell ref="N133:N134"/>
    <mergeCell ref="O133:O134"/>
    <mergeCell ref="P133:P134"/>
    <mergeCell ref="Q133:Q134"/>
    <mergeCell ref="W131:W132"/>
    <mergeCell ref="X131:X132"/>
    <mergeCell ref="BJ131:BJ132"/>
    <mergeCell ref="BK131:BK132"/>
    <mergeCell ref="BO131:BO132"/>
    <mergeCell ref="R131:R132"/>
    <mergeCell ref="S131:S132"/>
    <mergeCell ref="T131:T132"/>
    <mergeCell ref="U131:U132"/>
    <mergeCell ref="V131:V132"/>
    <mergeCell ref="BQ133:BQ134"/>
    <mergeCell ref="A135:A136"/>
    <mergeCell ref="B135:B136"/>
    <mergeCell ref="E135:E136"/>
    <mergeCell ref="F135:F136"/>
    <mergeCell ref="G135:G136"/>
    <mergeCell ref="H135:H136"/>
    <mergeCell ref="I135:I136"/>
    <mergeCell ref="J135:J136"/>
    <mergeCell ref="K135:K136"/>
    <mergeCell ref="L135:L136"/>
    <mergeCell ref="M135:M136"/>
    <mergeCell ref="N135:N136"/>
    <mergeCell ref="O135:O136"/>
    <mergeCell ref="P135:P136"/>
    <mergeCell ref="Q135:Q136"/>
    <mergeCell ref="W133:W134"/>
    <mergeCell ref="X133:X134"/>
    <mergeCell ref="BJ133:BJ134"/>
    <mergeCell ref="BK133:BK134"/>
    <mergeCell ref="BO133:BO134"/>
    <mergeCell ref="R133:R134"/>
    <mergeCell ref="S133:S134"/>
    <mergeCell ref="T133:T134"/>
    <mergeCell ref="U133:U134"/>
    <mergeCell ref="V133:V134"/>
    <mergeCell ref="BQ135:BQ136"/>
    <mergeCell ref="A137:A138"/>
    <mergeCell ref="B137:B138"/>
    <mergeCell ref="E137:E138"/>
    <mergeCell ref="F137:F138"/>
    <mergeCell ref="G137:G138"/>
    <mergeCell ref="H137:H138"/>
    <mergeCell ref="I137:I138"/>
    <mergeCell ref="J137:J138"/>
    <mergeCell ref="K137:K138"/>
    <mergeCell ref="L137:L138"/>
    <mergeCell ref="M137:M138"/>
    <mergeCell ref="N137:N138"/>
    <mergeCell ref="O137:O138"/>
    <mergeCell ref="P137:P138"/>
    <mergeCell ref="Q137:Q138"/>
    <mergeCell ref="W135:W136"/>
    <mergeCell ref="X135:X136"/>
    <mergeCell ref="BJ135:BJ136"/>
    <mergeCell ref="BK135:BK136"/>
    <mergeCell ref="BO135:BO136"/>
    <mergeCell ref="R135:R136"/>
    <mergeCell ref="S135:S136"/>
    <mergeCell ref="T135:T136"/>
    <mergeCell ref="U135:U136"/>
    <mergeCell ref="V135:V136"/>
    <mergeCell ref="BQ137:BQ138"/>
    <mergeCell ref="A139:A141"/>
    <mergeCell ref="B139:B141"/>
    <mergeCell ref="E139:E141"/>
    <mergeCell ref="F139:F141"/>
    <mergeCell ref="G139:G141"/>
    <mergeCell ref="H139:H141"/>
    <mergeCell ref="I139:I141"/>
    <mergeCell ref="J139:J141"/>
    <mergeCell ref="K139:K141"/>
    <mergeCell ref="L139:L141"/>
    <mergeCell ref="M139:M141"/>
    <mergeCell ref="N139:N141"/>
    <mergeCell ref="O139:O141"/>
    <mergeCell ref="P139:P141"/>
    <mergeCell ref="Q139:Q141"/>
    <mergeCell ref="W137:W138"/>
    <mergeCell ref="X137:X138"/>
    <mergeCell ref="BJ137:BJ138"/>
    <mergeCell ref="BK137:BK138"/>
    <mergeCell ref="BO137:BO138"/>
    <mergeCell ref="R137:R138"/>
    <mergeCell ref="S137:S138"/>
    <mergeCell ref="T137:T138"/>
    <mergeCell ref="U137:U138"/>
    <mergeCell ref="V137:V138"/>
    <mergeCell ref="BQ139:BQ141"/>
    <mergeCell ref="A142:A144"/>
    <mergeCell ref="B142:B144"/>
    <mergeCell ref="E142:E144"/>
    <mergeCell ref="F142:F144"/>
    <mergeCell ref="G142:G144"/>
    <mergeCell ref="H142:H144"/>
    <mergeCell ref="I142:I144"/>
    <mergeCell ref="J142:J144"/>
    <mergeCell ref="K142:K144"/>
    <mergeCell ref="L142:L144"/>
    <mergeCell ref="M142:M144"/>
    <mergeCell ref="N142:N144"/>
    <mergeCell ref="O142:O144"/>
    <mergeCell ref="P142:P144"/>
    <mergeCell ref="Q142:Q144"/>
    <mergeCell ref="W139:W141"/>
    <mergeCell ref="X139:X141"/>
    <mergeCell ref="BJ139:BJ141"/>
    <mergeCell ref="BK139:BK141"/>
    <mergeCell ref="BO139:BO141"/>
    <mergeCell ref="R139:R141"/>
    <mergeCell ref="S139:S141"/>
    <mergeCell ref="T139:T141"/>
    <mergeCell ref="U139:U141"/>
    <mergeCell ref="V139:V141"/>
    <mergeCell ref="BQ142:BQ144"/>
    <mergeCell ref="A145:A147"/>
    <mergeCell ref="B145:B147"/>
    <mergeCell ref="E145:E147"/>
    <mergeCell ref="F145:F147"/>
    <mergeCell ref="G145:G147"/>
    <mergeCell ref="H145:H147"/>
    <mergeCell ref="I145:I147"/>
    <mergeCell ref="J145:J147"/>
    <mergeCell ref="K145:K147"/>
    <mergeCell ref="L145:L147"/>
    <mergeCell ref="M145:M147"/>
    <mergeCell ref="N145:N147"/>
    <mergeCell ref="O145:O147"/>
    <mergeCell ref="P145:P147"/>
    <mergeCell ref="Q145:Q147"/>
    <mergeCell ref="W142:W144"/>
    <mergeCell ref="X142:X144"/>
    <mergeCell ref="BJ142:BJ144"/>
    <mergeCell ref="BK142:BK144"/>
    <mergeCell ref="BO142:BO144"/>
    <mergeCell ref="R142:R144"/>
    <mergeCell ref="S142:S144"/>
    <mergeCell ref="T142:T144"/>
    <mergeCell ref="U142:U144"/>
    <mergeCell ref="V142:V144"/>
    <mergeCell ref="BO148:BO151"/>
    <mergeCell ref="R148:R151"/>
    <mergeCell ref="S148:S151"/>
    <mergeCell ref="T148:T151"/>
    <mergeCell ref="U148:U151"/>
    <mergeCell ref="V148:V151"/>
    <mergeCell ref="BQ145:BQ147"/>
    <mergeCell ref="A148:A151"/>
    <mergeCell ref="B148:B151"/>
    <mergeCell ref="E148:E151"/>
    <mergeCell ref="F148:F151"/>
    <mergeCell ref="G148:G151"/>
    <mergeCell ref="H148:H151"/>
    <mergeCell ref="I148:I151"/>
    <mergeCell ref="J148:J151"/>
    <mergeCell ref="K148:K151"/>
    <mergeCell ref="L148:L151"/>
    <mergeCell ref="M148:M151"/>
    <mergeCell ref="N148:N151"/>
    <mergeCell ref="O148:O151"/>
    <mergeCell ref="P148:P151"/>
    <mergeCell ref="Q148:Q151"/>
    <mergeCell ref="W145:W147"/>
    <mergeCell ref="X145:X147"/>
    <mergeCell ref="BJ145:BJ147"/>
    <mergeCell ref="BK145:BK147"/>
    <mergeCell ref="BO145:BO147"/>
    <mergeCell ref="R145:R147"/>
    <mergeCell ref="S145:S147"/>
    <mergeCell ref="T145:T147"/>
    <mergeCell ref="U145:U147"/>
    <mergeCell ref="V145:V147"/>
    <mergeCell ref="BQ152:BQ154"/>
    <mergeCell ref="BJ155:BJ156"/>
    <mergeCell ref="W152:W154"/>
    <mergeCell ref="X152:X154"/>
    <mergeCell ref="BJ152:BJ154"/>
    <mergeCell ref="BK152:BK154"/>
    <mergeCell ref="BO152:BO154"/>
    <mergeCell ref="R152:R154"/>
    <mergeCell ref="S152:S154"/>
    <mergeCell ref="T152:T154"/>
    <mergeCell ref="U152:U154"/>
    <mergeCell ref="V152:V154"/>
    <mergeCell ref="BQ148:BQ151"/>
    <mergeCell ref="A152:A154"/>
    <mergeCell ref="B152:B154"/>
    <mergeCell ref="E152:E154"/>
    <mergeCell ref="F152:F154"/>
    <mergeCell ref="G152:G154"/>
    <mergeCell ref="H152:H154"/>
    <mergeCell ref="I152:I154"/>
    <mergeCell ref="J152:J154"/>
    <mergeCell ref="K152:K154"/>
    <mergeCell ref="L152:L154"/>
    <mergeCell ref="M152:M154"/>
    <mergeCell ref="N152:N154"/>
    <mergeCell ref="O152:O154"/>
    <mergeCell ref="P152:P154"/>
    <mergeCell ref="Q152:Q154"/>
    <mergeCell ref="W148:W151"/>
    <mergeCell ref="X148:X151"/>
    <mergeCell ref="BJ148:BJ151"/>
    <mergeCell ref="BK148:BK151"/>
  </mergeCells>
  <conditionalFormatting sqref="L6:L10">
    <cfRule type="colorScale" priority="798">
      <colorScale>
        <cfvo type="min"/>
        <cfvo type="percentile" val="50"/>
        <cfvo type="max"/>
        <color rgb="FFF8696B"/>
        <color rgb="FFFFEB84"/>
        <color rgb="FF63BE7B"/>
      </colorScale>
    </cfRule>
  </conditionalFormatting>
  <conditionalFormatting sqref="R6:R10">
    <cfRule type="colorScale" priority="797">
      <colorScale>
        <cfvo type="min"/>
        <cfvo type="percentile" val="50"/>
        <cfvo type="max"/>
        <color rgb="FFF8696B"/>
        <color rgb="FFFFEB84"/>
        <color rgb="FF63BE7B"/>
      </colorScale>
    </cfRule>
  </conditionalFormatting>
  <conditionalFormatting sqref="W38 O37:Q37 U37:X37">
    <cfRule type="containsText" dxfId="1591" priority="793" operator="containsText" text="RIESGO BAJO">
      <formula>NOT(ISERROR(SEARCH("RIESGO BAJO",O37)))</formula>
    </cfRule>
    <cfRule type="containsText" dxfId="1590" priority="794" operator="containsText" text="RIESGO MODERADO">
      <formula>NOT(ISERROR(SEARCH("RIESGO MODERADO",O37)))</formula>
    </cfRule>
    <cfRule type="containsText" dxfId="1589" priority="795" operator="containsText" text="RIESGO ALTO">
      <formula>NOT(ISERROR(SEARCH("RIESGO ALTO",O37)))</formula>
    </cfRule>
    <cfRule type="containsText" dxfId="1588" priority="796" operator="containsText" text="RIESGO EXTREMO">
      <formula>NOT(ISERROR(SEARCH("RIESGO EXTREMO",O37)))</formula>
    </cfRule>
  </conditionalFormatting>
  <conditionalFormatting sqref="X38">
    <cfRule type="containsText" dxfId="1587" priority="789" operator="containsText" text="RIESGO BAJO">
      <formula>NOT(ISERROR(SEARCH("RIESGO BAJO",X38)))</formula>
    </cfRule>
    <cfRule type="containsText" dxfId="1586" priority="790" operator="containsText" text="RIESGO MODERADO">
      <formula>NOT(ISERROR(SEARCH("RIESGO MODERADO",X38)))</formula>
    </cfRule>
    <cfRule type="containsText" dxfId="1585" priority="791" operator="containsText" text="RIESGO ALTO">
      <formula>NOT(ISERROR(SEARCH("RIESGO ALTO",X38)))</formula>
    </cfRule>
    <cfRule type="containsText" dxfId="1584" priority="792" operator="containsText" text="RIESGO EXTREMO">
      <formula>NOT(ISERROR(SEARCH("RIESGO EXTREMO",X38)))</formula>
    </cfRule>
  </conditionalFormatting>
  <conditionalFormatting sqref="P38">
    <cfRule type="containsText" dxfId="1583" priority="785" operator="containsText" text="RIESGO BAJO">
      <formula>NOT(ISERROR(SEARCH("RIESGO BAJO",P38)))</formula>
    </cfRule>
    <cfRule type="containsText" dxfId="1582" priority="786" operator="containsText" text="RIESGO MODERADO">
      <formula>NOT(ISERROR(SEARCH("RIESGO MODERADO",P38)))</formula>
    </cfRule>
    <cfRule type="containsText" dxfId="1581" priority="787" operator="containsText" text="RIESGO ALTO">
      <formula>NOT(ISERROR(SEARCH("RIESGO ALTO",P38)))</formula>
    </cfRule>
    <cfRule type="containsText" dxfId="1580" priority="788" operator="containsText" text="RIESGO EXTREMO">
      <formula>NOT(ISERROR(SEARCH("RIESGO EXTREMO",P38)))</formula>
    </cfRule>
  </conditionalFormatting>
  <conditionalFormatting sqref="O38">
    <cfRule type="containsText" dxfId="1579" priority="777" operator="containsText" text="RIESGO BAJO">
      <formula>NOT(ISERROR(SEARCH("RIESGO BAJO",O38)))</formula>
    </cfRule>
    <cfRule type="containsText" dxfId="1578" priority="778" operator="containsText" text="RIESGO MODERADO">
      <formula>NOT(ISERROR(SEARCH("RIESGO MODERADO",O38)))</formula>
    </cfRule>
    <cfRule type="containsText" dxfId="1577" priority="779" operator="containsText" text="RIESGO ALTO">
      <formula>NOT(ISERROR(SEARCH("RIESGO ALTO",O38)))</formula>
    </cfRule>
    <cfRule type="containsText" dxfId="1576" priority="780" operator="containsText" text="RIESGO EXTREMO">
      <formula>NOT(ISERROR(SEARCH("RIESGO EXTREMO",O38)))</formula>
    </cfRule>
  </conditionalFormatting>
  <conditionalFormatting sqref="Q38">
    <cfRule type="containsText" dxfId="1575" priority="781" operator="containsText" text="RIESGO BAJO">
      <formula>NOT(ISERROR(SEARCH("RIESGO BAJO",Q38)))</formula>
    </cfRule>
    <cfRule type="containsText" dxfId="1574" priority="782" operator="containsText" text="RIESGO MODERADO">
      <formula>NOT(ISERROR(SEARCH("RIESGO MODERADO",Q38)))</formula>
    </cfRule>
    <cfRule type="containsText" dxfId="1573" priority="783" operator="containsText" text="RIESGO ALTO">
      <formula>NOT(ISERROR(SEARCH("RIESGO ALTO",Q38)))</formula>
    </cfRule>
    <cfRule type="containsText" dxfId="1572" priority="784" operator="containsText" text="RIESGO EXTREMO">
      <formula>NOT(ISERROR(SEARCH("RIESGO EXTREMO",Q38)))</formula>
    </cfRule>
  </conditionalFormatting>
  <conditionalFormatting sqref="V38">
    <cfRule type="containsText" dxfId="1571" priority="773" operator="containsText" text="RIESGO BAJO">
      <formula>NOT(ISERROR(SEARCH("RIESGO BAJO",V38)))</formula>
    </cfRule>
    <cfRule type="containsText" dxfId="1570" priority="774" operator="containsText" text="RIESGO MODERADO">
      <formula>NOT(ISERROR(SEARCH("RIESGO MODERADO",V38)))</formula>
    </cfRule>
    <cfRule type="containsText" dxfId="1569" priority="775" operator="containsText" text="RIESGO ALTO">
      <formula>NOT(ISERROR(SEARCH("RIESGO ALTO",V38)))</formula>
    </cfRule>
    <cfRule type="containsText" dxfId="1568" priority="776" operator="containsText" text="RIESGO EXTREMO">
      <formula>NOT(ISERROR(SEARCH("RIESGO EXTREMO",V38)))</formula>
    </cfRule>
  </conditionalFormatting>
  <conditionalFormatting sqref="U38">
    <cfRule type="containsText" dxfId="1567" priority="769" operator="containsText" text="RIESGO BAJO">
      <formula>NOT(ISERROR(SEARCH("RIESGO BAJO",U38)))</formula>
    </cfRule>
    <cfRule type="containsText" dxfId="1566" priority="770" operator="containsText" text="RIESGO MODERADO">
      <formula>NOT(ISERROR(SEARCH("RIESGO MODERADO",U38)))</formula>
    </cfRule>
    <cfRule type="containsText" dxfId="1565" priority="771" operator="containsText" text="RIESGO ALTO">
      <formula>NOT(ISERROR(SEARCH("RIESGO ALTO",U38)))</formula>
    </cfRule>
    <cfRule type="containsText" dxfId="1564" priority="772" operator="containsText" text="RIESGO EXTREMO">
      <formula>NOT(ISERROR(SEARCH("RIESGO EXTREMO",U38)))</formula>
    </cfRule>
  </conditionalFormatting>
  <conditionalFormatting sqref="W39 W41 W44:W45">
    <cfRule type="containsText" dxfId="1563" priority="765" operator="containsText" text="RIESGO BAJO">
      <formula>NOT(ISERROR(SEARCH("RIESGO BAJO",W39)))</formula>
    </cfRule>
    <cfRule type="containsText" dxfId="1562" priority="766" operator="containsText" text="RIESGO MODERADO">
      <formula>NOT(ISERROR(SEARCH("RIESGO MODERADO",W39)))</formula>
    </cfRule>
    <cfRule type="containsText" dxfId="1561" priority="767" operator="containsText" text="RIESGO ALTO">
      <formula>NOT(ISERROR(SEARCH("RIESGO ALTO",W39)))</formula>
    </cfRule>
    <cfRule type="containsText" dxfId="1560" priority="768" operator="containsText" text="RIESGO EXTREMO">
      <formula>NOT(ISERROR(SEARCH("RIESGO EXTREMO",W39)))</formula>
    </cfRule>
  </conditionalFormatting>
  <conditionalFormatting sqref="X39 X41 X44:X45">
    <cfRule type="containsText" dxfId="1559" priority="761" operator="containsText" text="RIESGO BAJO">
      <formula>NOT(ISERROR(SEARCH("RIESGO BAJO",X39)))</formula>
    </cfRule>
    <cfRule type="containsText" dxfId="1558" priority="762" operator="containsText" text="RIESGO MODERADO">
      <formula>NOT(ISERROR(SEARCH("RIESGO MODERADO",X39)))</formula>
    </cfRule>
    <cfRule type="containsText" dxfId="1557" priority="763" operator="containsText" text="RIESGO ALTO">
      <formula>NOT(ISERROR(SEARCH("RIESGO ALTO",X39)))</formula>
    </cfRule>
    <cfRule type="containsText" dxfId="1556" priority="764" operator="containsText" text="RIESGO EXTREMO">
      <formula>NOT(ISERROR(SEARCH("RIESGO EXTREMO",X39)))</formula>
    </cfRule>
  </conditionalFormatting>
  <conditionalFormatting sqref="P39 P41 P44:P45">
    <cfRule type="containsText" dxfId="1555" priority="757" operator="containsText" text="RIESGO BAJO">
      <formula>NOT(ISERROR(SEARCH("RIESGO BAJO",P39)))</formula>
    </cfRule>
    <cfRule type="containsText" dxfId="1554" priority="758" operator="containsText" text="RIESGO MODERADO">
      <formula>NOT(ISERROR(SEARCH("RIESGO MODERADO",P39)))</formula>
    </cfRule>
    <cfRule type="containsText" dxfId="1553" priority="759" operator="containsText" text="RIESGO ALTO">
      <formula>NOT(ISERROR(SEARCH("RIESGO ALTO",P39)))</formula>
    </cfRule>
    <cfRule type="containsText" dxfId="1552" priority="760" operator="containsText" text="RIESGO EXTREMO">
      <formula>NOT(ISERROR(SEARCH("RIESGO EXTREMO",P39)))</formula>
    </cfRule>
  </conditionalFormatting>
  <conditionalFormatting sqref="O39 O44:O45">
    <cfRule type="containsText" dxfId="1551" priority="749" operator="containsText" text="RIESGO BAJO">
      <formula>NOT(ISERROR(SEARCH("RIESGO BAJO",O39)))</formula>
    </cfRule>
    <cfRule type="containsText" dxfId="1550" priority="750" operator="containsText" text="RIESGO MODERADO">
      <formula>NOT(ISERROR(SEARCH("RIESGO MODERADO",O39)))</formula>
    </cfRule>
    <cfRule type="containsText" dxfId="1549" priority="751" operator="containsText" text="RIESGO ALTO">
      <formula>NOT(ISERROR(SEARCH("RIESGO ALTO",O39)))</formula>
    </cfRule>
    <cfRule type="containsText" dxfId="1548" priority="752" operator="containsText" text="RIESGO EXTREMO">
      <formula>NOT(ISERROR(SEARCH("RIESGO EXTREMO",O39)))</formula>
    </cfRule>
  </conditionalFormatting>
  <conditionalFormatting sqref="Q39 Q41 Q44:Q45">
    <cfRule type="containsText" dxfId="1547" priority="753" operator="containsText" text="RIESGO BAJO">
      <formula>NOT(ISERROR(SEARCH("RIESGO BAJO",Q39)))</formula>
    </cfRule>
    <cfRule type="containsText" dxfId="1546" priority="754" operator="containsText" text="RIESGO MODERADO">
      <formula>NOT(ISERROR(SEARCH("RIESGO MODERADO",Q39)))</formula>
    </cfRule>
    <cfRule type="containsText" dxfId="1545" priority="755" operator="containsText" text="RIESGO ALTO">
      <formula>NOT(ISERROR(SEARCH("RIESGO ALTO",Q39)))</formula>
    </cfRule>
    <cfRule type="containsText" dxfId="1544" priority="756" operator="containsText" text="RIESGO EXTREMO">
      <formula>NOT(ISERROR(SEARCH("RIESGO EXTREMO",Q39)))</formula>
    </cfRule>
  </conditionalFormatting>
  <conditionalFormatting sqref="O41">
    <cfRule type="containsText" dxfId="1543" priority="745" operator="containsText" text="RIESGO BAJO">
      <formula>NOT(ISERROR(SEARCH("RIESGO BAJO",O41)))</formula>
    </cfRule>
    <cfRule type="containsText" dxfId="1542" priority="746" operator="containsText" text="RIESGO MODERADO">
      <formula>NOT(ISERROR(SEARCH("RIESGO MODERADO",O41)))</formula>
    </cfRule>
    <cfRule type="containsText" dxfId="1541" priority="747" operator="containsText" text="RIESGO ALTO">
      <formula>NOT(ISERROR(SEARCH("RIESGO ALTO",O41)))</formula>
    </cfRule>
    <cfRule type="containsText" dxfId="1540" priority="748" operator="containsText" text="RIESGO EXTREMO">
      <formula>NOT(ISERROR(SEARCH("RIESGO EXTREMO",O41)))</formula>
    </cfRule>
  </conditionalFormatting>
  <conditionalFormatting sqref="V39 V41 V44:V45">
    <cfRule type="containsText" dxfId="1539" priority="741" operator="containsText" text="RIESGO BAJO">
      <formula>NOT(ISERROR(SEARCH("RIESGO BAJO",V39)))</formula>
    </cfRule>
    <cfRule type="containsText" dxfId="1538" priority="742" operator="containsText" text="RIESGO MODERADO">
      <formula>NOT(ISERROR(SEARCH("RIESGO MODERADO",V39)))</formula>
    </cfRule>
    <cfRule type="containsText" dxfId="1537" priority="743" operator="containsText" text="RIESGO ALTO">
      <formula>NOT(ISERROR(SEARCH("RIESGO ALTO",V39)))</formula>
    </cfRule>
    <cfRule type="containsText" dxfId="1536" priority="744" operator="containsText" text="RIESGO EXTREMO">
      <formula>NOT(ISERROR(SEARCH("RIESGO EXTREMO",V39)))</formula>
    </cfRule>
  </conditionalFormatting>
  <conditionalFormatting sqref="U39 U44:U45">
    <cfRule type="containsText" dxfId="1535" priority="737" operator="containsText" text="RIESGO BAJO">
      <formula>NOT(ISERROR(SEARCH("RIESGO BAJO",U39)))</formula>
    </cfRule>
    <cfRule type="containsText" dxfId="1534" priority="738" operator="containsText" text="RIESGO MODERADO">
      <formula>NOT(ISERROR(SEARCH("RIESGO MODERADO",U39)))</formula>
    </cfRule>
    <cfRule type="containsText" dxfId="1533" priority="739" operator="containsText" text="RIESGO ALTO">
      <formula>NOT(ISERROR(SEARCH("RIESGO ALTO",U39)))</formula>
    </cfRule>
    <cfRule type="containsText" dxfId="1532" priority="740" operator="containsText" text="RIESGO EXTREMO">
      <formula>NOT(ISERROR(SEARCH("RIESGO EXTREMO",U39)))</formula>
    </cfRule>
  </conditionalFormatting>
  <conditionalFormatting sqref="U41">
    <cfRule type="containsText" dxfId="1531" priority="733" operator="containsText" text="RIESGO BAJO">
      <formula>NOT(ISERROR(SEARCH("RIESGO BAJO",U41)))</formula>
    </cfRule>
    <cfRule type="containsText" dxfId="1530" priority="734" operator="containsText" text="RIESGO MODERADO">
      <formula>NOT(ISERROR(SEARCH("RIESGO MODERADO",U41)))</formula>
    </cfRule>
    <cfRule type="containsText" dxfId="1529" priority="735" operator="containsText" text="RIESGO ALTO">
      <formula>NOT(ISERROR(SEARCH("RIESGO ALTO",U41)))</formula>
    </cfRule>
    <cfRule type="containsText" dxfId="1528" priority="736" operator="containsText" text="RIESGO EXTREMO">
      <formula>NOT(ISERROR(SEARCH("RIESGO EXTREMO",U41)))</formula>
    </cfRule>
  </conditionalFormatting>
  <conditionalFormatting sqref="O46:Q46 U46:X46">
    <cfRule type="containsText" dxfId="1527" priority="729" operator="containsText" text="RIESGO BAJO">
      <formula>NOT(ISERROR(SEARCH("RIESGO BAJO",O46)))</formula>
    </cfRule>
    <cfRule type="containsText" dxfId="1526" priority="730" operator="containsText" text="RIESGO MODERADO">
      <formula>NOT(ISERROR(SEARCH("RIESGO MODERADO",O46)))</formula>
    </cfRule>
    <cfRule type="containsText" dxfId="1525" priority="731" operator="containsText" text="RIESGO ALTO">
      <formula>NOT(ISERROR(SEARCH("RIESGO ALTO",O46)))</formula>
    </cfRule>
    <cfRule type="containsText" dxfId="1524" priority="732" operator="containsText" text="RIESGO EXTREMO">
      <formula>NOT(ISERROR(SEARCH("RIESGO EXTREMO",O46)))</formula>
    </cfRule>
  </conditionalFormatting>
  <conditionalFormatting sqref="X48">
    <cfRule type="containsText" dxfId="1523" priority="725" operator="containsText" text="RIESGO BAJO">
      <formula>NOT(ISERROR(SEARCH("RIESGO BAJO",X48)))</formula>
    </cfRule>
    <cfRule type="containsText" dxfId="1522" priority="726" operator="containsText" text="RIESGO MODERADO">
      <formula>NOT(ISERROR(SEARCH("RIESGO MODERADO",X48)))</formula>
    </cfRule>
    <cfRule type="containsText" dxfId="1521" priority="727" operator="containsText" text="RIESGO ALTO">
      <formula>NOT(ISERROR(SEARCH("RIESGO ALTO",X48)))</formula>
    </cfRule>
    <cfRule type="containsText" dxfId="1520" priority="728" operator="containsText" text="RIESGO EXTREMO">
      <formula>NOT(ISERROR(SEARCH("RIESGO EXTREMO",X48)))</formula>
    </cfRule>
  </conditionalFormatting>
  <conditionalFormatting sqref="P48">
    <cfRule type="containsText" dxfId="1519" priority="721" operator="containsText" text="RIESGO BAJO">
      <formula>NOT(ISERROR(SEARCH("RIESGO BAJO",P48)))</formula>
    </cfRule>
    <cfRule type="containsText" dxfId="1518" priority="722" operator="containsText" text="RIESGO MODERADO">
      <formula>NOT(ISERROR(SEARCH("RIESGO MODERADO",P48)))</formula>
    </cfRule>
    <cfRule type="containsText" dxfId="1517" priority="723" operator="containsText" text="RIESGO ALTO">
      <formula>NOT(ISERROR(SEARCH("RIESGO ALTO",P48)))</formula>
    </cfRule>
    <cfRule type="containsText" dxfId="1516" priority="724" operator="containsText" text="RIESGO EXTREMO">
      <formula>NOT(ISERROR(SEARCH("RIESGO EXTREMO",P48)))</formula>
    </cfRule>
  </conditionalFormatting>
  <conditionalFormatting sqref="W48">
    <cfRule type="containsText" dxfId="1515" priority="717" operator="containsText" text="RIESGO BAJO">
      <formula>NOT(ISERROR(SEARCH("RIESGO BAJO",W48)))</formula>
    </cfRule>
    <cfRule type="containsText" dxfId="1514" priority="718" operator="containsText" text="RIESGO MODERADO">
      <formula>NOT(ISERROR(SEARCH("RIESGO MODERADO",W48)))</formula>
    </cfRule>
    <cfRule type="containsText" dxfId="1513" priority="719" operator="containsText" text="RIESGO ALTO">
      <formula>NOT(ISERROR(SEARCH("RIESGO ALTO",W48)))</formula>
    </cfRule>
    <cfRule type="containsText" dxfId="1512" priority="720" operator="containsText" text="RIESGO EXTREMO">
      <formula>NOT(ISERROR(SEARCH("RIESGO EXTREMO",W48)))</formula>
    </cfRule>
  </conditionalFormatting>
  <conditionalFormatting sqref="O48">
    <cfRule type="containsText" dxfId="1511" priority="709" operator="containsText" text="RIESGO BAJO">
      <formula>NOT(ISERROR(SEARCH("RIESGO BAJO",O48)))</formula>
    </cfRule>
    <cfRule type="containsText" dxfId="1510" priority="710" operator="containsText" text="RIESGO MODERADO">
      <formula>NOT(ISERROR(SEARCH("RIESGO MODERADO",O48)))</formula>
    </cfRule>
    <cfRule type="containsText" dxfId="1509" priority="711" operator="containsText" text="RIESGO ALTO">
      <formula>NOT(ISERROR(SEARCH("RIESGO ALTO",O48)))</formula>
    </cfRule>
    <cfRule type="containsText" dxfId="1508" priority="712" operator="containsText" text="RIESGO EXTREMO">
      <formula>NOT(ISERROR(SEARCH("RIESGO EXTREMO",O48)))</formula>
    </cfRule>
  </conditionalFormatting>
  <conditionalFormatting sqref="Q48">
    <cfRule type="containsText" dxfId="1507" priority="713" operator="containsText" text="RIESGO BAJO">
      <formula>NOT(ISERROR(SEARCH("RIESGO BAJO",Q48)))</formula>
    </cfRule>
    <cfRule type="containsText" dxfId="1506" priority="714" operator="containsText" text="RIESGO MODERADO">
      <formula>NOT(ISERROR(SEARCH("RIESGO MODERADO",Q48)))</formula>
    </cfRule>
    <cfRule type="containsText" dxfId="1505" priority="715" operator="containsText" text="RIESGO ALTO">
      <formula>NOT(ISERROR(SEARCH("RIESGO ALTO",Q48)))</formula>
    </cfRule>
    <cfRule type="containsText" dxfId="1504" priority="716" operator="containsText" text="RIESGO EXTREMO">
      <formula>NOT(ISERROR(SEARCH("RIESGO EXTREMO",Q48)))</formula>
    </cfRule>
  </conditionalFormatting>
  <conditionalFormatting sqref="V48">
    <cfRule type="containsText" dxfId="1503" priority="705" operator="containsText" text="RIESGO BAJO">
      <formula>NOT(ISERROR(SEARCH("RIESGO BAJO",V48)))</formula>
    </cfRule>
    <cfRule type="containsText" dxfId="1502" priority="706" operator="containsText" text="RIESGO MODERADO">
      <formula>NOT(ISERROR(SEARCH("RIESGO MODERADO",V48)))</formula>
    </cfRule>
    <cfRule type="containsText" dxfId="1501" priority="707" operator="containsText" text="RIESGO ALTO">
      <formula>NOT(ISERROR(SEARCH("RIESGO ALTO",V48)))</formula>
    </cfRule>
    <cfRule type="containsText" dxfId="1500" priority="708" operator="containsText" text="RIESGO EXTREMO">
      <formula>NOT(ISERROR(SEARCH("RIESGO EXTREMO",V48)))</formula>
    </cfRule>
  </conditionalFormatting>
  <conditionalFormatting sqref="U48">
    <cfRule type="containsText" dxfId="1499" priority="701" operator="containsText" text="RIESGO BAJO">
      <formula>NOT(ISERROR(SEARCH("RIESGO BAJO",U48)))</formula>
    </cfRule>
    <cfRule type="containsText" dxfId="1498" priority="702" operator="containsText" text="RIESGO MODERADO">
      <formula>NOT(ISERROR(SEARCH("RIESGO MODERADO",U48)))</formula>
    </cfRule>
    <cfRule type="containsText" dxfId="1497" priority="703" operator="containsText" text="RIESGO ALTO">
      <formula>NOT(ISERROR(SEARCH("RIESGO ALTO",U48)))</formula>
    </cfRule>
    <cfRule type="containsText" dxfId="1496" priority="704" operator="containsText" text="RIESGO EXTREMO">
      <formula>NOT(ISERROR(SEARCH("RIESGO EXTREMO",U48)))</formula>
    </cfRule>
  </conditionalFormatting>
  <conditionalFormatting sqref="W50">
    <cfRule type="containsText" dxfId="1495" priority="697" operator="containsText" text="RIESGO BAJO">
      <formula>NOT(ISERROR(SEARCH("RIESGO BAJO",W50)))</formula>
    </cfRule>
    <cfRule type="containsText" dxfId="1494" priority="698" operator="containsText" text="RIESGO MODERADO">
      <formula>NOT(ISERROR(SEARCH("RIESGO MODERADO",W50)))</formula>
    </cfRule>
    <cfRule type="containsText" dxfId="1493" priority="699" operator="containsText" text="RIESGO ALTO">
      <formula>NOT(ISERROR(SEARCH("RIESGO ALTO",W50)))</formula>
    </cfRule>
    <cfRule type="containsText" dxfId="1492" priority="700" operator="containsText" text="RIESGO EXTREMO">
      <formula>NOT(ISERROR(SEARCH("RIESGO EXTREMO",W50)))</formula>
    </cfRule>
  </conditionalFormatting>
  <conditionalFormatting sqref="X50">
    <cfRule type="containsText" dxfId="1491" priority="693" operator="containsText" text="RIESGO BAJO">
      <formula>NOT(ISERROR(SEARCH("RIESGO BAJO",X50)))</formula>
    </cfRule>
    <cfRule type="containsText" dxfId="1490" priority="694" operator="containsText" text="RIESGO MODERADO">
      <formula>NOT(ISERROR(SEARCH("RIESGO MODERADO",X50)))</formula>
    </cfRule>
    <cfRule type="containsText" dxfId="1489" priority="695" operator="containsText" text="RIESGO ALTO">
      <formula>NOT(ISERROR(SEARCH("RIESGO ALTO",X50)))</formula>
    </cfRule>
    <cfRule type="containsText" dxfId="1488" priority="696" operator="containsText" text="RIESGO EXTREMO">
      <formula>NOT(ISERROR(SEARCH("RIESGO EXTREMO",X50)))</formula>
    </cfRule>
  </conditionalFormatting>
  <conditionalFormatting sqref="W53">
    <cfRule type="containsText" dxfId="1487" priority="689" operator="containsText" text="RIESGO BAJO">
      <formula>NOT(ISERROR(SEARCH("RIESGO BAJO",W53)))</formula>
    </cfRule>
    <cfRule type="containsText" dxfId="1486" priority="690" operator="containsText" text="RIESGO MODERADO">
      <formula>NOT(ISERROR(SEARCH("RIESGO MODERADO",W53)))</formula>
    </cfRule>
    <cfRule type="containsText" dxfId="1485" priority="691" operator="containsText" text="RIESGO ALTO">
      <formula>NOT(ISERROR(SEARCH("RIESGO ALTO",W53)))</formula>
    </cfRule>
    <cfRule type="containsText" dxfId="1484" priority="692" operator="containsText" text="RIESGO EXTREMO">
      <formula>NOT(ISERROR(SEARCH("RIESGO EXTREMO",W53)))</formula>
    </cfRule>
  </conditionalFormatting>
  <conditionalFormatting sqref="X53">
    <cfRule type="containsText" dxfId="1483" priority="685" operator="containsText" text="RIESGO BAJO">
      <formula>NOT(ISERROR(SEARCH("RIESGO BAJO",X53)))</formula>
    </cfRule>
    <cfRule type="containsText" dxfId="1482" priority="686" operator="containsText" text="RIESGO MODERADO">
      <formula>NOT(ISERROR(SEARCH("RIESGO MODERADO",X53)))</formula>
    </cfRule>
    <cfRule type="containsText" dxfId="1481" priority="687" operator="containsText" text="RIESGO ALTO">
      <formula>NOT(ISERROR(SEARCH("RIESGO ALTO",X53)))</formula>
    </cfRule>
    <cfRule type="containsText" dxfId="1480" priority="688" operator="containsText" text="RIESGO EXTREMO">
      <formula>NOT(ISERROR(SEARCH("RIESGO EXTREMO",X53)))</formula>
    </cfRule>
  </conditionalFormatting>
  <conditionalFormatting sqref="P53">
    <cfRule type="containsText" dxfId="1479" priority="677" operator="containsText" text="RIESGO BAJO">
      <formula>NOT(ISERROR(SEARCH("RIESGO BAJO",P53)))</formula>
    </cfRule>
    <cfRule type="containsText" dxfId="1478" priority="678" operator="containsText" text="RIESGO MODERADO">
      <formula>NOT(ISERROR(SEARCH("RIESGO MODERADO",P53)))</formula>
    </cfRule>
    <cfRule type="containsText" dxfId="1477" priority="679" operator="containsText" text="RIESGO ALTO">
      <formula>NOT(ISERROR(SEARCH("RIESGO ALTO",P53)))</formula>
    </cfRule>
    <cfRule type="containsText" dxfId="1476" priority="680" operator="containsText" text="RIESGO EXTREMO">
      <formula>NOT(ISERROR(SEARCH("RIESGO EXTREMO",P53)))</formula>
    </cfRule>
  </conditionalFormatting>
  <conditionalFormatting sqref="P50">
    <cfRule type="containsText" dxfId="1475" priority="681" operator="containsText" text="RIESGO BAJO">
      <formula>NOT(ISERROR(SEARCH("RIESGO BAJO",P50)))</formula>
    </cfRule>
    <cfRule type="containsText" dxfId="1474" priority="682" operator="containsText" text="RIESGO MODERADO">
      <formula>NOT(ISERROR(SEARCH("RIESGO MODERADO",P50)))</formula>
    </cfRule>
    <cfRule type="containsText" dxfId="1473" priority="683" operator="containsText" text="RIESGO ALTO">
      <formula>NOT(ISERROR(SEARCH("RIESGO ALTO",P50)))</formula>
    </cfRule>
    <cfRule type="containsText" dxfId="1472" priority="684" operator="containsText" text="RIESGO EXTREMO">
      <formula>NOT(ISERROR(SEARCH("RIESGO EXTREMO",P50)))</formula>
    </cfRule>
  </conditionalFormatting>
  <conditionalFormatting sqref="O50">
    <cfRule type="containsText" dxfId="1471" priority="665" operator="containsText" text="RIESGO BAJO">
      <formula>NOT(ISERROR(SEARCH("RIESGO BAJO",O50)))</formula>
    </cfRule>
    <cfRule type="containsText" dxfId="1470" priority="666" operator="containsText" text="RIESGO MODERADO">
      <formula>NOT(ISERROR(SEARCH("RIESGO MODERADO",O50)))</formula>
    </cfRule>
    <cfRule type="containsText" dxfId="1469" priority="667" operator="containsText" text="RIESGO ALTO">
      <formula>NOT(ISERROR(SEARCH("RIESGO ALTO",O50)))</formula>
    </cfRule>
    <cfRule type="containsText" dxfId="1468" priority="668" operator="containsText" text="RIESGO EXTREMO">
      <formula>NOT(ISERROR(SEARCH("RIESGO EXTREMO",O50)))</formula>
    </cfRule>
  </conditionalFormatting>
  <conditionalFormatting sqref="Q50">
    <cfRule type="containsText" dxfId="1467" priority="673" operator="containsText" text="RIESGO BAJO">
      <formula>NOT(ISERROR(SEARCH("RIESGO BAJO",Q50)))</formula>
    </cfRule>
    <cfRule type="containsText" dxfId="1466" priority="674" operator="containsText" text="RIESGO MODERADO">
      <formula>NOT(ISERROR(SEARCH("RIESGO MODERADO",Q50)))</formula>
    </cfRule>
    <cfRule type="containsText" dxfId="1465" priority="675" operator="containsText" text="RIESGO ALTO">
      <formula>NOT(ISERROR(SEARCH("RIESGO ALTO",Q50)))</formula>
    </cfRule>
    <cfRule type="containsText" dxfId="1464" priority="676" operator="containsText" text="RIESGO EXTREMO">
      <formula>NOT(ISERROR(SEARCH("RIESGO EXTREMO",Q50)))</formula>
    </cfRule>
  </conditionalFormatting>
  <conditionalFormatting sqref="Q53">
    <cfRule type="containsText" dxfId="1463" priority="669" operator="containsText" text="RIESGO BAJO">
      <formula>NOT(ISERROR(SEARCH("RIESGO BAJO",Q53)))</formula>
    </cfRule>
    <cfRule type="containsText" dxfId="1462" priority="670" operator="containsText" text="RIESGO MODERADO">
      <formula>NOT(ISERROR(SEARCH("RIESGO MODERADO",Q53)))</formula>
    </cfRule>
    <cfRule type="containsText" dxfId="1461" priority="671" operator="containsText" text="RIESGO ALTO">
      <formula>NOT(ISERROR(SEARCH("RIESGO ALTO",Q53)))</formula>
    </cfRule>
    <cfRule type="containsText" dxfId="1460" priority="672" operator="containsText" text="RIESGO EXTREMO">
      <formula>NOT(ISERROR(SEARCH("RIESGO EXTREMO",Q53)))</formula>
    </cfRule>
  </conditionalFormatting>
  <conditionalFormatting sqref="O53">
    <cfRule type="containsText" dxfId="1459" priority="661" operator="containsText" text="RIESGO BAJO">
      <formula>NOT(ISERROR(SEARCH("RIESGO BAJO",O53)))</formula>
    </cfRule>
    <cfRule type="containsText" dxfId="1458" priority="662" operator="containsText" text="RIESGO MODERADO">
      <formula>NOT(ISERROR(SEARCH("RIESGO MODERADO",O53)))</formula>
    </cfRule>
    <cfRule type="containsText" dxfId="1457" priority="663" operator="containsText" text="RIESGO ALTO">
      <formula>NOT(ISERROR(SEARCH("RIESGO ALTO",O53)))</formula>
    </cfRule>
    <cfRule type="containsText" dxfId="1456" priority="664" operator="containsText" text="RIESGO EXTREMO">
      <formula>NOT(ISERROR(SEARCH("RIESGO EXTREMO",O53)))</formula>
    </cfRule>
  </conditionalFormatting>
  <conditionalFormatting sqref="U53">
    <cfRule type="containsText" dxfId="1455" priority="645" operator="containsText" text="RIESGO BAJO">
      <formula>NOT(ISERROR(SEARCH("RIESGO BAJO",U53)))</formula>
    </cfRule>
    <cfRule type="containsText" dxfId="1454" priority="646" operator="containsText" text="RIESGO MODERADO">
      <formula>NOT(ISERROR(SEARCH("RIESGO MODERADO",U53)))</formula>
    </cfRule>
    <cfRule type="containsText" dxfId="1453" priority="647" operator="containsText" text="RIESGO ALTO">
      <formula>NOT(ISERROR(SEARCH("RIESGO ALTO",U53)))</formula>
    </cfRule>
    <cfRule type="containsText" dxfId="1452" priority="648" operator="containsText" text="RIESGO EXTREMO">
      <formula>NOT(ISERROR(SEARCH("RIESGO EXTREMO",U53)))</formula>
    </cfRule>
  </conditionalFormatting>
  <conditionalFormatting sqref="V50">
    <cfRule type="containsText" dxfId="1451" priority="657" operator="containsText" text="RIESGO BAJO">
      <formula>NOT(ISERROR(SEARCH("RIESGO BAJO",V50)))</formula>
    </cfRule>
    <cfRule type="containsText" dxfId="1450" priority="658" operator="containsText" text="RIESGO MODERADO">
      <formula>NOT(ISERROR(SEARCH("RIESGO MODERADO",V50)))</formula>
    </cfRule>
    <cfRule type="containsText" dxfId="1449" priority="659" operator="containsText" text="RIESGO ALTO">
      <formula>NOT(ISERROR(SEARCH("RIESGO ALTO",V50)))</formula>
    </cfRule>
    <cfRule type="containsText" dxfId="1448" priority="660" operator="containsText" text="RIESGO EXTREMO">
      <formula>NOT(ISERROR(SEARCH("RIESGO EXTREMO",V50)))</formula>
    </cfRule>
  </conditionalFormatting>
  <conditionalFormatting sqref="V53">
    <cfRule type="containsText" dxfId="1447" priority="653" operator="containsText" text="RIESGO BAJO">
      <formula>NOT(ISERROR(SEARCH("RIESGO BAJO",V53)))</formula>
    </cfRule>
    <cfRule type="containsText" dxfId="1446" priority="654" operator="containsText" text="RIESGO MODERADO">
      <formula>NOT(ISERROR(SEARCH("RIESGO MODERADO",V53)))</formula>
    </cfRule>
    <cfRule type="containsText" dxfId="1445" priority="655" operator="containsText" text="RIESGO ALTO">
      <formula>NOT(ISERROR(SEARCH("RIESGO ALTO",V53)))</formula>
    </cfRule>
    <cfRule type="containsText" dxfId="1444" priority="656" operator="containsText" text="RIESGO EXTREMO">
      <formula>NOT(ISERROR(SEARCH("RIESGO EXTREMO",V53)))</formula>
    </cfRule>
  </conditionalFormatting>
  <conditionalFormatting sqref="U50">
    <cfRule type="containsText" dxfId="1443" priority="649" operator="containsText" text="RIESGO BAJO">
      <formula>NOT(ISERROR(SEARCH("RIESGO BAJO",U50)))</formula>
    </cfRule>
    <cfRule type="containsText" dxfId="1442" priority="650" operator="containsText" text="RIESGO MODERADO">
      <formula>NOT(ISERROR(SEARCH("RIESGO MODERADO",U50)))</formula>
    </cfRule>
    <cfRule type="containsText" dxfId="1441" priority="651" operator="containsText" text="RIESGO ALTO">
      <formula>NOT(ISERROR(SEARCH("RIESGO ALTO",U50)))</formula>
    </cfRule>
    <cfRule type="containsText" dxfId="1440" priority="652" operator="containsText" text="RIESGO EXTREMO">
      <formula>NOT(ISERROR(SEARCH("RIESGO EXTREMO",U50)))</formula>
    </cfRule>
  </conditionalFormatting>
  <conditionalFormatting sqref="W60 O57:Q58 U57:X58">
    <cfRule type="containsText" dxfId="1439" priority="641" operator="containsText" text="RIESGO BAJO">
      <formula>NOT(ISERROR(SEARCH("RIESGO BAJO",O57)))</formula>
    </cfRule>
    <cfRule type="containsText" dxfId="1438" priority="642" operator="containsText" text="RIESGO MODERADO">
      <formula>NOT(ISERROR(SEARCH("RIESGO MODERADO",O57)))</formula>
    </cfRule>
    <cfRule type="containsText" dxfId="1437" priority="643" operator="containsText" text="RIESGO ALTO">
      <formula>NOT(ISERROR(SEARCH("RIESGO ALTO",O57)))</formula>
    </cfRule>
    <cfRule type="containsText" dxfId="1436" priority="644" operator="containsText" text="RIESGO EXTREMO">
      <formula>NOT(ISERROR(SEARCH("RIESGO EXTREMO",O57)))</formula>
    </cfRule>
  </conditionalFormatting>
  <conditionalFormatting sqref="X60">
    <cfRule type="containsText" dxfId="1435" priority="637" operator="containsText" text="RIESGO BAJO">
      <formula>NOT(ISERROR(SEARCH("RIESGO BAJO",X60)))</formula>
    </cfRule>
    <cfRule type="containsText" dxfId="1434" priority="638" operator="containsText" text="RIESGO MODERADO">
      <formula>NOT(ISERROR(SEARCH("RIESGO MODERADO",X60)))</formula>
    </cfRule>
    <cfRule type="containsText" dxfId="1433" priority="639" operator="containsText" text="RIESGO ALTO">
      <formula>NOT(ISERROR(SEARCH("RIESGO ALTO",X60)))</formula>
    </cfRule>
    <cfRule type="containsText" dxfId="1432" priority="640" operator="containsText" text="RIESGO EXTREMO">
      <formula>NOT(ISERROR(SEARCH("RIESGO EXTREMO",X60)))</formula>
    </cfRule>
  </conditionalFormatting>
  <conditionalFormatting sqref="P60">
    <cfRule type="containsText" dxfId="1431" priority="633" operator="containsText" text="RIESGO BAJO">
      <formula>NOT(ISERROR(SEARCH("RIESGO BAJO",P60)))</formula>
    </cfRule>
    <cfRule type="containsText" dxfId="1430" priority="634" operator="containsText" text="RIESGO MODERADO">
      <formula>NOT(ISERROR(SEARCH("RIESGO MODERADO",P60)))</formula>
    </cfRule>
    <cfRule type="containsText" dxfId="1429" priority="635" operator="containsText" text="RIESGO ALTO">
      <formula>NOT(ISERROR(SEARCH("RIESGO ALTO",P60)))</formula>
    </cfRule>
    <cfRule type="containsText" dxfId="1428" priority="636" operator="containsText" text="RIESGO EXTREMO">
      <formula>NOT(ISERROR(SEARCH("RIESGO EXTREMO",P60)))</formula>
    </cfRule>
  </conditionalFormatting>
  <conditionalFormatting sqref="O60">
    <cfRule type="containsText" dxfId="1427" priority="625" operator="containsText" text="RIESGO BAJO">
      <formula>NOT(ISERROR(SEARCH("RIESGO BAJO",O60)))</formula>
    </cfRule>
    <cfRule type="containsText" dxfId="1426" priority="626" operator="containsText" text="RIESGO MODERADO">
      <formula>NOT(ISERROR(SEARCH("RIESGO MODERADO",O60)))</formula>
    </cfRule>
    <cfRule type="containsText" dxfId="1425" priority="627" operator="containsText" text="RIESGO ALTO">
      <formula>NOT(ISERROR(SEARCH("RIESGO ALTO",O60)))</formula>
    </cfRule>
    <cfRule type="containsText" dxfId="1424" priority="628" operator="containsText" text="RIESGO EXTREMO">
      <formula>NOT(ISERROR(SEARCH("RIESGO EXTREMO",O60)))</formula>
    </cfRule>
  </conditionalFormatting>
  <conditionalFormatting sqref="Q60">
    <cfRule type="containsText" dxfId="1423" priority="629" operator="containsText" text="RIESGO BAJO">
      <formula>NOT(ISERROR(SEARCH("RIESGO BAJO",Q60)))</formula>
    </cfRule>
    <cfRule type="containsText" dxfId="1422" priority="630" operator="containsText" text="RIESGO MODERADO">
      <formula>NOT(ISERROR(SEARCH("RIESGO MODERADO",Q60)))</formula>
    </cfRule>
    <cfRule type="containsText" dxfId="1421" priority="631" operator="containsText" text="RIESGO ALTO">
      <formula>NOT(ISERROR(SEARCH("RIESGO ALTO",Q60)))</formula>
    </cfRule>
    <cfRule type="containsText" dxfId="1420" priority="632" operator="containsText" text="RIESGO EXTREMO">
      <formula>NOT(ISERROR(SEARCH("RIESGO EXTREMO",Q60)))</formula>
    </cfRule>
  </conditionalFormatting>
  <conditionalFormatting sqref="V60">
    <cfRule type="containsText" dxfId="1419" priority="621" operator="containsText" text="RIESGO BAJO">
      <formula>NOT(ISERROR(SEARCH("RIESGO BAJO",V60)))</formula>
    </cfRule>
    <cfRule type="containsText" dxfId="1418" priority="622" operator="containsText" text="RIESGO MODERADO">
      <formula>NOT(ISERROR(SEARCH("RIESGO MODERADO",V60)))</formula>
    </cfRule>
    <cfRule type="containsText" dxfId="1417" priority="623" operator="containsText" text="RIESGO ALTO">
      <formula>NOT(ISERROR(SEARCH("RIESGO ALTO",V60)))</formula>
    </cfRule>
    <cfRule type="containsText" dxfId="1416" priority="624" operator="containsText" text="RIESGO EXTREMO">
      <formula>NOT(ISERROR(SEARCH("RIESGO EXTREMO",V60)))</formula>
    </cfRule>
  </conditionalFormatting>
  <conditionalFormatting sqref="U60">
    <cfRule type="containsText" dxfId="1415" priority="617" operator="containsText" text="RIESGO BAJO">
      <formula>NOT(ISERROR(SEARCH("RIESGO BAJO",U60)))</formula>
    </cfRule>
    <cfRule type="containsText" dxfId="1414" priority="618" operator="containsText" text="RIESGO MODERADO">
      <formula>NOT(ISERROR(SEARCH("RIESGO MODERADO",U60)))</formula>
    </cfRule>
    <cfRule type="containsText" dxfId="1413" priority="619" operator="containsText" text="RIESGO ALTO">
      <formula>NOT(ISERROR(SEARCH("RIESGO ALTO",U60)))</formula>
    </cfRule>
    <cfRule type="containsText" dxfId="1412" priority="620" operator="containsText" text="RIESGO EXTREMO">
      <formula>NOT(ISERROR(SEARCH("RIESGO EXTREMO",U60)))</formula>
    </cfRule>
  </conditionalFormatting>
  <conditionalFormatting sqref="W62:W63 W65 W67">
    <cfRule type="containsText" dxfId="1411" priority="613" operator="containsText" text="RIESGO BAJO">
      <formula>NOT(ISERROR(SEARCH("RIESGO BAJO",W62)))</formula>
    </cfRule>
    <cfRule type="containsText" dxfId="1410" priority="614" operator="containsText" text="RIESGO MODERADO">
      <formula>NOT(ISERROR(SEARCH("RIESGO MODERADO",W62)))</formula>
    </cfRule>
    <cfRule type="containsText" dxfId="1409" priority="615" operator="containsText" text="RIESGO ALTO">
      <formula>NOT(ISERROR(SEARCH("RIESGO ALTO",W62)))</formula>
    </cfRule>
    <cfRule type="containsText" dxfId="1408" priority="616" operator="containsText" text="RIESGO EXTREMO">
      <formula>NOT(ISERROR(SEARCH("RIESGO EXTREMO",W62)))</formula>
    </cfRule>
  </conditionalFormatting>
  <conditionalFormatting sqref="X62:X63 X65 X67">
    <cfRule type="containsText" dxfId="1407" priority="609" operator="containsText" text="RIESGO BAJO">
      <formula>NOT(ISERROR(SEARCH("RIESGO BAJO",X62)))</formula>
    </cfRule>
    <cfRule type="containsText" dxfId="1406" priority="610" operator="containsText" text="RIESGO MODERADO">
      <formula>NOT(ISERROR(SEARCH("RIESGO MODERADO",X62)))</formula>
    </cfRule>
    <cfRule type="containsText" dxfId="1405" priority="611" operator="containsText" text="RIESGO ALTO">
      <formula>NOT(ISERROR(SEARCH("RIESGO ALTO",X62)))</formula>
    </cfRule>
    <cfRule type="containsText" dxfId="1404" priority="612" operator="containsText" text="RIESGO EXTREMO">
      <formula>NOT(ISERROR(SEARCH("RIESGO EXTREMO",X62)))</formula>
    </cfRule>
  </conditionalFormatting>
  <conditionalFormatting sqref="P62:P63 P65 P67">
    <cfRule type="containsText" dxfId="1403" priority="605" operator="containsText" text="RIESGO BAJO">
      <formula>NOT(ISERROR(SEARCH("RIESGO BAJO",P62)))</formula>
    </cfRule>
    <cfRule type="containsText" dxfId="1402" priority="606" operator="containsText" text="RIESGO MODERADO">
      <formula>NOT(ISERROR(SEARCH("RIESGO MODERADO",P62)))</formula>
    </cfRule>
    <cfRule type="containsText" dxfId="1401" priority="607" operator="containsText" text="RIESGO ALTO">
      <formula>NOT(ISERROR(SEARCH("RIESGO ALTO",P62)))</formula>
    </cfRule>
    <cfRule type="containsText" dxfId="1400" priority="608" operator="containsText" text="RIESGO EXTREMO">
      <formula>NOT(ISERROR(SEARCH("RIESGO EXTREMO",P62)))</formula>
    </cfRule>
  </conditionalFormatting>
  <conditionalFormatting sqref="O62:O63 O65 O67">
    <cfRule type="containsText" dxfId="1399" priority="597" operator="containsText" text="RIESGO BAJO">
      <formula>NOT(ISERROR(SEARCH("RIESGO BAJO",O62)))</formula>
    </cfRule>
    <cfRule type="containsText" dxfId="1398" priority="598" operator="containsText" text="RIESGO MODERADO">
      <formula>NOT(ISERROR(SEARCH("RIESGO MODERADO",O62)))</formula>
    </cfRule>
    <cfRule type="containsText" dxfId="1397" priority="599" operator="containsText" text="RIESGO ALTO">
      <formula>NOT(ISERROR(SEARCH("RIESGO ALTO",O62)))</formula>
    </cfRule>
    <cfRule type="containsText" dxfId="1396" priority="600" operator="containsText" text="RIESGO EXTREMO">
      <formula>NOT(ISERROR(SEARCH("RIESGO EXTREMO",O62)))</formula>
    </cfRule>
  </conditionalFormatting>
  <conditionalFormatting sqref="Q62:Q63 Q65 Q67">
    <cfRule type="containsText" dxfId="1395" priority="601" operator="containsText" text="RIESGO BAJO">
      <formula>NOT(ISERROR(SEARCH("RIESGO BAJO",Q62)))</formula>
    </cfRule>
    <cfRule type="containsText" dxfId="1394" priority="602" operator="containsText" text="RIESGO MODERADO">
      <formula>NOT(ISERROR(SEARCH("RIESGO MODERADO",Q62)))</formula>
    </cfRule>
    <cfRule type="containsText" dxfId="1393" priority="603" operator="containsText" text="RIESGO ALTO">
      <formula>NOT(ISERROR(SEARCH("RIESGO ALTO",Q62)))</formula>
    </cfRule>
    <cfRule type="containsText" dxfId="1392" priority="604" operator="containsText" text="RIESGO EXTREMO">
      <formula>NOT(ISERROR(SEARCH("RIESGO EXTREMO",Q62)))</formula>
    </cfRule>
  </conditionalFormatting>
  <conditionalFormatting sqref="V62:V63 V65 V67">
    <cfRule type="containsText" dxfId="1391" priority="593" operator="containsText" text="RIESGO BAJO">
      <formula>NOT(ISERROR(SEARCH("RIESGO BAJO",V62)))</formula>
    </cfRule>
    <cfRule type="containsText" dxfId="1390" priority="594" operator="containsText" text="RIESGO MODERADO">
      <formula>NOT(ISERROR(SEARCH("RIESGO MODERADO",V62)))</formula>
    </cfRule>
    <cfRule type="containsText" dxfId="1389" priority="595" operator="containsText" text="RIESGO ALTO">
      <formula>NOT(ISERROR(SEARCH("RIESGO ALTO",V62)))</formula>
    </cfRule>
    <cfRule type="containsText" dxfId="1388" priority="596" operator="containsText" text="RIESGO EXTREMO">
      <formula>NOT(ISERROR(SEARCH("RIESGO EXTREMO",V62)))</formula>
    </cfRule>
  </conditionalFormatting>
  <conditionalFormatting sqref="U62:U63 U65 U67">
    <cfRule type="containsText" dxfId="1387" priority="589" operator="containsText" text="RIESGO BAJO">
      <formula>NOT(ISERROR(SEARCH("RIESGO BAJO",U62)))</formula>
    </cfRule>
    <cfRule type="containsText" dxfId="1386" priority="590" operator="containsText" text="RIESGO MODERADO">
      <formula>NOT(ISERROR(SEARCH("RIESGO MODERADO",U62)))</formula>
    </cfRule>
    <cfRule type="containsText" dxfId="1385" priority="591" operator="containsText" text="RIESGO ALTO">
      <formula>NOT(ISERROR(SEARCH("RIESGO ALTO",U62)))</formula>
    </cfRule>
    <cfRule type="containsText" dxfId="1384" priority="592" operator="containsText" text="RIESGO EXTREMO">
      <formula>NOT(ISERROR(SEARCH("RIESGO EXTREMO",U62)))</formula>
    </cfRule>
  </conditionalFormatting>
  <conditionalFormatting sqref="W69 W72 W75">
    <cfRule type="containsText" dxfId="1383" priority="585" operator="containsText" text="RIESGO BAJO">
      <formula>NOT(ISERROR(SEARCH("RIESGO BAJO",W69)))</formula>
    </cfRule>
    <cfRule type="containsText" dxfId="1382" priority="586" operator="containsText" text="RIESGO MODERADO">
      <formula>NOT(ISERROR(SEARCH("RIESGO MODERADO",W69)))</formula>
    </cfRule>
    <cfRule type="containsText" dxfId="1381" priority="587" operator="containsText" text="RIESGO ALTO">
      <formula>NOT(ISERROR(SEARCH("RIESGO ALTO",W69)))</formula>
    </cfRule>
    <cfRule type="containsText" dxfId="1380" priority="588" operator="containsText" text="RIESGO EXTREMO">
      <formula>NOT(ISERROR(SEARCH("RIESGO EXTREMO",W69)))</formula>
    </cfRule>
  </conditionalFormatting>
  <conditionalFormatting sqref="X69 X72 X75">
    <cfRule type="containsText" dxfId="1379" priority="581" operator="containsText" text="RIESGO BAJO">
      <formula>NOT(ISERROR(SEARCH("RIESGO BAJO",X69)))</formula>
    </cfRule>
    <cfRule type="containsText" dxfId="1378" priority="582" operator="containsText" text="RIESGO MODERADO">
      <formula>NOT(ISERROR(SEARCH("RIESGO MODERADO",X69)))</formula>
    </cfRule>
    <cfRule type="containsText" dxfId="1377" priority="583" operator="containsText" text="RIESGO ALTO">
      <formula>NOT(ISERROR(SEARCH("RIESGO ALTO",X69)))</formula>
    </cfRule>
    <cfRule type="containsText" dxfId="1376" priority="584" operator="containsText" text="RIESGO EXTREMO">
      <formula>NOT(ISERROR(SEARCH("RIESGO EXTREMO",X69)))</formula>
    </cfRule>
  </conditionalFormatting>
  <conditionalFormatting sqref="P69 P72 P75">
    <cfRule type="containsText" dxfId="1375" priority="577" operator="containsText" text="RIESGO BAJO">
      <formula>NOT(ISERROR(SEARCH("RIESGO BAJO",P69)))</formula>
    </cfRule>
    <cfRule type="containsText" dxfId="1374" priority="578" operator="containsText" text="RIESGO MODERADO">
      <formula>NOT(ISERROR(SEARCH("RIESGO MODERADO",P69)))</formula>
    </cfRule>
    <cfRule type="containsText" dxfId="1373" priority="579" operator="containsText" text="RIESGO ALTO">
      <formula>NOT(ISERROR(SEARCH("RIESGO ALTO",P69)))</formula>
    </cfRule>
    <cfRule type="containsText" dxfId="1372" priority="580" operator="containsText" text="RIESGO EXTREMO">
      <formula>NOT(ISERROR(SEARCH("RIESGO EXTREMO",P69)))</formula>
    </cfRule>
  </conditionalFormatting>
  <conditionalFormatting sqref="O69 O72 O75">
    <cfRule type="containsText" dxfId="1371" priority="569" operator="containsText" text="RIESGO BAJO">
      <formula>NOT(ISERROR(SEARCH("RIESGO BAJO",O69)))</formula>
    </cfRule>
    <cfRule type="containsText" dxfId="1370" priority="570" operator="containsText" text="RIESGO MODERADO">
      <formula>NOT(ISERROR(SEARCH("RIESGO MODERADO",O69)))</formula>
    </cfRule>
    <cfRule type="containsText" dxfId="1369" priority="571" operator="containsText" text="RIESGO ALTO">
      <formula>NOT(ISERROR(SEARCH("RIESGO ALTO",O69)))</formula>
    </cfRule>
    <cfRule type="containsText" dxfId="1368" priority="572" operator="containsText" text="RIESGO EXTREMO">
      <formula>NOT(ISERROR(SEARCH("RIESGO EXTREMO",O69)))</formula>
    </cfRule>
  </conditionalFormatting>
  <conditionalFormatting sqref="Q69 Q72 Q75">
    <cfRule type="containsText" dxfId="1367" priority="573" operator="containsText" text="RIESGO BAJO">
      <formula>NOT(ISERROR(SEARCH("RIESGO BAJO",Q69)))</formula>
    </cfRule>
    <cfRule type="containsText" dxfId="1366" priority="574" operator="containsText" text="RIESGO MODERADO">
      <formula>NOT(ISERROR(SEARCH("RIESGO MODERADO",Q69)))</formula>
    </cfRule>
    <cfRule type="containsText" dxfId="1365" priority="575" operator="containsText" text="RIESGO ALTO">
      <formula>NOT(ISERROR(SEARCH("RIESGO ALTO",Q69)))</formula>
    </cfRule>
    <cfRule type="containsText" dxfId="1364" priority="576" operator="containsText" text="RIESGO EXTREMO">
      <formula>NOT(ISERROR(SEARCH("RIESGO EXTREMO",Q69)))</formula>
    </cfRule>
  </conditionalFormatting>
  <conditionalFormatting sqref="V69 V72 V75">
    <cfRule type="containsText" dxfId="1363" priority="565" operator="containsText" text="RIESGO BAJO">
      <formula>NOT(ISERROR(SEARCH("RIESGO BAJO",V69)))</formula>
    </cfRule>
    <cfRule type="containsText" dxfId="1362" priority="566" operator="containsText" text="RIESGO MODERADO">
      <formula>NOT(ISERROR(SEARCH("RIESGO MODERADO",V69)))</formula>
    </cfRule>
    <cfRule type="containsText" dxfId="1361" priority="567" operator="containsText" text="RIESGO ALTO">
      <formula>NOT(ISERROR(SEARCH("RIESGO ALTO",V69)))</formula>
    </cfRule>
    <cfRule type="containsText" dxfId="1360" priority="568" operator="containsText" text="RIESGO EXTREMO">
      <formula>NOT(ISERROR(SEARCH("RIESGO EXTREMO",V69)))</formula>
    </cfRule>
  </conditionalFormatting>
  <conditionalFormatting sqref="U69 U72 U75">
    <cfRule type="containsText" dxfId="1359" priority="561" operator="containsText" text="RIESGO BAJO">
      <formula>NOT(ISERROR(SEARCH("RIESGO BAJO",U69)))</formula>
    </cfRule>
    <cfRule type="containsText" dxfId="1358" priority="562" operator="containsText" text="RIESGO MODERADO">
      <formula>NOT(ISERROR(SEARCH("RIESGO MODERADO",U69)))</formula>
    </cfRule>
    <cfRule type="containsText" dxfId="1357" priority="563" operator="containsText" text="RIESGO ALTO">
      <formula>NOT(ISERROR(SEARCH("RIESGO ALTO",U69)))</formula>
    </cfRule>
    <cfRule type="containsText" dxfId="1356" priority="564" operator="containsText" text="RIESGO EXTREMO">
      <formula>NOT(ISERROR(SEARCH("RIESGO EXTREMO",U69)))</formula>
    </cfRule>
  </conditionalFormatting>
  <conditionalFormatting sqref="W78 O76:Q76 U76:X76">
    <cfRule type="containsText" dxfId="1355" priority="557" operator="containsText" text="RIESGO BAJO">
      <formula>NOT(ISERROR(SEARCH("RIESGO BAJO",O76)))</formula>
    </cfRule>
    <cfRule type="containsText" dxfId="1354" priority="558" operator="containsText" text="RIESGO MODERADO">
      <formula>NOT(ISERROR(SEARCH("RIESGO MODERADO",O76)))</formula>
    </cfRule>
    <cfRule type="containsText" dxfId="1353" priority="559" operator="containsText" text="RIESGO ALTO">
      <formula>NOT(ISERROR(SEARCH("RIESGO ALTO",O76)))</formula>
    </cfRule>
    <cfRule type="containsText" dxfId="1352" priority="560" operator="containsText" text="RIESGO EXTREMO">
      <formula>NOT(ISERROR(SEARCH("RIESGO EXTREMO",O76)))</formula>
    </cfRule>
  </conditionalFormatting>
  <conditionalFormatting sqref="X78">
    <cfRule type="containsText" dxfId="1351" priority="553" operator="containsText" text="RIESGO BAJO">
      <formula>NOT(ISERROR(SEARCH("RIESGO BAJO",X78)))</formula>
    </cfRule>
    <cfRule type="containsText" dxfId="1350" priority="554" operator="containsText" text="RIESGO MODERADO">
      <formula>NOT(ISERROR(SEARCH("RIESGO MODERADO",X78)))</formula>
    </cfRule>
    <cfRule type="containsText" dxfId="1349" priority="555" operator="containsText" text="RIESGO ALTO">
      <formula>NOT(ISERROR(SEARCH("RIESGO ALTO",X78)))</formula>
    </cfRule>
    <cfRule type="containsText" dxfId="1348" priority="556" operator="containsText" text="RIESGO EXTREMO">
      <formula>NOT(ISERROR(SEARCH("RIESGO EXTREMO",X78)))</formula>
    </cfRule>
  </conditionalFormatting>
  <conditionalFormatting sqref="P78">
    <cfRule type="containsText" dxfId="1347" priority="549" operator="containsText" text="RIESGO BAJO">
      <formula>NOT(ISERROR(SEARCH("RIESGO BAJO",P78)))</formula>
    </cfRule>
    <cfRule type="containsText" dxfId="1346" priority="550" operator="containsText" text="RIESGO MODERADO">
      <formula>NOT(ISERROR(SEARCH("RIESGO MODERADO",P78)))</formula>
    </cfRule>
    <cfRule type="containsText" dxfId="1345" priority="551" operator="containsText" text="RIESGO ALTO">
      <formula>NOT(ISERROR(SEARCH("RIESGO ALTO",P78)))</formula>
    </cfRule>
    <cfRule type="containsText" dxfId="1344" priority="552" operator="containsText" text="RIESGO EXTREMO">
      <formula>NOT(ISERROR(SEARCH("RIESGO EXTREMO",P78)))</formula>
    </cfRule>
  </conditionalFormatting>
  <conditionalFormatting sqref="O78">
    <cfRule type="containsText" dxfId="1343" priority="541" operator="containsText" text="RIESGO BAJO">
      <formula>NOT(ISERROR(SEARCH("RIESGO BAJO",O78)))</formula>
    </cfRule>
    <cfRule type="containsText" dxfId="1342" priority="542" operator="containsText" text="RIESGO MODERADO">
      <formula>NOT(ISERROR(SEARCH("RIESGO MODERADO",O78)))</formula>
    </cfRule>
    <cfRule type="containsText" dxfId="1341" priority="543" operator="containsText" text="RIESGO ALTO">
      <formula>NOT(ISERROR(SEARCH("RIESGO ALTO",O78)))</formula>
    </cfRule>
    <cfRule type="containsText" dxfId="1340" priority="544" operator="containsText" text="RIESGO EXTREMO">
      <formula>NOT(ISERROR(SEARCH("RIESGO EXTREMO",O78)))</formula>
    </cfRule>
  </conditionalFormatting>
  <conditionalFormatting sqref="Q78">
    <cfRule type="containsText" dxfId="1339" priority="545" operator="containsText" text="RIESGO BAJO">
      <formula>NOT(ISERROR(SEARCH("RIESGO BAJO",Q78)))</formula>
    </cfRule>
    <cfRule type="containsText" dxfId="1338" priority="546" operator="containsText" text="RIESGO MODERADO">
      <formula>NOT(ISERROR(SEARCH("RIESGO MODERADO",Q78)))</formula>
    </cfRule>
    <cfRule type="containsText" dxfId="1337" priority="547" operator="containsText" text="RIESGO ALTO">
      <formula>NOT(ISERROR(SEARCH("RIESGO ALTO",Q78)))</formula>
    </cfRule>
    <cfRule type="containsText" dxfId="1336" priority="548" operator="containsText" text="RIESGO EXTREMO">
      <formula>NOT(ISERROR(SEARCH("RIESGO EXTREMO",Q78)))</formula>
    </cfRule>
  </conditionalFormatting>
  <conditionalFormatting sqref="V78">
    <cfRule type="containsText" dxfId="1335" priority="537" operator="containsText" text="RIESGO BAJO">
      <formula>NOT(ISERROR(SEARCH("RIESGO BAJO",V78)))</formula>
    </cfRule>
    <cfRule type="containsText" dxfId="1334" priority="538" operator="containsText" text="RIESGO MODERADO">
      <formula>NOT(ISERROR(SEARCH("RIESGO MODERADO",V78)))</formula>
    </cfRule>
    <cfRule type="containsText" dxfId="1333" priority="539" operator="containsText" text="RIESGO ALTO">
      <formula>NOT(ISERROR(SEARCH("RIESGO ALTO",V78)))</formula>
    </cfRule>
    <cfRule type="containsText" dxfId="1332" priority="540" operator="containsText" text="RIESGO EXTREMO">
      <formula>NOT(ISERROR(SEARCH("RIESGO EXTREMO",V78)))</formula>
    </cfRule>
  </conditionalFormatting>
  <conditionalFormatting sqref="U78">
    <cfRule type="containsText" dxfId="1331" priority="533" operator="containsText" text="RIESGO BAJO">
      <formula>NOT(ISERROR(SEARCH("RIESGO BAJO",U78)))</formula>
    </cfRule>
    <cfRule type="containsText" dxfId="1330" priority="534" operator="containsText" text="RIESGO MODERADO">
      <formula>NOT(ISERROR(SEARCH("RIESGO MODERADO",U78)))</formula>
    </cfRule>
    <cfRule type="containsText" dxfId="1329" priority="535" operator="containsText" text="RIESGO ALTO">
      <formula>NOT(ISERROR(SEARCH("RIESGO ALTO",U78)))</formula>
    </cfRule>
    <cfRule type="containsText" dxfId="1328" priority="536" operator="containsText" text="RIESGO EXTREMO">
      <formula>NOT(ISERROR(SEARCH("RIESGO EXTREMO",U78)))</formula>
    </cfRule>
  </conditionalFormatting>
  <conditionalFormatting sqref="W79">
    <cfRule type="containsText" dxfId="1327" priority="529" operator="containsText" text="RIESGO BAJO">
      <formula>NOT(ISERROR(SEARCH("RIESGO BAJO",W79)))</formula>
    </cfRule>
    <cfRule type="containsText" dxfId="1326" priority="530" operator="containsText" text="RIESGO MODERADO">
      <formula>NOT(ISERROR(SEARCH("RIESGO MODERADO",W79)))</formula>
    </cfRule>
    <cfRule type="containsText" dxfId="1325" priority="531" operator="containsText" text="RIESGO ALTO">
      <formula>NOT(ISERROR(SEARCH("RIESGO ALTO",W79)))</formula>
    </cfRule>
    <cfRule type="containsText" dxfId="1324" priority="532" operator="containsText" text="RIESGO EXTREMO">
      <formula>NOT(ISERROR(SEARCH("RIESGO EXTREMO",W79)))</formula>
    </cfRule>
  </conditionalFormatting>
  <conditionalFormatting sqref="X79">
    <cfRule type="containsText" dxfId="1323" priority="525" operator="containsText" text="RIESGO BAJO">
      <formula>NOT(ISERROR(SEARCH("RIESGO BAJO",X79)))</formula>
    </cfRule>
    <cfRule type="containsText" dxfId="1322" priority="526" operator="containsText" text="RIESGO MODERADO">
      <formula>NOT(ISERROR(SEARCH("RIESGO MODERADO",X79)))</formula>
    </cfRule>
    <cfRule type="containsText" dxfId="1321" priority="527" operator="containsText" text="RIESGO ALTO">
      <formula>NOT(ISERROR(SEARCH("RIESGO ALTO",X79)))</formula>
    </cfRule>
    <cfRule type="containsText" dxfId="1320" priority="528" operator="containsText" text="RIESGO EXTREMO">
      <formula>NOT(ISERROR(SEARCH("RIESGO EXTREMO",X79)))</formula>
    </cfRule>
  </conditionalFormatting>
  <conditionalFormatting sqref="P79">
    <cfRule type="containsText" dxfId="1319" priority="521" operator="containsText" text="RIESGO BAJO">
      <formula>NOT(ISERROR(SEARCH("RIESGO BAJO",P79)))</formula>
    </cfRule>
    <cfRule type="containsText" dxfId="1318" priority="522" operator="containsText" text="RIESGO MODERADO">
      <formula>NOT(ISERROR(SEARCH("RIESGO MODERADO",P79)))</formula>
    </cfRule>
    <cfRule type="containsText" dxfId="1317" priority="523" operator="containsText" text="RIESGO ALTO">
      <formula>NOT(ISERROR(SEARCH("RIESGO ALTO",P79)))</formula>
    </cfRule>
    <cfRule type="containsText" dxfId="1316" priority="524" operator="containsText" text="RIESGO EXTREMO">
      <formula>NOT(ISERROR(SEARCH("RIESGO EXTREMO",P79)))</formula>
    </cfRule>
  </conditionalFormatting>
  <conditionalFormatting sqref="O79">
    <cfRule type="containsText" dxfId="1315" priority="513" operator="containsText" text="RIESGO BAJO">
      <formula>NOT(ISERROR(SEARCH("RIESGO BAJO",O79)))</formula>
    </cfRule>
    <cfRule type="containsText" dxfId="1314" priority="514" operator="containsText" text="RIESGO MODERADO">
      <formula>NOT(ISERROR(SEARCH("RIESGO MODERADO",O79)))</formula>
    </cfRule>
    <cfRule type="containsText" dxfId="1313" priority="515" operator="containsText" text="RIESGO ALTO">
      <formula>NOT(ISERROR(SEARCH("RIESGO ALTO",O79)))</formula>
    </cfRule>
    <cfRule type="containsText" dxfId="1312" priority="516" operator="containsText" text="RIESGO EXTREMO">
      <formula>NOT(ISERROR(SEARCH("RIESGO EXTREMO",O79)))</formula>
    </cfRule>
  </conditionalFormatting>
  <conditionalFormatting sqref="Q79">
    <cfRule type="containsText" dxfId="1311" priority="517" operator="containsText" text="RIESGO BAJO">
      <formula>NOT(ISERROR(SEARCH("RIESGO BAJO",Q79)))</formula>
    </cfRule>
    <cfRule type="containsText" dxfId="1310" priority="518" operator="containsText" text="RIESGO MODERADO">
      <formula>NOT(ISERROR(SEARCH("RIESGO MODERADO",Q79)))</formula>
    </cfRule>
    <cfRule type="containsText" dxfId="1309" priority="519" operator="containsText" text="RIESGO ALTO">
      <formula>NOT(ISERROR(SEARCH("RIESGO ALTO",Q79)))</formula>
    </cfRule>
    <cfRule type="containsText" dxfId="1308" priority="520" operator="containsText" text="RIESGO EXTREMO">
      <formula>NOT(ISERROR(SEARCH("RIESGO EXTREMO",Q79)))</formula>
    </cfRule>
  </conditionalFormatting>
  <conditionalFormatting sqref="V79">
    <cfRule type="containsText" dxfId="1307" priority="509" operator="containsText" text="RIESGO BAJO">
      <formula>NOT(ISERROR(SEARCH("RIESGO BAJO",V79)))</formula>
    </cfRule>
    <cfRule type="containsText" dxfId="1306" priority="510" operator="containsText" text="RIESGO MODERADO">
      <formula>NOT(ISERROR(SEARCH("RIESGO MODERADO",V79)))</formula>
    </cfRule>
    <cfRule type="containsText" dxfId="1305" priority="511" operator="containsText" text="RIESGO ALTO">
      <formula>NOT(ISERROR(SEARCH("RIESGO ALTO",V79)))</formula>
    </cfRule>
    <cfRule type="containsText" dxfId="1304" priority="512" operator="containsText" text="RIESGO EXTREMO">
      <formula>NOT(ISERROR(SEARCH("RIESGO EXTREMO",V79)))</formula>
    </cfRule>
  </conditionalFormatting>
  <conditionalFormatting sqref="U79">
    <cfRule type="containsText" dxfId="1303" priority="505" operator="containsText" text="RIESGO BAJO">
      <formula>NOT(ISERROR(SEARCH("RIESGO BAJO",U79)))</formula>
    </cfRule>
    <cfRule type="containsText" dxfId="1302" priority="506" operator="containsText" text="RIESGO MODERADO">
      <formula>NOT(ISERROR(SEARCH("RIESGO MODERADO",U79)))</formula>
    </cfRule>
    <cfRule type="containsText" dxfId="1301" priority="507" operator="containsText" text="RIESGO ALTO">
      <formula>NOT(ISERROR(SEARCH("RIESGO ALTO",U79)))</formula>
    </cfRule>
    <cfRule type="containsText" dxfId="1300" priority="508" operator="containsText" text="RIESGO EXTREMO">
      <formula>NOT(ISERROR(SEARCH("RIESGO EXTREMO",U79)))</formula>
    </cfRule>
  </conditionalFormatting>
  <conditionalFormatting sqref="W82">
    <cfRule type="containsText" dxfId="1299" priority="501" operator="containsText" text="RIESGO BAJO">
      <formula>NOT(ISERROR(SEARCH("RIESGO BAJO",W82)))</formula>
    </cfRule>
    <cfRule type="containsText" dxfId="1298" priority="502" operator="containsText" text="RIESGO MODERADO">
      <formula>NOT(ISERROR(SEARCH("RIESGO MODERADO",W82)))</formula>
    </cfRule>
    <cfRule type="containsText" dxfId="1297" priority="503" operator="containsText" text="RIESGO ALTO">
      <formula>NOT(ISERROR(SEARCH("RIESGO ALTO",W82)))</formula>
    </cfRule>
    <cfRule type="containsText" dxfId="1296" priority="504" operator="containsText" text="RIESGO EXTREMO">
      <formula>NOT(ISERROR(SEARCH("RIESGO EXTREMO",W82)))</formula>
    </cfRule>
  </conditionalFormatting>
  <conditionalFormatting sqref="X84 X86 X82">
    <cfRule type="containsText" dxfId="1295" priority="497" operator="containsText" text="RIESGO BAJO">
      <formula>NOT(ISERROR(SEARCH("RIESGO BAJO",X82)))</formula>
    </cfRule>
    <cfRule type="containsText" dxfId="1294" priority="498" operator="containsText" text="RIESGO MODERADO">
      <formula>NOT(ISERROR(SEARCH("RIESGO MODERADO",X82)))</formula>
    </cfRule>
    <cfRule type="containsText" dxfId="1293" priority="499" operator="containsText" text="RIESGO ALTO">
      <formula>NOT(ISERROR(SEARCH("RIESGO ALTO",X82)))</formula>
    </cfRule>
    <cfRule type="containsText" dxfId="1292" priority="500" operator="containsText" text="RIESGO EXTREMO">
      <formula>NOT(ISERROR(SEARCH("RIESGO EXTREMO",X82)))</formula>
    </cfRule>
  </conditionalFormatting>
  <conditionalFormatting sqref="P84 P86 P82">
    <cfRule type="containsText" dxfId="1291" priority="493" operator="containsText" text="RIESGO BAJO">
      <formula>NOT(ISERROR(SEARCH("RIESGO BAJO",P82)))</formula>
    </cfRule>
    <cfRule type="containsText" dxfId="1290" priority="494" operator="containsText" text="RIESGO MODERADO">
      <formula>NOT(ISERROR(SEARCH("RIESGO MODERADO",P82)))</formula>
    </cfRule>
    <cfRule type="containsText" dxfId="1289" priority="495" operator="containsText" text="RIESGO ALTO">
      <formula>NOT(ISERROR(SEARCH("RIESGO ALTO",P82)))</formula>
    </cfRule>
    <cfRule type="containsText" dxfId="1288" priority="496" operator="containsText" text="RIESGO EXTREMO">
      <formula>NOT(ISERROR(SEARCH("RIESGO EXTREMO",P82)))</formula>
    </cfRule>
  </conditionalFormatting>
  <conditionalFormatting sqref="W84">
    <cfRule type="containsText" dxfId="1287" priority="489" operator="containsText" text="RIESGO BAJO">
      <formula>NOT(ISERROR(SEARCH("RIESGO BAJO",W84)))</formula>
    </cfRule>
    <cfRule type="containsText" dxfId="1286" priority="490" operator="containsText" text="RIESGO MODERADO">
      <formula>NOT(ISERROR(SEARCH("RIESGO MODERADO",W84)))</formula>
    </cfRule>
    <cfRule type="containsText" dxfId="1285" priority="491" operator="containsText" text="RIESGO ALTO">
      <formula>NOT(ISERROR(SEARCH("RIESGO ALTO",W84)))</formula>
    </cfRule>
    <cfRule type="containsText" dxfId="1284" priority="492" operator="containsText" text="RIESGO EXTREMO">
      <formula>NOT(ISERROR(SEARCH("RIESGO EXTREMO",W84)))</formula>
    </cfRule>
  </conditionalFormatting>
  <conditionalFormatting sqref="W86">
    <cfRule type="containsText" dxfId="1283" priority="485" operator="containsText" text="RIESGO BAJO">
      <formula>NOT(ISERROR(SEARCH("RIESGO BAJO",W86)))</formula>
    </cfRule>
    <cfRule type="containsText" dxfId="1282" priority="486" operator="containsText" text="RIESGO MODERADO">
      <formula>NOT(ISERROR(SEARCH("RIESGO MODERADO",W86)))</formula>
    </cfRule>
    <cfRule type="containsText" dxfId="1281" priority="487" operator="containsText" text="RIESGO ALTO">
      <formula>NOT(ISERROR(SEARCH("RIESGO ALTO",W86)))</formula>
    </cfRule>
    <cfRule type="containsText" dxfId="1280" priority="488" operator="containsText" text="RIESGO EXTREMO">
      <formula>NOT(ISERROR(SEARCH("RIESGO EXTREMO",W86)))</formula>
    </cfRule>
  </conditionalFormatting>
  <conditionalFormatting sqref="O84 O86 O82">
    <cfRule type="containsText" dxfId="1279" priority="477" operator="containsText" text="RIESGO BAJO">
      <formula>NOT(ISERROR(SEARCH("RIESGO BAJO",O82)))</formula>
    </cfRule>
    <cfRule type="containsText" dxfId="1278" priority="478" operator="containsText" text="RIESGO MODERADO">
      <formula>NOT(ISERROR(SEARCH("RIESGO MODERADO",O82)))</formula>
    </cfRule>
    <cfRule type="containsText" dxfId="1277" priority="479" operator="containsText" text="RIESGO ALTO">
      <formula>NOT(ISERROR(SEARCH("RIESGO ALTO",O82)))</formula>
    </cfRule>
    <cfRule type="containsText" dxfId="1276" priority="480" operator="containsText" text="RIESGO EXTREMO">
      <formula>NOT(ISERROR(SEARCH("RIESGO EXTREMO",O82)))</formula>
    </cfRule>
  </conditionalFormatting>
  <conditionalFormatting sqref="Q84 Q86 Q82">
    <cfRule type="containsText" dxfId="1275" priority="481" operator="containsText" text="RIESGO BAJO">
      <formula>NOT(ISERROR(SEARCH("RIESGO BAJO",Q82)))</formula>
    </cfRule>
    <cfRule type="containsText" dxfId="1274" priority="482" operator="containsText" text="RIESGO MODERADO">
      <formula>NOT(ISERROR(SEARCH("RIESGO MODERADO",Q82)))</formula>
    </cfRule>
    <cfRule type="containsText" dxfId="1273" priority="483" operator="containsText" text="RIESGO ALTO">
      <formula>NOT(ISERROR(SEARCH("RIESGO ALTO",Q82)))</formula>
    </cfRule>
    <cfRule type="containsText" dxfId="1272" priority="484" operator="containsText" text="RIESGO EXTREMO">
      <formula>NOT(ISERROR(SEARCH("RIESGO EXTREMO",Q82)))</formula>
    </cfRule>
  </conditionalFormatting>
  <conditionalFormatting sqref="V84 V86 V82">
    <cfRule type="containsText" dxfId="1271" priority="473" operator="containsText" text="RIESGO BAJO">
      <formula>NOT(ISERROR(SEARCH("RIESGO BAJO",V82)))</formula>
    </cfRule>
    <cfRule type="containsText" dxfId="1270" priority="474" operator="containsText" text="RIESGO MODERADO">
      <formula>NOT(ISERROR(SEARCH("RIESGO MODERADO",V82)))</formula>
    </cfRule>
    <cfRule type="containsText" dxfId="1269" priority="475" operator="containsText" text="RIESGO ALTO">
      <formula>NOT(ISERROR(SEARCH("RIESGO ALTO",V82)))</formula>
    </cfRule>
    <cfRule type="containsText" dxfId="1268" priority="476" operator="containsText" text="RIESGO EXTREMO">
      <formula>NOT(ISERROR(SEARCH("RIESGO EXTREMO",V82)))</formula>
    </cfRule>
  </conditionalFormatting>
  <conditionalFormatting sqref="U84 U86 U82">
    <cfRule type="containsText" dxfId="1267" priority="469" operator="containsText" text="RIESGO BAJO">
      <formula>NOT(ISERROR(SEARCH("RIESGO BAJO",U82)))</formula>
    </cfRule>
    <cfRule type="containsText" dxfId="1266" priority="470" operator="containsText" text="RIESGO MODERADO">
      <formula>NOT(ISERROR(SEARCH("RIESGO MODERADO",U82)))</formula>
    </cfRule>
    <cfRule type="containsText" dxfId="1265" priority="471" operator="containsText" text="RIESGO ALTO">
      <formula>NOT(ISERROR(SEARCH("RIESGO ALTO",U82)))</formula>
    </cfRule>
    <cfRule type="containsText" dxfId="1264" priority="472" operator="containsText" text="RIESGO EXTREMO">
      <formula>NOT(ISERROR(SEARCH("RIESGO EXTREMO",U82)))</formula>
    </cfRule>
  </conditionalFormatting>
  <conditionalFormatting sqref="W88:W90">
    <cfRule type="containsText" dxfId="1263" priority="465" operator="containsText" text="RIESGO BAJO">
      <formula>NOT(ISERROR(SEARCH("RIESGO BAJO",W88)))</formula>
    </cfRule>
    <cfRule type="containsText" dxfId="1262" priority="466" operator="containsText" text="RIESGO MODERADO">
      <formula>NOT(ISERROR(SEARCH("RIESGO MODERADO",W88)))</formula>
    </cfRule>
    <cfRule type="containsText" dxfId="1261" priority="467" operator="containsText" text="RIESGO ALTO">
      <formula>NOT(ISERROR(SEARCH("RIESGO ALTO",W88)))</formula>
    </cfRule>
    <cfRule type="containsText" dxfId="1260" priority="468" operator="containsText" text="RIESGO EXTREMO">
      <formula>NOT(ISERROR(SEARCH("RIESGO EXTREMO",W88)))</formula>
    </cfRule>
  </conditionalFormatting>
  <conditionalFormatting sqref="X88:X90">
    <cfRule type="containsText" dxfId="1259" priority="461" operator="containsText" text="RIESGO BAJO">
      <formula>NOT(ISERROR(SEARCH("RIESGO BAJO",X88)))</formula>
    </cfRule>
    <cfRule type="containsText" dxfId="1258" priority="462" operator="containsText" text="RIESGO MODERADO">
      <formula>NOT(ISERROR(SEARCH("RIESGO MODERADO",X88)))</formula>
    </cfRule>
    <cfRule type="containsText" dxfId="1257" priority="463" operator="containsText" text="RIESGO ALTO">
      <formula>NOT(ISERROR(SEARCH("RIESGO ALTO",X88)))</formula>
    </cfRule>
    <cfRule type="containsText" dxfId="1256" priority="464" operator="containsText" text="RIESGO EXTREMO">
      <formula>NOT(ISERROR(SEARCH("RIESGO EXTREMO",X88)))</formula>
    </cfRule>
  </conditionalFormatting>
  <conditionalFormatting sqref="P88:P90">
    <cfRule type="containsText" dxfId="1255" priority="457" operator="containsText" text="RIESGO BAJO">
      <formula>NOT(ISERROR(SEARCH("RIESGO BAJO",P88)))</formula>
    </cfRule>
    <cfRule type="containsText" dxfId="1254" priority="458" operator="containsText" text="RIESGO MODERADO">
      <formula>NOT(ISERROR(SEARCH("RIESGO MODERADO",P88)))</formula>
    </cfRule>
    <cfRule type="containsText" dxfId="1253" priority="459" operator="containsText" text="RIESGO ALTO">
      <formula>NOT(ISERROR(SEARCH("RIESGO ALTO",P88)))</formula>
    </cfRule>
    <cfRule type="containsText" dxfId="1252" priority="460" operator="containsText" text="RIESGO EXTREMO">
      <formula>NOT(ISERROR(SEARCH("RIESGO EXTREMO",P88)))</formula>
    </cfRule>
  </conditionalFormatting>
  <conditionalFormatting sqref="O88:O90">
    <cfRule type="containsText" dxfId="1251" priority="449" operator="containsText" text="RIESGO BAJO">
      <formula>NOT(ISERROR(SEARCH("RIESGO BAJO",O88)))</formula>
    </cfRule>
    <cfRule type="containsText" dxfId="1250" priority="450" operator="containsText" text="RIESGO MODERADO">
      <formula>NOT(ISERROR(SEARCH("RIESGO MODERADO",O88)))</formula>
    </cfRule>
    <cfRule type="containsText" dxfId="1249" priority="451" operator="containsText" text="RIESGO ALTO">
      <formula>NOT(ISERROR(SEARCH("RIESGO ALTO",O88)))</formula>
    </cfRule>
    <cfRule type="containsText" dxfId="1248" priority="452" operator="containsText" text="RIESGO EXTREMO">
      <formula>NOT(ISERROR(SEARCH("RIESGO EXTREMO",O88)))</formula>
    </cfRule>
  </conditionalFormatting>
  <conditionalFormatting sqref="Q88:Q90">
    <cfRule type="containsText" dxfId="1247" priority="453" operator="containsText" text="RIESGO BAJO">
      <formula>NOT(ISERROR(SEARCH("RIESGO BAJO",Q88)))</formula>
    </cfRule>
    <cfRule type="containsText" dxfId="1246" priority="454" operator="containsText" text="RIESGO MODERADO">
      <formula>NOT(ISERROR(SEARCH("RIESGO MODERADO",Q88)))</formula>
    </cfRule>
    <cfRule type="containsText" dxfId="1245" priority="455" operator="containsText" text="RIESGO ALTO">
      <formula>NOT(ISERROR(SEARCH("RIESGO ALTO",Q88)))</formula>
    </cfRule>
    <cfRule type="containsText" dxfId="1244" priority="456" operator="containsText" text="RIESGO EXTREMO">
      <formula>NOT(ISERROR(SEARCH("RIESGO EXTREMO",Q88)))</formula>
    </cfRule>
  </conditionalFormatting>
  <conditionalFormatting sqref="V88:V90">
    <cfRule type="containsText" dxfId="1243" priority="445" operator="containsText" text="RIESGO BAJO">
      <formula>NOT(ISERROR(SEARCH("RIESGO BAJO",V88)))</formula>
    </cfRule>
    <cfRule type="containsText" dxfId="1242" priority="446" operator="containsText" text="RIESGO MODERADO">
      <formula>NOT(ISERROR(SEARCH("RIESGO MODERADO",V88)))</formula>
    </cfRule>
    <cfRule type="containsText" dxfId="1241" priority="447" operator="containsText" text="RIESGO ALTO">
      <formula>NOT(ISERROR(SEARCH("RIESGO ALTO",V88)))</formula>
    </cfRule>
    <cfRule type="containsText" dxfId="1240" priority="448" operator="containsText" text="RIESGO EXTREMO">
      <formula>NOT(ISERROR(SEARCH("RIESGO EXTREMO",V88)))</formula>
    </cfRule>
  </conditionalFormatting>
  <conditionalFormatting sqref="U88:U90">
    <cfRule type="containsText" dxfId="1239" priority="441" operator="containsText" text="RIESGO BAJO">
      <formula>NOT(ISERROR(SEARCH("RIESGO BAJO",U88)))</formula>
    </cfRule>
    <cfRule type="containsText" dxfId="1238" priority="442" operator="containsText" text="RIESGO MODERADO">
      <formula>NOT(ISERROR(SEARCH("RIESGO MODERADO",U88)))</formula>
    </cfRule>
    <cfRule type="containsText" dxfId="1237" priority="443" operator="containsText" text="RIESGO ALTO">
      <formula>NOT(ISERROR(SEARCH("RIESGO ALTO",U88)))</formula>
    </cfRule>
    <cfRule type="containsText" dxfId="1236" priority="444" operator="containsText" text="RIESGO EXTREMO">
      <formula>NOT(ISERROR(SEARCH("RIESGO EXTREMO",U88)))</formula>
    </cfRule>
  </conditionalFormatting>
  <conditionalFormatting sqref="W93 O91:Q91 U91:X91">
    <cfRule type="containsText" dxfId="1235" priority="437" operator="containsText" text="RIESGO BAJO">
      <formula>NOT(ISERROR(SEARCH("RIESGO BAJO",O91)))</formula>
    </cfRule>
    <cfRule type="containsText" dxfId="1234" priority="438" operator="containsText" text="RIESGO MODERADO">
      <formula>NOT(ISERROR(SEARCH("RIESGO MODERADO",O91)))</formula>
    </cfRule>
    <cfRule type="containsText" dxfId="1233" priority="439" operator="containsText" text="RIESGO ALTO">
      <formula>NOT(ISERROR(SEARCH("RIESGO ALTO",O91)))</formula>
    </cfRule>
    <cfRule type="containsText" dxfId="1232" priority="440" operator="containsText" text="RIESGO EXTREMO">
      <formula>NOT(ISERROR(SEARCH("RIESGO EXTREMO",O91)))</formula>
    </cfRule>
  </conditionalFormatting>
  <conditionalFormatting sqref="X93">
    <cfRule type="containsText" dxfId="1231" priority="433" operator="containsText" text="RIESGO BAJO">
      <formula>NOT(ISERROR(SEARCH("RIESGO BAJO",X93)))</formula>
    </cfRule>
    <cfRule type="containsText" dxfId="1230" priority="434" operator="containsText" text="RIESGO MODERADO">
      <formula>NOT(ISERROR(SEARCH("RIESGO MODERADO",X93)))</formula>
    </cfRule>
    <cfRule type="containsText" dxfId="1229" priority="435" operator="containsText" text="RIESGO ALTO">
      <formula>NOT(ISERROR(SEARCH("RIESGO ALTO",X93)))</formula>
    </cfRule>
    <cfRule type="containsText" dxfId="1228" priority="436" operator="containsText" text="RIESGO EXTREMO">
      <formula>NOT(ISERROR(SEARCH("RIESGO EXTREMO",X93)))</formula>
    </cfRule>
  </conditionalFormatting>
  <conditionalFormatting sqref="W95">
    <cfRule type="containsText" dxfId="1227" priority="429" operator="containsText" text="RIESGO BAJO">
      <formula>NOT(ISERROR(SEARCH("RIESGO BAJO",W95)))</formula>
    </cfRule>
    <cfRule type="containsText" dxfId="1226" priority="430" operator="containsText" text="RIESGO MODERADO">
      <formula>NOT(ISERROR(SEARCH("RIESGO MODERADO",W95)))</formula>
    </cfRule>
    <cfRule type="containsText" dxfId="1225" priority="431" operator="containsText" text="RIESGO ALTO">
      <formula>NOT(ISERROR(SEARCH("RIESGO ALTO",W95)))</formula>
    </cfRule>
    <cfRule type="containsText" dxfId="1224" priority="432" operator="containsText" text="RIESGO EXTREMO">
      <formula>NOT(ISERROR(SEARCH("RIESGO EXTREMO",W95)))</formula>
    </cfRule>
  </conditionalFormatting>
  <conditionalFormatting sqref="X95">
    <cfRule type="containsText" dxfId="1223" priority="425" operator="containsText" text="RIESGO BAJO">
      <formula>NOT(ISERROR(SEARCH("RIESGO BAJO",X95)))</formula>
    </cfRule>
    <cfRule type="containsText" dxfId="1222" priority="426" operator="containsText" text="RIESGO MODERADO">
      <formula>NOT(ISERROR(SEARCH("RIESGO MODERADO",X95)))</formula>
    </cfRule>
    <cfRule type="containsText" dxfId="1221" priority="427" operator="containsText" text="RIESGO ALTO">
      <formula>NOT(ISERROR(SEARCH("RIESGO ALTO",X95)))</formula>
    </cfRule>
    <cfRule type="containsText" dxfId="1220" priority="428" operator="containsText" text="RIESGO EXTREMO">
      <formula>NOT(ISERROR(SEARCH("RIESGO EXTREMO",X95)))</formula>
    </cfRule>
  </conditionalFormatting>
  <conditionalFormatting sqref="P95">
    <cfRule type="containsText" dxfId="1219" priority="417" operator="containsText" text="RIESGO BAJO">
      <formula>NOT(ISERROR(SEARCH("RIESGO BAJO",P95)))</formula>
    </cfRule>
    <cfRule type="containsText" dxfId="1218" priority="418" operator="containsText" text="RIESGO MODERADO">
      <formula>NOT(ISERROR(SEARCH("RIESGO MODERADO",P95)))</formula>
    </cfRule>
    <cfRule type="containsText" dxfId="1217" priority="419" operator="containsText" text="RIESGO ALTO">
      <formula>NOT(ISERROR(SEARCH("RIESGO ALTO",P95)))</formula>
    </cfRule>
    <cfRule type="containsText" dxfId="1216" priority="420" operator="containsText" text="RIESGO EXTREMO">
      <formula>NOT(ISERROR(SEARCH("RIESGO EXTREMO",P95)))</formula>
    </cfRule>
  </conditionalFormatting>
  <conditionalFormatting sqref="P93">
    <cfRule type="containsText" dxfId="1215" priority="421" operator="containsText" text="RIESGO BAJO">
      <formula>NOT(ISERROR(SEARCH("RIESGO BAJO",P93)))</formula>
    </cfRule>
    <cfRule type="containsText" dxfId="1214" priority="422" operator="containsText" text="RIESGO MODERADO">
      <formula>NOT(ISERROR(SEARCH("RIESGO MODERADO",P93)))</formula>
    </cfRule>
    <cfRule type="containsText" dxfId="1213" priority="423" operator="containsText" text="RIESGO ALTO">
      <formula>NOT(ISERROR(SEARCH("RIESGO ALTO",P93)))</formula>
    </cfRule>
    <cfRule type="containsText" dxfId="1212" priority="424" operator="containsText" text="RIESGO EXTREMO">
      <formula>NOT(ISERROR(SEARCH("RIESGO EXTREMO",P93)))</formula>
    </cfRule>
  </conditionalFormatting>
  <conditionalFormatting sqref="O93">
    <cfRule type="containsText" dxfId="1211" priority="405" operator="containsText" text="RIESGO BAJO">
      <formula>NOT(ISERROR(SEARCH("RIESGO BAJO",O93)))</formula>
    </cfRule>
    <cfRule type="containsText" dxfId="1210" priority="406" operator="containsText" text="RIESGO MODERADO">
      <formula>NOT(ISERROR(SEARCH("RIESGO MODERADO",O93)))</formula>
    </cfRule>
    <cfRule type="containsText" dxfId="1209" priority="407" operator="containsText" text="RIESGO ALTO">
      <formula>NOT(ISERROR(SEARCH("RIESGO ALTO",O93)))</formula>
    </cfRule>
    <cfRule type="containsText" dxfId="1208" priority="408" operator="containsText" text="RIESGO EXTREMO">
      <formula>NOT(ISERROR(SEARCH("RIESGO EXTREMO",O93)))</formula>
    </cfRule>
  </conditionalFormatting>
  <conditionalFormatting sqref="Q93">
    <cfRule type="containsText" dxfId="1207" priority="413" operator="containsText" text="RIESGO BAJO">
      <formula>NOT(ISERROR(SEARCH("RIESGO BAJO",Q93)))</formula>
    </cfRule>
    <cfRule type="containsText" dxfId="1206" priority="414" operator="containsText" text="RIESGO MODERADO">
      <formula>NOT(ISERROR(SEARCH("RIESGO MODERADO",Q93)))</formula>
    </cfRule>
    <cfRule type="containsText" dxfId="1205" priority="415" operator="containsText" text="RIESGO ALTO">
      <formula>NOT(ISERROR(SEARCH("RIESGO ALTO",Q93)))</formula>
    </cfRule>
    <cfRule type="containsText" dxfId="1204" priority="416" operator="containsText" text="RIESGO EXTREMO">
      <formula>NOT(ISERROR(SEARCH("RIESGO EXTREMO",Q93)))</formula>
    </cfRule>
  </conditionalFormatting>
  <conditionalFormatting sqref="Q95">
    <cfRule type="containsText" dxfId="1203" priority="409" operator="containsText" text="RIESGO BAJO">
      <formula>NOT(ISERROR(SEARCH("RIESGO BAJO",Q95)))</formula>
    </cfRule>
    <cfRule type="containsText" dxfId="1202" priority="410" operator="containsText" text="RIESGO MODERADO">
      <formula>NOT(ISERROR(SEARCH("RIESGO MODERADO",Q95)))</formula>
    </cfRule>
    <cfRule type="containsText" dxfId="1201" priority="411" operator="containsText" text="RIESGO ALTO">
      <formula>NOT(ISERROR(SEARCH("RIESGO ALTO",Q95)))</formula>
    </cfRule>
    <cfRule type="containsText" dxfId="1200" priority="412" operator="containsText" text="RIESGO EXTREMO">
      <formula>NOT(ISERROR(SEARCH("RIESGO EXTREMO",Q95)))</formula>
    </cfRule>
  </conditionalFormatting>
  <conditionalFormatting sqref="O95">
    <cfRule type="containsText" dxfId="1199" priority="401" operator="containsText" text="RIESGO BAJO">
      <formula>NOT(ISERROR(SEARCH("RIESGO BAJO",O95)))</formula>
    </cfRule>
    <cfRule type="containsText" dxfId="1198" priority="402" operator="containsText" text="RIESGO MODERADO">
      <formula>NOT(ISERROR(SEARCH("RIESGO MODERADO",O95)))</formula>
    </cfRule>
    <cfRule type="containsText" dxfId="1197" priority="403" operator="containsText" text="RIESGO ALTO">
      <formula>NOT(ISERROR(SEARCH("RIESGO ALTO",O95)))</formula>
    </cfRule>
    <cfRule type="containsText" dxfId="1196" priority="404" operator="containsText" text="RIESGO EXTREMO">
      <formula>NOT(ISERROR(SEARCH("RIESGO EXTREMO",O95)))</formula>
    </cfRule>
  </conditionalFormatting>
  <conditionalFormatting sqref="U95">
    <cfRule type="containsText" dxfId="1195" priority="385" operator="containsText" text="RIESGO BAJO">
      <formula>NOT(ISERROR(SEARCH("RIESGO BAJO",U95)))</formula>
    </cfRule>
    <cfRule type="containsText" dxfId="1194" priority="386" operator="containsText" text="RIESGO MODERADO">
      <formula>NOT(ISERROR(SEARCH("RIESGO MODERADO",U95)))</formula>
    </cfRule>
    <cfRule type="containsText" dxfId="1193" priority="387" operator="containsText" text="RIESGO ALTO">
      <formula>NOT(ISERROR(SEARCH("RIESGO ALTO",U95)))</formula>
    </cfRule>
    <cfRule type="containsText" dxfId="1192" priority="388" operator="containsText" text="RIESGO EXTREMO">
      <formula>NOT(ISERROR(SEARCH("RIESGO EXTREMO",U95)))</formula>
    </cfRule>
  </conditionalFormatting>
  <conditionalFormatting sqref="V93">
    <cfRule type="containsText" dxfId="1191" priority="397" operator="containsText" text="RIESGO BAJO">
      <formula>NOT(ISERROR(SEARCH("RIESGO BAJO",V93)))</formula>
    </cfRule>
    <cfRule type="containsText" dxfId="1190" priority="398" operator="containsText" text="RIESGO MODERADO">
      <formula>NOT(ISERROR(SEARCH("RIESGO MODERADO",V93)))</formula>
    </cfRule>
    <cfRule type="containsText" dxfId="1189" priority="399" operator="containsText" text="RIESGO ALTO">
      <formula>NOT(ISERROR(SEARCH("RIESGO ALTO",V93)))</formula>
    </cfRule>
    <cfRule type="containsText" dxfId="1188" priority="400" operator="containsText" text="RIESGO EXTREMO">
      <formula>NOT(ISERROR(SEARCH("RIESGO EXTREMO",V93)))</formula>
    </cfRule>
  </conditionalFormatting>
  <conditionalFormatting sqref="V95">
    <cfRule type="containsText" dxfId="1187" priority="393" operator="containsText" text="RIESGO BAJO">
      <formula>NOT(ISERROR(SEARCH("RIESGO BAJO",V95)))</formula>
    </cfRule>
    <cfRule type="containsText" dxfId="1186" priority="394" operator="containsText" text="RIESGO MODERADO">
      <formula>NOT(ISERROR(SEARCH("RIESGO MODERADO",V95)))</formula>
    </cfRule>
    <cfRule type="containsText" dxfId="1185" priority="395" operator="containsText" text="RIESGO ALTO">
      <formula>NOT(ISERROR(SEARCH("RIESGO ALTO",V95)))</formula>
    </cfRule>
    <cfRule type="containsText" dxfId="1184" priority="396" operator="containsText" text="RIESGO EXTREMO">
      <formula>NOT(ISERROR(SEARCH("RIESGO EXTREMO",V95)))</formula>
    </cfRule>
  </conditionalFormatting>
  <conditionalFormatting sqref="U93">
    <cfRule type="containsText" dxfId="1183" priority="389" operator="containsText" text="RIESGO BAJO">
      <formula>NOT(ISERROR(SEARCH("RIESGO BAJO",U93)))</formula>
    </cfRule>
    <cfRule type="containsText" dxfId="1182" priority="390" operator="containsText" text="RIESGO MODERADO">
      <formula>NOT(ISERROR(SEARCH("RIESGO MODERADO",U93)))</formula>
    </cfRule>
    <cfRule type="containsText" dxfId="1181" priority="391" operator="containsText" text="RIESGO ALTO">
      <formula>NOT(ISERROR(SEARCH("RIESGO ALTO",U93)))</formula>
    </cfRule>
    <cfRule type="containsText" dxfId="1180" priority="392" operator="containsText" text="RIESGO EXTREMO">
      <formula>NOT(ISERROR(SEARCH("RIESGO EXTREMO",U93)))</formula>
    </cfRule>
  </conditionalFormatting>
  <conditionalFormatting sqref="W100 X99:X101 O99:Q101 U99:V101">
    <cfRule type="containsText" dxfId="1179" priority="381" operator="containsText" text="RIESGO BAJO">
      <formula>NOT(ISERROR(SEARCH("RIESGO BAJO",O99)))</formula>
    </cfRule>
    <cfRule type="containsText" dxfId="1178" priority="382" operator="containsText" text="RIESGO MODERADO">
      <formula>NOT(ISERROR(SEARCH("RIESGO MODERADO",O99)))</formula>
    </cfRule>
    <cfRule type="containsText" dxfId="1177" priority="383" operator="containsText" text="RIESGO ALTO">
      <formula>NOT(ISERROR(SEARCH("RIESGO ALTO",O99)))</formula>
    </cfRule>
    <cfRule type="containsText" dxfId="1176" priority="384" operator="containsText" text="RIESGO EXTREMO">
      <formula>NOT(ISERROR(SEARCH("RIESGO EXTREMO",O99)))</formula>
    </cfRule>
  </conditionalFormatting>
  <conditionalFormatting sqref="W101">
    <cfRule type="containsText" dxfId="1175" priority="373" operator="containsText" text="RIESGO BAJO">
      <formula>NOT(ISERROR(SEARCH("RIESGO BAJO",W101)))</formula>
    </cfRule>
    <cfRule type="containsText" dxfId="1174" priority="374" operator="containsText" text="RIESGO MODERADO">
      <formula>NOT(ISERROR(SEARCH("RIESGO MODERADO",W101)))</formula>
    </cfRule>
    <cfRule type="containsText" dxfId="1173" priority="375" operator="containsText" text="RIESGO ALTO">
      <formula>NOT(ISERROR(SEARCH("RIESGO ALTO",W101)))</formula>
    </cfRule>
    <cfRule type="containsText" dxfId="1172" priority="376" operator="containsText" text="RIESGO EXTREMO">
      <formula>NOT(ISERROR(SEARCH("RIESGO EXTREMO",W101)))</formula>
    </cfRule>
  </conditionalFormatting>
  <conditionalFormatting sqref="W99">
    <cfRule type="containsText" dxfId="1171" priority="377" operator="containsText" text="RIESGO BAJO">
      <formula>NOT(ISERROR(SEARCH("RIESGO BAJO",W99)))</formula>
    </cfRule>
    <cfRule type="containsText" dxfId="1170" priority="378" operator="containsText" text="RIESGO MODERADO">
      <formula>NOT(ISERROR(SEARCH("RIESGO MODERADO",W99)))</formula>
    </cfRule>
    <cfRule type="containsText" dxfId="1169" priority="379" operator="containsText" text="RIESGO ALTO">
      <formula>NOT(ISERROR(SEARCH("RIESGO ALTO",W99)))</formula>
    </cfRule>
    <cfRule type="containsText" dxfId="1168" priority="380" operator="containsText" text="RIESGO EXTREMO">
      <formula>NOT(ISERROR(SEARCH("RIESGO EXTREMO",W99)))</formula>
    </cfRule>
  </conditionalFormatting>
  <conditionalFormatting sqref="W106">
    <cfRule type="containsText" dxfId="1167" priority="369" operator="containsText" text="RIESGO BAJO">
      <formula>NOT(ISERROR(SEARCH("RIESGO BAJO",W106)))</formula>
    </cfRule>
    <cfRule type="containsText" dxfId="1166" priority="370" operator="containsText" text="RIESGO MODERADO">
      <formula>NOT(ISERROR(SEARCH("RIESGO MODERADO",W106)))</formula>
    </cfRule>
    <cfRule type="containsText" dxfId="1165" priority="371" operator="containsText" text="RIESGO ALTO">
      <formula>NOT(ISERROR(SEARCH("RIESGO ALTO",W106)))</formula>
    </cfRule>
    <cfRule type="containsText" dxfId="1164" priority="372" operator="containsText" text="RIESGO EXTREMO">
      <formula>NOT(ISERROR(SEARCH("RIESGO EXTREMO",W106)))</formula>
    </cfRule>
  </conditionalFormatting>
  <conditionalFormatting sqref="X103 X106">
    <cfRule type="containsText" dxfId="1163" priority="365" operator="containsText" text="RIESGO BAJO">
      <formula>NOT(ISERROR(SEARCH("RIESGO BAJO",X103)))</formula>
    </cfRule>
    <cfRule type="containsText" dxfId="1162" priority="366" operator="containsText" text="RIESGO MODERADO">
      <formula>NOT(ISERROR(SEARCH("RIESGO MODERADO",X103)))</formula>
    </cfRule>
    <cfRule type="containsText" dxfId="1161" priority="367" operator="containsText" text="RIESGO ALTO">
      <formula>NOT(ISERROR(SEARCH("RIESGO ALTO",X103)))</formula>
    </cfRule>
    <cfRule type="containsText" dxfId="1160" priority="368" operator="containsText" text="RIESGO EXTREMO">
      <formula>NOT(ISERROR(SEARCH("RIESGO EXTREMO",X103)))</formula>
    </cfRule>
  </conditionalFormatting>
  <conditionalFormatting sqref="P103 P106">
    <cfRule type="containsText" dxfId="1159" priority="361" operator="containsText" text="RIESGO BAJO">
      <formula>NOT(ISERROR(SEARCH("RIESGO BAJO",P103)))</formula>
    </cfRule>
    <cfRule type="containsText" dxfId="1158" priority="362" operator="containsText" text="RIESGO MODERADO">
      <formula>NOT(ISERROR(SEARCH("RIESGO MODERADO",P103)))</formula>
    </cfRule>
    <cfRule type="containsText" dxfId="1157" priority="363" operator="containsText" text="RIESGO ALTO">
      <formula>NOT(ISERROR(SEARCH("RIESGO ALTO",P103)))</formula>
    </cfRule>
    <cfRule type="containsText" dxfId="1156" priority="364" operator="containsText" text="RIESGO EXTREMO">
      <formula>NOT(ISERROR(SEARCH("RIESGO EXTREMO",P103)))</formula>
    </cfRule>
  </conditionalFormatting>
  <conditionalFormatting sqref="W103">
    <cfRule type="containsText" dxfId="1155" priority="357" operator="containsText" text="RIESGO BAJO">
      <formula>NOT(ISERROR(SEARCH("RIESGO BAJO",W103)))</formula>
    </cfRule>
    <cfRule type="containsText" dxfId="1154" priority="358" operator="containsText" text="RIESGO MODERADO">
      <formula>NOT(ISERROR(SEARCH("RIESGO MODERADO",W103)))</formula>
    </cfRule>
    <cfRule type="containsText" dxfId="1153" priority="359" operator="containsText" text="RIESGO ALTO">
      <formula>NOT(ISERROR(SEARCH("RIESGO ALTO",W103)))</formula>
    </cfRule>
    <cfRule type="containsText" dxfId="1152" priority="360" operator="containsText" text="RIESGO EXTREMO">
      <formula>NOT(ISERROR(SEARCH("RIESGO EXTREMO",W103)))</formula>
    </cfRule>
  </conditionalFormatting>
  <conditionalFormatting sqref="O103 O106">
    <cfRule type="containsText" dxfId="1151" priority="349" operator="containsText" text="RIESGO BAJO">
      <formula>NOT(ISERROR(SEARCH("RIESGO BAJO",O103)))</formula>
    </cfRule>
    <cfRule type="containsText" dxfId="1150" priority="350" operator="containsText" text="RIESGO MODERADO">
      <formula>NOT(ISERROR(SEARCH("RIESGO MODERADO",O103)))</formula>
    </cfRule>
    <cfRule type="containsText" dxfId="1149" priority="351" operator="containsText" text="RIESGO ALTO">
      <formula>NOT(ISERROR(SEARCH("RIESGO ALTO",O103)))</formula>
    </cfRule>
    <cfRule type="containsText" dxfId="1148" priority="352" operator="containsText" text="RIESGO EXTREMO">
      <formula>NOT(ISERROR(SEARCH("RIESGO EXTREMO",O103)))</formula>
    </cfRule>
  </conditionalFormatting>
  <conditionalFormatting sqref="Q103 Q106">
    <cfRule type="containsText" dxfId="1147" priority="353" operator="containsText" text="RIESGO BAJO">
      <formula>NOT(ISERROR(SEARCH("RIESGO BAJO",Q103)))</formula>
    </cfRule>
    <cfRule type="containsText" dxfId="1146" priority="354" operator="containsText" text="RIESGO MODERADO">
      <formula>NOT(ISERROR(SEARCH("RIESGO MODERADO",Q103)))</formula>
    </cfRule>
    <cfRule type="containsText" dxfId="1145" priority="355" operator="containsText" text="RIESGO ALTO">
      <formula>NOT(ISERROR(SEARCH("RIESGO ALTO",Q103)))</formula>
    </cfRule>
    <cfRule type="containsText" dxfId="1144" priority="356" operator="containsText" text="RIESGO EXTREMO">
      <formula>NOT(ISERROR(SEARCH("RIESGO EXTREMO",Q103)))</formula>
    </cfRule>
  </conditionalFormatting>
  <conditionalFormatting sqref="V103 V106">
    <cfRule type="containsText" dxfId="1143" priority="345" operator="containsText" text="RIESGO BAJO">
      <formula>NOT(ISERROR(SEARCH("RIESGO BAJO",V103)))</formula>
    </cfRule>
    <cfRule type="containsText" dxfId="1142" priority="346" operator="containsText" text="RIESGO MODERADO">
      <formula>NOT(ISERROR(SEARCH("RIESGO MODERADO",V103)))</formula>
    </cfRule>
    <cfRule type="containsText" dxfId="1141" priority="347" operator="containsText" text="RIESGO ALTO">
      <formula>NOT(ISERROR(SEARCH("RIESGO ALTO",V103)))</formula>
    </cfRule>
    <cfRule type="containsText" dxfId="1140" priority="348" operator="containsText" text="RIESGO EXTREMO">
      <formula>NOT(ISERROR(SEARCH("RIESGO EXTREMO",V103)))</formula>
    </cfRule>
  </conditionalFormatting>
  <conditionalFormatting sqref="U103 U106">
    <cfRule type="containsText" dxfId="1139" priority="341" operator="containsText" text="RIESGO BAJO">
      <formula>NOT(ISERROR(SEARCH("RIESGO BAJO",U103)))</formula>
    </cfRule>
    <cfRule type="containsText" dxfId="1138" priority="342" operator="containsText" text="RIESGO MODERADO">
      <formula>NOT(ISERROR(SEARCH("RIESGO MODERADO",U103)))</formula>
    </cfRule>
    <cfRule type="containsText" dxfId="1137" priority="343" operator="containsText" text="RIESGO ALTO">
      <formula>NOT(ISERROR(SEARCH("RIESGO ALTO",U103)))</formula>
    </cfRule>
    <cfRule type="containsText" dxfId="1136" priority="344" operator="containsText" text="RIESGO EXTREMO">
      <formula>NOT(ISERROR(SEARCH("RIESGO EXTREMO",U103)))</formula>
    </cfRule>
  </conditionalFormatting>
  <conditionalFormatting sqref="W108:W110">
    <cfRule type="containsText" dxfId="1135" priority="337" operator="containsText" text="RIESGO BAJO">
      <formula>NOT(ISERROR(SEARCH("RIESGO BAJO",W108)))</formula>
    </cfRule>
    <cfRule type="containsText" dxfId="1134" priority="338" operator="containsText" text="RIESGO MODERADO">
      <formula>NOT(ISERROR(SEARCH("RIESGO MODERADO",W108)))</formula>
    </cfRule>
    <cfRule type="containsText" dxfId="1133" priority="339" operator="containsText" text="RIESGO ALTO">
      <formula>NOT(ISERROR(SEARCH("RIESGO ALTO",W108)))</formula>
    </cfRule>
    <cfRule type="containsText" dxfId="1132" priority="340" operator="containsText" text="RIESGO EXTREMO">
      <formula>NOT(ISERROR(SEARCH("RIESGO EXTREMO",W108)))</formula>
    </cfRule>
  </conditionalFormatting>
  <conditionalFormatting sqref="X108:X110">
    <cfRule type="containsText" dxfId="1131" priority="333" operator="containsText" text="RIESGO BAJO">
      <formula>NOT(ISERROR(SEARCH("RIESGO BAJO",X108)))</formula>
    </cfRule>
    <cfRule type="containsText" dxfId="1130" priority="334" operator="containsText" text="RIESGO MODERADO">
      <formula>NOT(ISERROR(SEARCH("RIESGO MODERADO",X108)))</formula>
    </cfRule>
    <cfRule type="containsText" dxfId="1129" priority="335" operator="containsText" text="RIESGO ALTO">
      <formula>NOT(ISERROR(SEARCH("RIESGO ALTO",X108)))</formula>
    </cfRule>
    <cfRule type="containsText" dxfId="1128" priority="336" operator="containsText" text="RIESGO EXTREMO">
      <formula>NOT(ISERROR(SEARCH("RIESGO EXTREMO",X108)))</formula>
    </cfRule>
  </conditionalFormatting>
  <conditionalFormatting sqref="P108:P110">
    <cfRule type="containsText" dxfId="1127" priority="329" operator="containsText" text="RIESGO BAJO">
      <formula>NOT(ISERROR(SEARCH("RIESGO BAJO",P108)))</formula>
    </cfRule>
    <cfRule type="containsText" dxfId="1126" priority="330" operator="containsText" text="RIESGO MODERADO">
      <formula>NOT(ISERROR(SEARCH("RIESGO MODERADO",P108)))</formula>
    </cfRule>
    <cfRule type="containsText" dxfId="1125" priority="331" operator="containsText" text="RIESGO ALTO">
      <formula>NOT(ISERROR(SEARCH("RIESGO ALTO",P108)))</formula>
    </cfRule>
    <cfRule type="containsText" dxfId="1124" priority="332" operator="containsText" text="RIESGO EXTREMO">
      <formula>NOT(ISERROR(SEARCH("RIESGO EXTREMO",P108)))</formula>
    </cfRule>
  </conditionalFormatting>
  <conditionalFormatting sqref="O108:O110">
    <cfRule type="containsText" dxfId="1123" priority="321" operator="containsText" text="RIESGO BAJO">
      <formula>NOT(ISERROR(SEARCH("RIESGO BAJO",O108)))</formula>
    </cfRule>
    <cfRule type="containsText" dxfId="1122" priority="322" operator="containsText" text="RIESGO MODERADO">
      <formula>NOT(ISERROR(SEARCH("RIESGO MODERADO",O108)))</formula>
    </cfRule>
    <cfRule type="containsText" dxfId="1121" priority="323" operator="containsText" text="RIESGO ALTO">
      <formula>NOT(ISERROR(SEARCH("RIESGO ALTO",O108)))</formula>
    </cfRule>
    <cfRule type="containsText" dxfId="1120" priority="324" operator="containsText" text="RIESGO EXTREMO">
      <formula>NOT(ISERROR(SEARCH("RIESGO EXTREMO",O108)))</formula>
    </cfRule>
  </conditionalFormatting>
  <conditionalFormatting sqref="Q108:Q110">
    <cfRule type="containsText" dxfId="1119" priority="325" operator="containsText" text="RIESGO BAJO">
      <formula>NOT(ISERROR(SEARCH("RIESGO BAJO",Q108)))</formula>
    </cfRule>
    <cfRule type="containsText" dxfId="1118" priority="326" operator="containsText" text="RIESGO MODERADO">
      <formula>NOT(ISERROR(SEARCH("RIESGO MODERADO",Q108)))</formula>
    </cfRule>
    <cfRule type="containsText" dxfId="1117" priority="327" operator="containsText" text="RIESGO ALTO">
      <formula>NOT(ISERROR(SEARCH("RIESGO ALTO",Q108)))</formula>
    </cfRule>
    <cfRule type="containsText" dxfId="1116" priority="328" operator="containsText" text="RIESGO EXTREMO">
      <formula>NOT(ISERROR(SEARCH("RIESGO EXTREMO",Q108)))</formula>
    </cfRule>
  </conditionalFormatting>
  <conditionalFormatting sqref="V108:V110">
    <cfRule type="containsText" dxfId="1115" priority="317" operator="containsText" text="RIESGO BAJO">
      <formula>NOT(ISERROR(SEARCH("RIESGO BAJO",V108)))</formula>
    </cfRule>
    <cfRule type="containsText" dxfId="1114" priority="318" operator="containsText" text="RIESGO MODERADO">
      <formula>NOT(ISERROR(SEARCH("RIESGO MODERADO",V108)))</formula>
    </cfRule>
    <cfRule type="containsText" dxfId="1113" priority="319" operator="containsText" text="RIESGO ALTO">
      <formula>NOT(ISERROR(SEARCH("RIESGO ALTO",V108)))</formula>
    </cfRule>
    <cfRule type="containsText" dxfId="1112" priority="320" operator="containsText" text="RIESGO EXTREMO">
      <formula>NOT(ISERROR(SEARCH("RIESGO EXTREMO",V108)))</formula>
    </cfRule>
  </conditionalFormatting>
  <conditionalFormatting sqref="U108:U110">
    <cfRule type="containsText" dxfId="1111" priority="313" operator="containsText" text="RIESGO BAJO">
      <formula>NOT(ISERROR(SEARCH("RIESGO BAJO",U108)))</formula>
    </cfRule>
    <cfRule type="containsText" dxfId="1110" priority="314" operator="containsText" text="RIESGO MODERADO">
      <formula>NOT(ISERROR(SEARCH("RIESGO MODERADO",U108)))</formula>
    </cfRule>
    <cfRule type="containsText" dxfId="1109" priority="315" operator="containsText" text="RIESGO ALTO">
      <formula>NOT(ISERROR(SEARCH("RIESGO ALTO",U108)))</formula>
    </cfRule>
    <cfRule type="containsText" dxfId="1108" priority="316" operator="containsText" text="RIESGO EXTREMO">
      <formula>NOT(ISERROR(SEARCH("RIESGO EXTREMO",U108)))</formula>
    </cfRule>
  </conditionalFormatting>
  <conditionalFormatting sqref="W115 O111:Q111 U111:X111">
    <cfRule type="containsText" dxfId="1107" priority="309" operator="containsText" text="RIESGO BAJO">
      <formula>NOT(ISERROR(SEARCH("RIESGO BAJO",O111)))</formula>
    </cfRule>
    <cfRule type="containsText" dxfId="1106" priority="310" operator="containsText" text="RIESGO MODERADO">
      <formula>NOT(ISERROR(SEARCH("RIESGO MODERADO",O111)))</formula>
    </cfRule>
    <cfRule type="containsText" dxfId="1105" priority="311" operator="containsText" text="RIESGO ALTO">
      <formula>NOT(ISERROR(SEARCH("RIESGO ALTO",O111)))</formula>
    </cfRule>
    <cfRule type="containsText" dxfId="1104" priority="312" operator="containsText" text="RIESGO EXTREMO">
      <formula>NOT(ISERROR(SEARCH("RIESGO EXTREMO",O111)))</formula>
    </cfRule>
  </conditionalFormatting>
  <conditionalFormatting sqref="X113 X115">
    <cfRule type="containsText" dxfId="1103" priority="305" operator="containsText" text="RIESGO BAJO">
      <formula>NOT(ISERROR(SEARCH("RIESGO BAJO",X113)))</formula>
    </cfRule>
    <cfRule type="containsText" dxfId="1102" priority="306" operator="containsText" text="RIESGO MODERADO">
      <formula>NOT(ISERROR(SEARCH("RIESGO MODERADO",X113)))</formula>
    </cfRule>
    <cfRule type="containsText" dxfId="1101" priority="307" operator="containsText" text="RIESGO ALTO">
      <formula>NOT(ISERROR(SEARCH("RIESGO ALTO",X113)))</formula>
    </cfRule>
    <cfRule type="containsText" dxfId="1100" priority="308" operator="containsText" text="RIESGO EXTREMO">
      <formula>NOT(ISERROR(SEARCH("RIESGO EXTREMO",X113)))</formula>
    </cfRule>
  </conditionalFormatting>
  <conditionalFormatting sqref="P113 P115">
    <cfRule type="containsText" dxfId="1099" priority="301" operator="containsText" text="RIESGO BAJO">
      <formula>NOT(ISERROR(SEARCH("RIESGO BAJO",P113)))</formula>
    </cfRule>
    <cfRule type="containsText" dxfId="1098" priority="302" operator="containsText" text="RIESGO MODERADO">
      <formula>NOT(ISERROR(SEARCH("RIESGO MODERADO",P113)))</formula>
    </cfRule>
    <cfRule type="containsText" dxfId="1097" priority="303" operator="containsText" text="RIESGO ALTO">
      <formula>NOT(ISERROR(SEARCH("RIESGO ALTO",P113)))</formula>
    </cfRule>
    <cfRule type="containsText" dxfId="1096" priority="304" operator="containsText" text="RIESGO EXTREMO">
      <formula>NOT(ISERROR(SEARCH("RIESGO EXTREMO",P113)))</formula>
    </cfRule>
  </conditionalFormatting>
  <conditionalFormatting sqref="W113">
    <cfRule type="containsText" dxfId="1095" priority="297" operator="containsText" text="RIESGO BAJO">
      <formula>NOT(ISERROR(SEARCH("RIESGO BAJO",W113)))</formula>
    </cfRule>
    <cfRule type="containsText" dxfId="1094" priority="298" operator="containsText" text="RIESGO MODERADO">
      <formula>NOT(ISERROR(SEARCH("RIESGO MODERADO",W113)))</formula>
    </cfRule>
    <cfRule type="containsText" dxfId="1093" priority="299" operator="containsText" text="RIESGO ALTO">
      <formula>NOT(ISERROR(SEARCH("RIESGO ALTO",W113)))</formula>
    </cfRule>
    <cfRule type="containsText" dxfId="1092" priority="300" operator="containsText" text="RIESGO EXTREMO">
      <formula>NOT(ISERROR(SEARCH("RIESGO EXTREMO",W113)))</formula>
    </cfRule>
  </conditionalFormatting>
  <conditionalFormatting sqref="O113 O115">
    <cfRule type="containsText" dxfId="1091" priority="289" operator="containsText" text="RIESGO BAJO">
      <formula>NOT(ISERROR(SEARCH("RIESGO BAJO",O113)))</formula>
    </cfRule>
    <cfRule type="containsText" dxfId="1090" priority="290" operator="containsText" text="RIESGO MODERADO">
      <formula>NOT(ISERROR(SEARCH("RIESGO MODERADO",O113)))</formula>
    </cfRule>
    <cfRule type="containsText" dxfId="1089" priority="291" operator="containsText" text="RIESGO ALTO">
      <formula>NOT(ISERROR(SEARCH("RIESGO ALTO",O113)))</formula>
    </cfRule>
    <cfRule type="containsText" dxfId="1088" priority="292" operator="containsText" text="RIESGO EXTREMO">
      <formula>NOT(ISERROR(SEARCH("RIESGO EXTREMO",O113)))</formula>
    </cfRule>
  </conditionalFormatting>
  <conditionalFormatting sqref="Q113 Q115">
    <cfRule type="containsText" dxfId="1087" priority="293" operator="containsText" text="RIESGO BAJO">
      <formula>NOT(ISERROR(SEARCH("RIESGO BAJO",Q113)))</formula>
    </cfRule>
    <cfRule type="containsText" dxfId="1086" priority="294" operator="containsText" text="RIESGO MODERADO">
      <formula>NOT(ISERROR(SEARCH("RIESGO MODERADO",Q113)))</formula>
    </cfRule>
    <cfRule type="containsText" dxfId="1085" priority="295" operator="containsText" text="RIESGO ALTO">
      <formula>NOT(ISERROR(SEARCH("RIESGO ALTO",Q113)))</formula>
    </cfRule>
    <cfRule type="containsText" dxfId="1084" priority="296" operator="containsText" text="RIESGO EXTREMO">
      <formula>NOT(ISERROR(SEARCH("RIESGO EXTREMO",Q113)))</formula>
    </cfRule>
  </conditionalFormatting>
  <conditionalFormatting sqref="V113 V115">
    <cfRule type="containsText" dxfId="1083" priority="285" operator="containsText" text="RIESGO BAJO">
      <formula>NOT(ISERROR(SEARCH("RIESGO BAJO",V113)))</formula>
    </cfRule>
    <cfRule type="containsText" dxfId="1082" priority="286" operator="containsText" text="RIESGO MODERADO">
      <formula>NOT(ISERROR(SEARCH("RIESGO MODERADO",V113)))</formula>
    </cfRule>
    <cfRule type="containsText" dxfId="1081" priority="287" operator="containsText" text="RIESGO ALTO">
      <formula>NOT(ISERROR(SEARCH("RIESGO ALTO",V113)))</formula>
    </cfRule>
    <cfRule type="containsText" dxfId="1080" priority="288" operator="containsText" text="RIESGO EXTREMO">
      <formula>NOT(ISERROR(SEARCH("RIESGO EXTREMO",V113)))</formula>
    </cfRule>
  </conditionalFormatting>
  <conditionalFormatting sqref="U113 U115">
    <cfRule type="containsText" dxfId="1079" priority="281" operator="containsText" text="RIESGO BAJO">
      <formula>NOT(ISERROR(SEARCH("RIESGO BAJO",U113)))</formula>
    </cfRule>
    <cfRule type="containsText" dxfId="1078" priority="282" operator="containsText" text="RIESGO MODERADO">
      <formula>NOT(ISERROR(SEARCH("RIESGO MODERADO",U113)))</formula>
    </cfRule>
    <cfRule type="containsText" dxfId="1077" priority="283" operator="containsText" text="RIESGO ALTO">
      <formula>NOT(ISERROR(SEARCH("RIESGO ALTO",U113)))</formula>
    </cfRule>
    <cfRule type="containsText" dxfId="1076" priority="284" operator="containsText" text="RIESGO EXTREMO">
      <formula>NOT(ISERROR(SEARCH("RIESGO EXTREMO",U113)))</formula>
    </cfRule>
  </conditionalFormatting>
  <conditionalFormatting sqref="W118:W121">
    <cfRule type="containsText" dxfId="1075" priority="277" operator="containsText" text="RIESGO BAJO">
      <formula>NOT(ISERROR(SEARCH("RIESGO BAJO",W118)))</formula>
    </cfRule>
    <cfRule type="containsText" dxfId="1074" priority="278" operator="containsText" text="RIESGO MODERADO">
      <formula>NOT(ISERROR(SEARCH("RIESGO MODERADO",W118)))</formula>
    </cfRule>
    <cfRule type="containsText" dxfId="1073" priority="279" operator="containsText" text="RIESGO ALTO">
      <formula>NOT(ISERROR(SEARCH("RIESGO ALTO",W118)))</formula>
    </cfRule>
    <cfRule type="containsText" dxfId="1072" priority="280" operator="containsText" text="RIESGO EXTREMO">
      <formula>NOT(ISERROR(SEARCH("RIESGO EXTREMO",W118)))</formula>
    </cfRule>
  </conditionalFormatting>
  <conditionalFormatting sqref="X118:X121">
    <cfRule type="containsText" dxfId="1071" priority="273" operator="containsText" text="RIESGO BAJO">
      <formula>NOT(ISERROR(SEARCH("RIESGO BAJO",X118)))</formula>
    </cfRule>
    <cfRule type="containsText" dxfId="1070" priority="274" operator="containsText" text="RIESGO MODERADO">
      <formula>NOT(ISERROR(SEARCH("RIESGO MODERADO",X118)))</formula>
    </cfRule>
    <cfRule type="containsText" dxfId="1069" priority="275" operator="containsText" text="RIESGO ALTO">
      <formula>NOT(ISERROR(SEARCH("RIESGO ALTO",X118)))</formula>
    </cfRule>
    <cfRule type="containsText" dxfId="1068" priority="276" operator="containsText" text="RIESGO EXTREMO">
      <formula>NOT(ISERROR(SEARCH("RIESGO EXTREMO",X118)))</formula>
    </cfRule>
  </conditionalFormatting>
  <conditionalFormatting sqref="P118:P121">
    <cfRule type="containsText" dxfId="1067" priority="269" operator="containsText" text="RIESGO BAJO">
      <formula>NOT(ISERROR(SEARCH("RIESGO BAJO",P118)))</formula>
    </cfRule>
    <cfRule type="containsText" dxfId="1066" priority="270" operator="containsText" text="RIESGO MODERADO">
      <formula>NOT(ISERROR(SEARCH("RIESGO MODERADO",P118)))</formula>
    </cfRule>
    <cfRule type="containsText" dxfId="1065" priority="271" operator="containsText" text="RIESGO ALTO">
      <formula>NOT(ISERROR(SEARCH("RIESGO ALTO",P118)))</formula>
    </cfRule>
    <cfRule type="containsText" dxfId="1064" priority="272" operator="containsText" text="RIESGO EXTREMO">
      <formula>NOT(ISERROR(SEARCH("RIESGO EXTREMO",P118)))</formula>
    </cfRule>
  </conditionalFormatting>
  <conditionalFormatting sqref="O118:O121">
    <cfRule type="containsText" dxfId="1063" priority="261" operator="containsText" text="RIESGO BAJO">
      <formula>NOT(ISERROR(SEARCH("RIESGO BAJO",O118)))</formula>
    </cfRule>
    <cfRule type="containsText" dxfId="1062" priority="262" operator="containsText" text="RIESGO MODERADO">
      <formula>NOT(ISERROR(SEARCH("RIESGO MODERADO",O118)))</formula>
    </cfRule>
    <cfRule type="containsText" dxfId="1061" priority="263" operator="containsText" text="RIESGO ALTO">
      <formula>NOT(ISERROR(SEARCH("RIESGO ALTO",O118)))</formula>
    </cfRule>
    <cfRule type="containsText" dxfId="1060" priority="264" operator="containsText" text="RIESGO EXTREMO">
      <formula>NOT(ISERROR(SEARCH("RIESGO EXTREMO",O118)))</formula>
    </cfRule>
  </conditionalFormatting>
  <conditionalFormatting sqref="Q118:Q121">
    <cfRule type="containsText" dxfId="1059" priority="265" operator="containsText" text="RIESGO BAJO">
      <formula>NOT(ISERROR(SEARCH("RIESGO BAJO",Q118)))</formula>
    </cfRule>
    <cfRule type="containsText" dxfId="1058" priority="266" operator="containsText" text="RIESGO MODERADO">
      <formula>NOT(ISERROR(SEARCH("RIESGO MODERADO",Q118)))</formula>
    </cfRule>
    <cfRule type="containsText" dxfId="1057" priority="267" operator="containsText" text="RIESGO ALTO">
      <formula>NOT(ISERROR(SEARCH("RIESGO ALTO",Q118)))</formula>
    </cfRule>
    <cfRule type="containsText" dxfId="1056" priority="268" operator="containsText" text="RIESGO EXTREMO">
      <formula>NOT(ISERROR(SEARCH("RIESGO EXTREMO",Q118)))</formula>
    </cfRule>
  </conditionalFormatting>
  <conditionalFormatting sqref="V118:V121">
    <cfRule type="containsText" dxfId="1055" priority="257" operator="containsText" text="RIESGO BAJO">
      <formula>NOT(ISERROR(SEARCH("RIESGO BAJO",V118)))</formula>
    </cfRule>
    <cfRule type="containsText" dxfId="1054" priority="258" operator="containsText" text="RIESGO MODERADO">
      <formula>NOT(ISERROR(SEARCH("RIESGO MODERADO",V118)))</formula>
    </cfRule>
    <cfRule type="containsText" dxfId="1053" priority="259" operator="containsText" text="RIESGO ALTO">
      <formula>NOT(ISERROR(SEARCH("RIESGO ALTO",V118)))</formula>
    </cfRule>
    <cfRule type="containsText" dxfId="1052" priority="260" operator="containsText" text="RIESGO EXTREMO">
      <formula>NOT(ISERROR(SEARCH("RIESGO EXTREMO",V118)))</formula>
    </cfRule>
  </conditionalFormatting>
  <conditionalFormatting sqref="U118:U121">
    <cfRule type="containsText" dxfId="1051" priority="253" operator="containsText" text="RIESGO BAJO">
      <formula>NOT(ISERROR(SEARCH("RIESGO BAJO",U118)))</formula>
    </cfRule>
    <cfRule type="containsText" dxfId="1050" priority="254" operator="containsText" text="RIESGO MODERADO">
      <formula>NOT(ISERROR(SEARCH("RIESGO MODERADO",U118)))</formula>
    </cfRule>
    <cfRule type="containsText" dxfId="1049" priority="255" operator="containsText" text="RIESGO ALTO">
      <formula>NOT(ISERROR(SEARCH("RIESGO ALTO",U118)))</formula>
    </cfRule>
    <cfRule type="containsText" dxfId="1048" priority="256" operator="containsText" text="RIESGO EXTREMO">
      <formula>NOT(ISERROR(SEARCH("RIESGO EXTREMO",U118)))</formula>
    </cfRule>
  </conditionalFormatting>
  <conditionalFormatting sqref="W125 W127 O122:Q122 U122:X122">
    <cfRule type="containsText" dxfId="1047" priority="249" operator="containsText" text="RIESGO BAJO">
      <formula>NOT(ISERROR(SEARCH("RIESGO BAJO",O122)))</formula>
    </cfRule>
    <cfRule type="containsText" dxfId="1046" priority="250" operator="containsText" text="RIESGO MODERADO">
      <formula>NOT(ISERROR(SEARCH("RIESGO MODERADO",O122)))</formula>
    </cfRule>
    <cfRule type="containsText" dxfId="1045" priority="251" operator="containsText" text="RIESGO ALTO">
      <formula>NOT(ISERROR(SEARCH("RIESGO ALTO",O122)))</formula>
    </cfRule>
    <cfRule type="containsText" dxfId="1044" priority="252" operator="containsText" text="RIESGO EXTREMO">
      <formula>NOT(ISERROR(SEARCH("RIESGO EXTREMO",O122)))</formula>
    </cfRule>
  </conditionalFormatting>
  <conditionalFormatting sqref="X125 X127">
    <cfRule type="containsText" dxfId="1043" priority="245" operator="containsText" text="RIESGO BAJO">
      <formula>NOT(ISERROR(SEARCH("RIESGO BAJO",X125)))</formula>
    </cfRule>
    <cfRule type="containsText" dxfId="1042" priority="246" operator="containsText" text="RIESGO MODERADO">
      <formula>NOT(ISERROR(SEARCH("RIESGO MODERADO",X125)))</formula>
    </cfRule>
    <cfRule type="containsText" dxfId="1041" priority="247" operator="containsText" text="RIESGO ALTO">
      <formula>NOT(ISERROR(SEARCH("RIESGO ALTO",X125)))</formula>
    </cfRule>
    <cfRule type="containsText" dxfId="1040" priority="248" operator="containsText" text="RIESGO EXTREMO">
      <formula>NOT(ISERROR(SEARCH("RIESGO EXTREMO",X125)))</formula>
    </cfRule>
  </conditionalFormatting>
  <conditionalFormatting sqref="P125 P127">
    <cfRule type="containsText" dxfId="1039" priority="241" operator="containsText" text="RIESGO BAJO">
      <formula>NOT(ISERROR(SEARCH("RIESGO BAJO",P125)))</formula>
    </cfRule>
    <cfRule type="containsText" dxfId="1038" priority="242" operator="containsText" text="RIESGO MODERADO">
      <formula>NOT(ISERROR(SEARCH("RIESGO MODERADO",P125)))</formula>
    </cfRule>
    <cfRule type="containsText" dxfId="1037" priority="243" operator="containsText" text="RIESGO ALTO">
      <formula>NOT(ISERROR(SEARCH("RIESGO ALTO",P125)))</formula>
    </cfRule>
    <cfRule type="containsText" dxfId="1036" priority="244" operator="containsText" text="RIESGO EXTREMO">
      <formula>NOT(ISERROR(SEARCH("RIESGO EXTREMO",P125)))</formula>
    </cfRule>
  </conditionalFormatting>
  <conditionalFormatting sqref="O125 O127">
    <cfRule type="containsText" dxfId="1035" priority="233" operator="containsText" text="RIESGO BAJO">
      <formula>NOT(ISERROR(SEARCH("RIESGO BAJO",O125)))</formula>
    </cfRule>
    <cfRule type="containsText" dxfId="1034" priority="234" operator="containsText" text="RIESGO MODERADO">
      <formula>NOT(ISERROR(SEARCH("RIESGO MODERADO",O125)))</formula>
    </cfRule>
    <cfRule type="containsText" dxfId="1033" priority="235" operator="containsText" text="RIESGO ALTO">
      <formula>NOT(ISERROR(SEARCH("RIESGO ALTO",O125)))</formula>
    </cfRule>
    <cfRule type="containsText" dxfId="1032" priority="236" operator="containsText" text="RIESGO EXTREMO">
      <formula>NOT(ISERROR(SEARCH("RIESGO EXTREMO",O125)))</formula>
    </cfRule>
  </conditionalFormatting>
  <conditionalFormatting sqref="Q125 Q127">
    <cfRule type="containsText" dxfId="1031" priority="237" operator="containsText" text="RIESGO BAJO">
      <formula>NOT(ISERROR(SEARCH("RIESGO BAJO",Q125)))</formula>
    </cfRule>
    <cfRule type="containsText" dxfId="1030" priority="238" operator="containsText" text="RIESGO MODERADO">
      <formula>NOT(ISERROR(SEARCH("RIESGO MODERADO",Q125)))</formula>
    </cfRule>
    <cfRule type="containsText" dxfId="1029" priority="239" operator="containsText" text="RIESGO ALTO">
      <formula>NOT(ISERROR(SEARCH("RIESGO ALTO",Q125)))</formula>
    </cfRule>
    <cfRule type="containsText" dxfId="1028" priority="240" operator="containsText" text="RIESGO EXTREMO">
      <formula>NOT(ISERROR(SEARCH("RIESGO EXTREMO",Q125)))</formula>
    </cfRule>
  </conditionalFormatting>
  <conditionalFormatting sqref="V125 V127">
    <cfRule type="containsText" dxfId="1027" priority="229" operator="containsText" text="RIESGO BAJO">
      <formula>NOT(ISERROR(SEARCH("RIESGO BAJO",V125)))</formula>
    </cfRule>
    <cfRule type="containsText" dxfId="1026" priority="230" operator="containsText" text="RIESGO MODERADO">
      <formula>NOT(ISERROR(SEARCH("RIESGO MODERADO",V125)))</formula>
    </cfRule>
    <cfRule type="containsText" dxfId="1025" priority="231" operator="containsText" text="RIESGO ALTO">
      <formula>NOT(ISERROR(SEARCH("RIESGO ALTO",V125)))</formula>
    </cfRule>
    <cfRule type="containsText" dxfId="1024" priority="232" operator="containsText" text="RIESGO EXTREMO">
      <formula>NOT(ISERROR(SEARCH("RIESGO EXTREMO",V125)))</formula>
    </cfRule>
  </conditionalFormatting>
  <conditionalFormatting sqref="U125 U127">
    <cfRule type="containsText" dxfId="1023" priority="225" operator="containsText" text="RIESGO BAJO">
      <formula>NOT(ISERROR(SEARCH("RIESGO BAJO",U125)))</formula>
    </cfRule>
    <cfRule type="containsText" dxfId="1022" priority="226" operator="containsText" text="RIESGO MODERADO">
      <formula>NOT(ISERROR(SEARCH("RIESGO MODERADO",U125)))</formula>
    </cfRule>
    <cfRule type="containsText" dxfId="1021" priority="227" operator="containsText" text="RIESGO ALTO">
      <formula>NOT(ISERROR(SEARCH("RIESGO ALTO",U125)))</formula>
    </cfRule>
    <cfRule type="containsText" dxfId="1020" priority="228" operator="containsText" text="RIESGO EXTREMO">
      <formula>NOT(ISERROR(SEARCH("RIESGO EXTREMO",U125)))</formula>
    </cfRule>
  </conditionalFormatting>
  <conditionalFormatting sqref="W129:W131">
    <cfRule type="containsText" dxfId="1019" priority="221" operator="containsText" text="RIESGO BAJO">
      <formula>NOT(ISERROR(SEARCH("RIESGO BAJO",W129)))</formula>
    </cfRule>
    <cfRule type="containsText" dxfId="1018" priority="222" operator="containsText" text="RIESGO MODERADO">
      <formula>NOT(ISERROR(SEARCH("RIESGO MODERADO",W129)))</formula>
    </cfRule>
    <cfRule type="containsText" dxfId="1017" priority="223" operator="containsText" text="RIESGO ALTO">
      <formula>NOT(ISERROR(SEARCH("RIESGO ALTO",W129)))</formula>
    </cfRule>
    <cfRule type="containsText" dxfId="1016" priority="224" operator="containsText" text="RIESGO EXTREMO">
      <formula>NOT(ISERROR(SEARCH("RIESGO EXTREMO",W129)))</formula>
    </cfRule>
  </conditionalFormatting>
  <conditionalFormatting sqref="X129:X131 X133 X135">
    <cfRule type="containsText" dxfId="1015" priority="217" operator="containsText" text="RIESGO BAJO">
      <formula>NOT(ISERROR(SEARCH("RIESGO BAJO",X129)))</formula>
    </cfRule>
    <cfRule type="containsText" dxfId="1014" priority="218" operator="containsText" text="RIESGO MODERADO">
      <formula>NOT(ISERROR(SEARCH("RIESGO MODERADO",X129)))</formula>
    </cfRule>
    <cfRule type="containsText" dxfId="1013" priority="219" operator="containsText" text="RIESGO ALTO">
      <formula>NOT(ISERROR(SEARCH("RIESGO ALTO",X129)))</formula>
    </cfRule>
    <cfRule type="containsText" dxfId="1012" priority="220" operator="containsText" text="RIESGO EXTREMO">
      <formula>NOT(ISERROR(SEARCH("RIESGO EXTREMO",X129)))</formula>
    </cfRule>
  </conditionalFormatting>
  <conditionalFormatting sqref="P129:P131 P133 P135">
    <cfRule type="containsText" dxfId="1011" priority="213" operator="containsText" text="RIESGO BAJO">
      <formula>NOT(ISERROR(SEARCH("RIESGO BAJO",P129)))</formula>
    </cfRule>
    <cfRule type="containsText" dxfId="1010" priority="214" operator="containsText" text="RIESGO MODERADO">
      <formula>NOT(ISERROR(SEARCH("RIESGO MODERADO",P129)))</formula>
    </cfRule>
    <cfRule type="containsText" dxfId="1009" priority="215" operator="containsText" text="RIESGO ALTO">
      <formula>NOT(ISERROR(SEARCH("RIESGO ALTO",P129)))</formula>
    </cfRule>
    <cfRule type="containsText" dxfId="1008" priority="216" operator="containsText" text="RIESGO EXTREMO">
      <formula>NOT(ISERROR(SEARCH("RIESGO EXTREMO",P129)))</formula>
    </cfRule>
  </conditionalFormatting>
  <conditionalFormatting sqref="W135">
    <cfRule type="containsText" dxfId="1007" priority="205" operator="containsText" text="RIESGO BAJO">
      <formula>NOT(ISERROR(SEARCH("RIESGO BAJO",W135)))</formula>
    </cfRule>
    <cfRule type="containsText" dxfId="1006" priority="206" operator="containsText" text="RIESGO MODERADO">
      <formula>NOT(ISERROR(SEARCH("RIESGO MODERADO",W135)))</formula>
    </cfRule>
    <cfRule type="containsText" dxfId="1005" priority="207" operator="containsText" text="RIESGO ALTO">
      <formula>NOT(ISERROR(SEARCH("RIESGO ALTO",W135)))</formula>
    </cfRule>
    <cfRule type="containsText" dxfId="1004" priority="208" operator="containsText" text="RIESGO EXTREMO">
      <formula>NOT(ISERROR(SEARCH("RIESGO EXTREMO",W135)))</formula>
    </cfRule>
  </conditionalFormatting>
  <conditionalFormatting sqref="W133">
    <cfRule type="containsText" dxfId="1003" priority="209" operator="containsText" text="RIESGO BAJO">
      <formula>NOT(ISERROR(SEARCH("RIESGO BAJO",W133)))</formula>
    </cfRule>
    <cfRule type="containsText" dxfId="1002" priority="210" operator="containsText" text="RIESGO MODERADO">
      <formula>NOT(ISERROR(SEARCH("RIESGO MODERADO",W133)))</formula>
    </cfRule>
    <cfRule type="containsText" dxfId="1001" priority="211" operator="containsText" text="RIESGO ALTO">
      <formula>NOT(ISERROR(SEARCH("RIESGO ALTO",W133)))</formula>
    </cfRule>
    <cfRule type="containsText" dxfId="1000" priority="212" operator="containsText" text="RIESGO EXTREMO">
      <formula>NOT(ISERROR(SEARCH("RIESGO EXTREMO",W133)))</formula>
    </cfRule>
  </conditionalFormatting>
  <conditionalFormatting sqref="O135 O129:O131">
    <cfRule type="containsText" dxfId="999" priority="197" operator="containsText" text="RIESGO BAJO">
      <formula>NOT(ISERROR(SEARCH("RIESGO BAJO",O129)))</formula>
    </cfRule>
    <cfRule type="containsText" dxfId="998" priority="198" operator="containsText" text="RIESGO MODERADO">
      <formula>NOT(ISERROR(SEARCH("RIESGO MODERADO",O129)))</formula>
    </cfRule>
    <cfRule type="containsText" dxfId="997" priority="199" operator="containsText" text="RIESGO ALTO">
      <formula>NOT(ISERROR(SEARCH("RIESGO ALTO",O129)))</formula>
    </cfRule>
    <cfRule type="containsText" dxfId="996" priority="200" operator="containsText" text="RIESGO EXTREMO">
      <formula>NOT(ISERROR(SEARCH("RIESGO EXTREMO",O129)))</formula>
    </cfRule>
  </conditionalFormatting>
  <conditionalFormatting sqref="Q133 Q135 Q129:Q131">
    <cfRule type="containsText" dxfId="995" priority="201" operator="containsText" text="RIESGO BAJO">
      <formula>NOT(ISERROR(SEARCH("RIESGO BAJO",Q129)))</formula>
    </cfRule>
    <cfRule type="containsText" dxfId="994" priority="202" operator="containsText" text="RIESGO MODERADO">
      <formula>NOT(ISERROR(SEARCH("RIESGO MODERADO",Q129)))</formula>
    </cfRule>
    <cfRule type="containsText" dxfId="993" priority="203" operator="containsText" text="RIESGO ALTO">
      <formula>NOT(ISERROR(SEARCH("RIESGO ALTO",Q129)))</formula>
    </cfRule>
    <cfRule type="containsText" dxfId="992" priority="204" operator="containsText" text="RIESGO EXTREMO">
      <formula>NOT(ISERROR(SEARCH("RIESGO EXTREMO",Q129)))</formula>
    </cfRule>
  </conditionalFormatting>
  <conditionalFormatting sqref="V129:V131 V133 V135">
    <cfRule type="containsText" dxfId="991" priority="193" operator="containsText" text="RIESGO BAJO">
      <formula>NOT(ISERROR(SEARCH("RIESGO BAJO",V129)))</formula>
    </cfRule>
    <cfRule type="containsText" dxfId="990" priority="194" operator="containsText" text="RIESGO MODERADO">
      <formula>NOT(ISERROR(SEARCH("RIESGO MODERADO",V129)))</formula>
    </cfRule>
    <cfRule type="containsText" dxfId="989" priority="195" operator="containsText" text="RIESGO ALTO">
      <formula>NOT(ISERROR(SEARCH("RIESGO ALTO",V129)))</formula>
    </cfRule>
    <cfRule type="containsText" dxfId="988" priority="196" operator="containsText" text="RIESGO EXTREMO">
      <formula>NOT(ISERROR(SEARCH("RIESGO EXTREMO",V129)))</formula>
    </cfRule>
  </conditionalFormatting>
  <conditionalFormatting sqref="U135">
    <cfRule type="containsText" dxfId="987" priority="189" operator="containsText" text="RIESGO BAJO">
      <formula>NOT(ISERROR(SEARCH("RIESGO BAJO",U135)))</formula>
    </cfRule>
    <cfRule type="containsText" dxfId="986" priority="190" operator="containsText" text="RIESGO MODERADO">
      <formula>NOT(ISERROR(SEARCH("RIESGO MODERADO",U135)))</formula>
    </cfRule>
    <cfRule type="containsText" dxfId="985" priority="191" operator="containsText" text="RIESGO ALTO">
      <formula>NOT(ISERROR(SEARCH("RIESGO ALTO",U135)))</formula>
    </cfRule>
    <cfRule type="containsText" dxfId="984" priority="192" operator="containsText" text="RIESGO EXTREMO">
      <formula>NOT(ISERROR(SEARCH("RIESGO EXTREMO",U135)))</formula>
    </cfRule>
  </conditionalFormatting>
  <conditionalFormatting sqref="W137">
    <cfRule type="containsText" dxfId="983" priority="185" operator="containsText" text="RIESGO BAJO">
      <formula>NOT(ISERROR(SEARCH("RIESGO BAJO",W137)))</formula>
    </cfRule>
    <cfRule type="containsText" dxfId="982" priority="186" operator="containsText" text="RIESGO MODERADO">
      <formula>NOT(ISERROR(SEARCH("RIESGO MODERADO",W137)))</formula>
    </cfRule>
    <cfRule type="containsText" dxfId="981" priority="187" operator="containsText" text="RIESGO ALTO">
      <formula>NOT(ISERROR(SEARCH("RIESGO ALTO",W137)))</formula>
    </cfRule>
    <cfRule type="containsText" dxfId="980" priority="188" operator="containsText" text="RIESGO EXTREMO">
      <formula>NOT(ISERROR(SEARCH("RIESGO EXTREMO",W137)))</formula>
    </cfRule>
  </conditionalFormatting>
  <conditionalFormatting sqref="X137">
    <cfRule type="containsText" dxfId="979" priority="181" operator="containsText" text="RIESGO BAJO">
      <formula>NOT(ISERROR(SEARCH("RIESGO BAJO",X137)))</formula>
    </cfRule>
    <cfRule type="containsText" dxfId="978" priority="182" operator="containsText" text="RIESGO MODERADO">
      <formula>NOT(ISERROR(SEARCH("RIESGO MODERADO",X137)))</formula>
    </cfRule>
    <cfRule type="containsText" dxfId="977" priority="183" operator="containsText" text="RIESGO ALTO">
      <formula>NOT(ISERROR(SEARCH("RIESGO ALTO",X137)))</formula>
    </cfRule>
    <cfRule type="containsText" dxfId="976" priority="184" operator="containsText" text="RIESGO EXTREMO">
      <formula>NOT(ISERROR(SEARCH("RIESGO EXTREMO",X137)))</formula>
    </cfRule>
  </conditionalFormatting>
  <conditionalFormatting sqref="Q137">
    <cfRule type="containsText" dxfId="975" priority="177" operator="containsText" text="RIESGO BAJO">
      <formula>NOT(ISERROR(SEARCH("RIESGO BAJO",Q137)))</formula>
    </cfRule>
    <cfRule type="containsText" dxfId="974" priority="178" operator="containsText" text="RIESGO MODERADO">
      <formula>NOT(ISERROR(SEARCH("RIESGO MODERADO",Q137)))</formula>
    </cfRule>
    <cfRule type="containsText" dxfId="973" priority="179" operator="containsText" text="RIESGO ALTO">
      <formula>NOT(ISERROR(SEARCH("RIESGO ALTO",Q137)))</formula>
    </cfRule>
    <cfRule type="containsText" dxfId="972" priority="180" operator="containsText" text="RIESGO EXTREMO">
      <formula>NOT(ISERROR(SEARCH("RIESGO EXTREMO",Q137)))</formula>
    </cfRule>
  </conditionalFormatting>
  <conditionalFormatting sqref="O133">
    <cfRule type="containsText" dxfId="971" priority="157" operator="containsText" text="RIESGO BAJO">
      <formula>NOT(ISERROR(SEARCH("RIESGO BAJO",O133)))</formula>
    </cfRule>
    <cfRule type="containsText" dxfId="970" priority="158" operator="containsText" text="RIESGO MODERADO">
      <formula>NOT(ISERROR(SEARCH("RIESGO MODERADO",O133)))</formula>
    </cfRule>
    <cfRule type="containsText" dxfId="969" priority="159" operator="containsText" text="RIESGO ALTO">
      <formula>NOT(ISERROR(SEARCH("RIESGO ALTO",O133)))</formula>
    </cfRule>
    <cfRule type="containsText" dxfId="968" priority="160" operator="containsText" text="RIESGO EXTREMO">
      <formula>NOT(ISERROR(SEARCH("RIESGO EXTREMO",O133)))</formula>
    </cfRule>
  </conditionalFormatting>
  <conditionalFormatting sqref="V137">
    <cfRule type="containsText" dxfId="967" priority="173" operator="containsText" text="RIESGO BAJO">
      <formula>NOT(ISERROR(SEARCH("RIESGO BAJO",V137)))</formula>
    </cfRule>
    <cfRule type="containsText" dxfId="966" priority="174" operator="containsText" text="RIESGO MODERADO">
      <formula>NOT(ISERROR(SEARCH("RIESGO MODERADO",V137)))</formula>
    </cfRule>
    <cfRule type="containsText" dxfId="965" priority="175" operator="containsText" text="RIESGO ALTO">
      <formula>NOT(ISERROR(SEARCH("RIESGO ALTO",V137)))</formula>
    </cfRule>
    <cfRule type="containsText" dxfId="964" priority="176" operator="containsText" text="RIESGO EXTREMO">
      <formula>NOT(ISERROR(SEARCH("RIESGO EXTREMO",V137)))</formula>
    </cfRule>
  </conditionalFormatting>
  <conditionalFormatting sqref="U129">
    <cfRule type="containsText" dxfId="963" priority="153" operator="containsText" text="RIESGO BAJO">
      <formula>NOT(ISERROR(SEARCH("RIESGO BAJO",U129)))</formula>
    </cfRule>
    <cfRule type="containsText" dxfId="962" priority="154" operator="containsText" text="RIESGO MODERADO">
      <formula>NOT(ISERROR(SEARCH("RIESGO MODERADO",U129)))</formula>
    </cfRule>
    <cfRule type="containsText" dxfId="961" priority="155" operator="containsText" text="RIESGO ALTO">
      <formula>NOT(ISERROR(SEARCH("RIESGO ALTO",U129)))</formula>
    </cfRule>
    <cfRule type="containsText" dxfId="960" priority="156" operator="containsText" text="RIESGO EXTREMO">
      <formula>NOT(ISERROR(SEARCH("RIESGO EXTREMO",U129)))</formula>
    </cfRule>
  </conditionalFormatting>
  <conditionalFormatting sqref="U133">
    <cfRule type="containsText" dxfId="959" priority="141" operator="containsText" text="RIESGO BAJO">
      <formula>NOT(ISERROR(SEARCH("RIESGO BAJO",U133)))</formula>
    </cfRule>
    <cfRule type="containsText" dxfId="958" priority="142" operator="containsText" text="RIESGO MODERADO">
      <formula>NOT(ISERROR(SEARCH("RIESGO MODERADO",U133)))</formula>
    </cfRule>
    <cfRule type="containsText" dxfId="957" priority="143" operator="containsText" text="RIESGO ALTO">
      <formula>NOT(ISERROR(SEARCH("RIESGO ALTO",U133)))</formula>
    </cfRule>
    <cfRule type="containsText" dxfId="956" priority="144" operator="containsText" text="RIESGO EXTREMO">
      <formula>NOT(ISERROR(SEARCH("RIESGO EXTREMO",U133)))</formula>
    </cfRule>
  </conditionalFormatting>
  <conditionalFormatting sqref="P137">
    <cfRule type="containsText" dxfId="955" priority="169" operator="containsText" text="RIESGO BAJO">
      <formula>NOT(ISERROR(SEARCH("RIESGO BAJO",P137)))</formula>
    </cfRule>
    <cfRule type="containsText" dxfId="954" priority="170" operator="containsText" text="RIESGO MODERADO">
      <formula>NOT(ISERROR(SEARCH("RIESGO MODERADO",P137)))</formula>
    </cfRule>
    <cfRule type="containsText" dxfId="953" priority="171" operator="containsText" text="RIESGO ALTO">
      <formula>NOT(ISERROR(SEARCH("RIESGO ALTO",P137)))</formula>
    </cfRule>
    <cfRule type="containsText" dxfId="952" priority="172" operator="containsText" text="RIESGO EXTREMO">
      <formula>NOT(ISERROR(SEARCH("RIESGO EXTREMO",P137)))</formula>
    </cfRule>
  </conditionalFormatting>
  <conditionalFormatting sqref="O137">
    <cfRule type="containsText" dxfId="951" priority="165" operator="containsText" text="RIESGO BAJO">
      <formula>NOT(ISERROR(SEARCH("RIESGO BAJO",O137)))</formula>
    </cfRule>
    <cfRule type="containsText" dxfId="950" priority="166" operator="containsText" text="RIESGO MODERADO">
      <formula>NOT(ISERROR(SEARCH("RIESGO MODERADO",O137)))</formula>
    </cfRule>
    <cfRule type="containsText" dxfId="949" priority="167" operator="containsText" text="RIESGO ALTO">
      <formula>NOT(ISERROR(SEARCH("RIESGO ALTO",O137)))</formula>
    </cfRule>
    <cfRule type="containsText" dxfId="948" priority="168" operator="containsText" text="RIESGO EXTREMO">
      <formula>NOT(ISERROR(SEARCH("RIESGO EXTREMO",O137)))</formula>
    </cfRule>
  </conditionalFormatting>
  <conditionalFormatting sqref="U137">
    <cfRule type="containsText" dxfId="947" priority="161" operator="containsText" text="RIESGO BAJO">
      <formula>NOT(ISERROR(SEARCH("RIESGO BAJO",U137)))</formula>
    </cfRule>
    <cfRule type="containsText" dxfId="946" priority="162" operator="containsText" text="RIESGO MODERADO">
      <formula>NOT(ISERROR(SEARCH("RIESGO MODERADO",U137)))</formula>
    </cfRule>
    <cfRule type="containsText" dxfId="945" priority="163" operator="containsText" text="RIESGO ALTO">
      <formula>NOT(ISERROR(SEARCH("RIESGO ALTO",U137)))</formula>
    </cfRule>
    <cfRule type="containsText" dxfId="944" priority="164" operator="containsText" text="RIESGO EXTREMO">
      <formula>NOT(ISERROR(SEARCH("RIESGO EXTREMO",U137)))</formula>
    </cfRule>
  </conditionalFormatting>
  <conditionalFormatting sqref="U130">
    <cfRule type="containsText" dxfId="943" priority="149" operator="containsText" text="RIESGO BAJO">
      <formula>NOT(ISERROR(SEARCH("RIESGO BAJO",U130)))</formula>
    </cfRule>
    <cfRule type="containsText" dxfId="942" priority="150" operator="containsText" text="RIESGO MODERADO">
      <formula>NOT(ISERROR(SEARCH("RIESGO MODERADO",U130)))</formula>
    </cfRule>
    <cfRule type="containsText" dxfId="941" priority="151" operator="containsText" text="RIESGO ALTO">
      <formula>NOT(ISERROR(SEARCH("RIESGO ALTO",U130)))</formula>
    </cfRule>
    <cfRule type="containsText" dxfId="940" priority="152" operator="containsText" text="RIESGO EXTREMO">
      <formula>NOT(ISERROR(SEARCH("RIESGO EXTREMO",U130)))</formula>
    </cfRule>
  </conditionalFormatting>
  <conditionalFormatting sqref="U131">
    <cfRule type="containsText" dxfId="939" priority="145" operator="containsText" text="RIESGO BAJO">
      <formula>NOT(ISERROR(SEARCH("RIESGO BAJO",U131)))</formula>
    </cfRule>
    <cfRule type="containsText" dxfId="938" priority="146" operator="containsText" text="RIESGO MODERADO">
      <formula>NOT(ISERROR(SEARCH("RIESGO MODERADO",U131)))</formula>
    </cfRule>
    <cfRule type="containsText" dxfId="937" priority="147" operator="containsText" text="RIESGO ALTO">
      <formula>NOT(ISERROR(SEARCH("RIESGO ALTO",U131)))</formula>
    </cfRule>
    <cfRule type="containsText" dxfId="936" priority="148" operator="containsText" text="RIESGO EXTREMO">
      <formula>NOT(ISERROR(SEARCH("RIESGO EXTREMO",U131)))</formula>
    </cfRule>
  </conditionalFormatting>
  <conditionalFormatting sqref="P139 W139">
    <cfRule type="containsText" dxfId="935" priority="137" operator="containsText" text="RIESGO BAJO">
      <formula>NOT(ISERROR(SEARCH("RIESGO BAJO",P139)))</formula>
    </cfRule>
    <cfRule type="containsText" dxfId="934" priority="138" operator="containsText" text="RIESGO MODERADO">
      <formula>NOT(ISERROR(SEARCH("RIESGO MODERADO",P139)))</formula>
    </cfRule>
    <cfRule type="containsText" dxfId="933" priority="139" operator="containsText" text="RIESGO ALTO">
      <formula>NOT(ISERROR(SEARCH("RIESGO ALTO",P139)))</formula>
    </cfRule>
    <cfRule type="containsText" dxfId="932" priority="140" operator="containsText" text="RIESGO EXTREMO">
      <formula>NOT(ISERROR(SEARCH("RIESGO EXTREMO",P139)))</formula>
    </cfRule>
  </conditionalFormatting>
  <conditionalFormatting sqref="W145">
    <cfRule type="containsText" dxfId="931" priority="121" operator="containsText" text="RIESGO BAJO">
      <formula>NOT(ISERROR(SEARCH("RIESGO BAJO",W145)))</formula>
    </cfRule>
    <cfRule type="containsText" dxfId="930" priority="122" operator="containsText" text="RIESGO MODERADO">
      <formula>NOT(ISERROR(SEARCH("RIESGO MODERADO",W145)))</formula>
    </cfRule>
    <cfRule type="containsText" dxfId="929" priority="123" operator="containsText" text="RIESGO ALTO">
      <formula>NOT(ISERROR(SEARCH("RIESGO ALTO",W145)))</formula>
    </cfRule>
    <cfRule type="containsText" dxfId="928" priority="124" operator="containsText" text="RIESGO EXTREMO">
      <formula>NOT(ISERROR(SEARCH("RIESGO EXTREMO",W145)))</formula>
    </cfRule>
  </conditionalFormatting>
  <conditionalFormatting sqref="P148">
    <cfRule type="containsText" dxfId="927" priority="133" operator="containsText" text="RIESGO BAJO">
      <formula>NOT(ISERROR(SEARCH("RIESGO BAJO",P148)))</formula>
    </cfRule>
    <cfRule type="containsText" dxfId="926" priority="134" operator="containsText" text="RIESGO MODERADO">
      <formula>NOT(ISERROR(SEARCH("RIESGO MODERADO",P148)))</formula>
    </cfRule>
    <cfRule type="containsText" dxfId="925" priority="135" operator="containsText" text="RIESGO ALTO">
      <formula>NOT(ISERROR(SEARCH("RIESGO ALTO",P148)))</formula>
    </cfRule>
    <cfRule type="containsText" dxfId="924" priority="136" operator="containsText" text="RIESGO EXTREMO">
      <formula>NOT(ISERROR(SEARCH("RIESGO EXTREMO",P148)))</formula>
    </cfRule>
  </conditionalFormatting>
  <conditionalFormatting sqref="X145">
    <cfRule type="containsText" dxfId="923" priority="101" operator="containsText" text="RIESGO BAJO">
      <formula>NOT(ISERROR(SEARCH("RIESGO BAJO",X145)))</formula>
    </cfRule>
    <cfRule type="containsText" dxfId="922" priority="102" operator="containsText" text="RIESGO MODERADO">
      <formula>NOT(ISERROR(SEARCH("RIESGO MODERADO",X145)))</formula>
    </cfRule>
    <cfRule type="containsText" dxfId="921" priority="103" operator="containsText" text="RIESGO ALTO">
      <formula>NOT(ISERROR(SEARCH("RIESGO ALTO",X145)))</formula>
    </cfRule>
    <cfRule type="containsText" dxfId="920" priority="104" operator="containsText" text="RIESGO EXTREMO">
      <formula>NOT(ISERROR(SEARCH("RIESGO EXTREMO",X145)))</formula>
    </cfRule>
  </conditionalFormatting>
  <conditionalFormatting sqref="P145">
    <cfRule type="containsText" dxfId="919" priority="129" operator="containsText" text="RIESGO BAJO">
      <formula>NOT(ISERROR(SEARCH("RIESGO BAJO",P145)))</formula>
    </cfRule>
    <cfRule type="containsText" dxfId="918" priority="130" operator="containsText" text="RIESGO MODERADO">
      <formula>NOT(ISERROR(SEARCH("RIESGO MODERADO",P145)))</formula>
    </cfRule>
    <cfRule type="containsText" dxfId="917" priority="131" operator="containsText" text="RIESGO ALTO">
      <formula>NOT(ISERROR(SEARCH("RIESGO ALTO",P145)))</formula>
    </cfRule>
    <cfRule type="containsText" dxfId="916" priority="132" operator="containsText" text="RIESGO EXTREMO">
      <formula>NOT(ISERROR(SEARCH("RIESGO EXTREMO",P145)))</formula>
    </cfRule>
  </conditionalFormatting>
  <conditionalFormatting sqref="W142">
    <cfRule type="containsText" dxfId="915" priority="125" operator="containsText" text="RIESGO BAJO">
      <formula>NOT(ISERROR(SEARCH("RIESGO BAJO",W142)))</formula>
    </cfRule>
    <cfRule type="containsText" dxfId="914" priority="126" operator="containsText" text="RIESGO MODERADO">
      <formula>NOT(ISERROR(SEARCH("RIESGO MODERADO",W142)))</formula>
    </cfRule>
    <cfRule type="containsText" dxfId="913" priority="127" operator="containsText" text="RIESGO ALTO">
      <formula>NOT(ISERROR(SEARCH("RIESGO ALTO",W142)))</formula>
    </cfRule>
    <cfRule type="containsText" dxfId="912" priority="128" operator="containsText" text="RIESGO EXTREMO">
      <formula>NOT(ISERROR(SEARCH("RIESGO EXTREMO",W142)))</formula>
    </cfRule>
  </conditionalFormatting>
  <conditionalFormatting sqref="W148">
    <cfRule type="containsText" dxfId="911" priority="117" operator="containsText" text="RIESGO BAJO">
      <formula>NOT(ISERROR(SEARCH("RIESGO BAJO",W148)))</formula>
    </cfRule>
    <cfRule type="containsText" dxfId="910" priority="118" operator="containsText" text="RIESGO MODERADO">
      <formula>NOT(ISERROR(SEARCH("RIESGO MODERADO",W148)))</formula>
    </cfRule>
    <cfRule type="containsText" dxfId="909" priority="119" operator="containsText" text="RIESGO ALTO">
      <formula>NOT(ISERROR(SEARCH("RIESGO ALTO",W148)))</formula>
    </cfRule>
    <cfRule type="containsText" dxfId="908" priority="120" operator="containsText" text="RIESGO EXTREMO">
      <formula>NOT(ISERROR(SEARCH("RIESGO EXTREMO",W148)))</formula>
    </cfRule>
  </conditionalFormatting>
  <conditionalFormatting sqref="X139">
    <cfRule type="containsText" dxfId="907" priority="113" operator="containsText" text="RIESGO BAJO">
      <formula>NOT(ISERROR(SEARCH("RIESGO BAJO",X139)))</formula>
    </cfRule>
    <cfRule type="containsText" dxfId="906" priority="114" operator="containsText" text="RIESGO MODERADO">
      <formula>NOT(ISERROR(SEARCH("RIESGO MODERADO",X139)))</formula>
    </cfRule>
    <cfRule type="containsText" dxfId="905" priority="115" operator="containsText" text="RIESGO ALTO">
      <formula>NOT(ISERROR(SEARCH("RIESGO ALTO",X139)))</formula>
    </cfRule>
    <cfRule type="containsText" dxfId="904" priority="116" operator="containsText" text="RIESGO EXTREMO">
      <formula>NOT(ISERROR(SEARCH("RIESGO EXTREMO",X139)))</formula>
    </cfRule>
  </conditionalFormatting>
  <conditionalFormatting sqref="X148">
    <cfRule type="containsText" dxfId="903" priority="109" operator="containsText" text="RIESGO BAJO">
      <formula>NOT(ISERROR(SEARCH("RIESGO BAJO",X148)))</formula>
    </cfRule>
    <cfRule type="containsText" dxfId="902" priority="110" operator="containsText" text="RIESGO MODERADO">
      <formula>NOT(ISERROR(SEARCH("RIESGO MODERADO",X148)))</formula>
    </cfRule>
    <cfRule type="containsText" dxfId="901" priority="111" operator="containsText" text="RIESGO ALTO">
      <formula>NOT(ISERROR(SEARCH("RIESGO ALTO",X148)))</formula>
    </cfRule>
    <cfRule type="containsText" dxfId="900" priority="112" operator="containsText" text="RIESGO EXTREMO">
      <formula>NOT(ISERROR(SEARCH("RIESGO EXTREMO",X148)))</formula>
    </cfRule>
  </conditionalFormatting>
  <conditionalFormatting sqref="X142">
    <cfRule type="containsText" dxfId="899" priority="105" operator="containsText" text="RIESGO BAJO">
      <formula>NOT(ISERROR(SEARCH("RIESGO BAJO",X142)))</formula>
    </cfRule>
    <cfRule type="containsText" dxfId="898" priority="106" operator="containsText" text="RIESGO MODERADO">
      <formula>NOT(ISERROR(SEARCH("RIESGO MODERADO",X142)))</formula>
    </cfRule>
    <cfRule type="containsText" dxfId="897" priority="107" operator="containsText" text="RIESGO ALTO">
      <formula>NOT(ISERROR(SEARCH("RIESGO ALTO",X142)))</formula>
    </cfRule>
    <cfRule type="containsText" dxfId="896" priority="108" operator="containsText" text="RIESGO EXTREMO">
      <formula>NOT(ISERROR(SEARCH("RIESGO EXTREMO",X142)))</formula>
    </cfRule>
  </conditionalFormatting>
  <conditionalFormatting sqref="Q139">
    <cfRule type="containsText" dxfId="895" priority="97" operator="containsText" text="RIESGO BAJO">
      <formula>NOT(ISERROR(SEARCH("RIESGO BAJO",Q139)))</formula>
    </cfRule>
    <cfRule type="containsText" dxfId="894" priority="98" operator="containsText" text="RIESGO MODERADO">
      <formula>NOT(ISERROR(SEARCH("RIESGO MODERADO",Q139)))</formula>
    </cfRule>
    <cfRule type="containsText" dxfId="893" priority="99" operator="containsText" text="RIESGO ALTO">
      <formula>NOT(ISERROR(SEARCH("RIESGO ALTO",Q139)))</formula>
    </cfRule>
    <cfRule type="containsText" dxfId="892" priority="100" operator="containsText" text="RIESGO EXTREMO">
      <formula>NOT(ISERROR(SEARCH("RIESGO EXTREMO",Q139)))</formula>
    </cfRule>
  </conditionalFormatting>
  <conditionalFormatting sqref="Q142">
    <cfRule type="containsText" dxfId="891" priority="93" operator="containsText" text="RIESGO BAJO">
      <formula>NOT(ISERROR(SEARCH("RIESGO BAJO",Q142)))</formula>
    </cfRule>
    <cfRule type="containsText" dxfId="890" priority="94" operator="containsText" text="RIESGO MODERADO">
      <formula>NOT(ISERROR(SEARCH("RIESGO MODERADO",Q142)))</formula>
    </cfRule>
    <cfRule type="containsText" dxfId="889" priority="95" operator="containsText" text="RIESGO ALTO">
      <formula>NOT(ISERROR(SEARCH("RIESGO ALTO",Q142)))</formula>
    </cfRule>
    <cfRule type="containsText" dxfId="888" priority="96" operator="containsText" text="RIESGO EXTREMO">
      <formula>NOT(ISERROR(SEARCH("RIESGO EXTREMO",Q142)))</formula>
    </cfRule>
  </conditionalFormatting>
  <conditionalFormatting sqref="Q145">
    <cfRule type="containsText" dxfId="887" priority="89" operator="containsText" text="RIESGO BAJO">
      <formula>NOT(ISERROR(SEARCH("RIESGO BAJO",Q145)))</formula>
    </cfRule>
    <cfRule type="containsText" dxfId="886" priority="90" operator="containsText" text="RIESGO MODERADO">
      <formula>NOT(ISERROR(SEARCH("RIESGO MODERADO",Q145)))</formula>
    </cfRule>
    <cfRule type="containsText" dxfId="885" priority="91" operator="containsText" text="RIESGO ALTO">
      <formula>NOT(ISERROR(SEARCH("RIESGO ALTO",Q145)))</formula>
    </cfRule>
    <cfRule type="containsText" dxfId="884" priority="92" operator="containsText" text="RIESGO EXTREMO">
      <formula>NOT(ISERROR(SEARCH("RIESGO EXTREMO",Q145)))</formula>
    </cfRule>
  </conditionalFormatting>
  <conditionalFormatting sqref="Q148">
    <cfRule type="containsText" dxfId="883" priority="85" operator="containsText" text="RIESGO BAJO">
      <formula>NOT(ISERROR(SEARCH("RIESGO BAJO",Q148)))</formula>
    </cfRule>
    <cfRule type="containsText" dxfId="882" priority="86" operator="containsText" text="RIESGO MODERADO">
      <formula>NOT(ISERROR(SEARCH("RIESGO MODERADO",Q148)))</formula>
    </cfRule>
    <cfRule type="containsText" dxfId="881" priority="87" operator="containsText" text="RIESGO ALTO">
      <formula>NOT(ISERROR(SEARCH("RIESGO ALTO",Q148)))</formula>
    </cfRule>
    <cfRule type="containsText" dxfId="880" priority="88" operator="containsText" text="RIESGO EXTREMO">
      <formula>NOT(ISERROR(SEARCH("RIESGO EXTREMO",Q148)))</formula>
    </cfRule>
  </conditionalFormatting>
  <conditionalFormatting sqref="O139">
    <cfRule type="containsText" dxfId="879" priority="81" operator="containsText" text="RIESGO BAJO">
      <formula>NOT(ISERROR(SEARCH("RIESGO BAJO",O139)))</formula>
    </cfRule>
    <cfRule type="containsText" dxfId="878" priority="82" operator="containsText" text="RIESGO MODERADO">
      <formula>NOT(ISERROR(SEARCH("RIESGO MODERADO",O139)))</formula>
    </cfRule>
    <cfRule type="containsText" dxfId="877" priority="83" operator="containsText" text="RIESGO ALTO">
      <formula>NOT(ISERROR(SEARCH("RIESGO ALTO",O139)))</formula>
    </cfRule>
    <cfRule type="containsText" dxfId="876" priority="84" operator="containsText" text="RIESGO EXTREMO">
      <formula>NOT(ISERROR(SEARCH("RIESGO EXTREMO",O139)))</formula>
    </cfRule>
  </conditionalFormatting>
  <conditionalFormatting sqref="O148">
    <cfRule type="containsText" dxfId="875" priority="77" operator="containsText" text="RIESGO BAJO">
      <formula>NOT(ISERROR(SEARCH("RIESGO BAJO",O148)))</formula>
    </cfRule>
    <cfRule type="containsText" dxfId="874" priority="78" operator="containsText" text="RIESGO MODERADO">
      <formula>NOT(ISERROR(SEARCH("RIESGO MODERADO",O148)))</formula>
    </cfRule>
    <cfRule type="containsText" dxfId="873" priority="79" operator="containsText" text="RIESGO ALTO">
      <formula>NOT(ISERROR(SEARCH("RIESGO ALTO",O148)))</formula>
    </cfRule>
    <cfRule type="containsText" dxfId="872" priority="80" operator="containsText" text="RIESGO EXTREMO">
      <formula>NOT(ISERROR(SEARCH("RIESGO EXTREMO",O148)))</formula>
    </cfRule>
  </conditionalFormatting>
  <conditionalFormatting sqref="V148">
    <cfRule type="containsText" dxfId="871" priority="57" operator="containsText" text="RIESGO BAJO">
      <formula>NOT(ISERROR(SEARCH("RIESGO BAJO",V148)))</formula>
    </cfRule>
    <cfRule type="containsText" dxfId="870" priority="58" operator="containsText" text="RIESGO MODERADO">
      <formula>NOT(ISERROR(SEARCH("RIESGO MODERADO",V148)))</formula>
    </cfRule>
    <cfRule type="containsText" dxfId="869" priority="59" operator="containsText" text="RIESGO ALTO">
      <formula>NOT(ISERROR(SEARCH("RIESGO ALTO",V148)))</formula>
    </cfRule>
    <cfRule type="containsText" dxfId="868" priority="60" operator="containsText" text="RIESGO EXTREMO">
      <formula>NOT(ISERROR(SEARCH("RIESGO EXTREMO",V148)))</formula>
    </cfRule>
  </conditionalFormatting>
  <conditionalFormatting sqref="P142">
    <cfRule type="containsText" dxfId="867" priority="73" operator="containsText" text="RIESGO BAJO">
      <formula>NOT(ISERROR(SEARCH("RIESGO BAJO",P142)))</formula>
    </cfRule>
    <cfRule type="containsText" dxfId="866" priority="74" operator="containsText" text="RIESGO MODERADO">
      <formula>NOT(ISERROR(SEARCH("RIESGO MODERADO",P142)))</formula>
    </cfRule>
    <cfRule type="containsText" dxfId="865" priority="75" operator="containsText" text="RIESGO ALTO">
      <formula>NOT(ISERROR(SEARCH("RIESGO ALTO",P142)))</formula>
    </cfRule>
    <cfRule type="containsText" dxfId="864" priority="76" operator="containsText" text="RIESGO EXTREMO">
      <formula>NOT(ISERROR(SEARCH("RIESGO EXTREMO",P142)))</formula>
    </cfRule>
  </conditionalFormatting>
  <conditionalFormatting sqref="O142">
    <cfRule type="containsText" dxfId="863" priority="69" operator="containsText" text="RIESGO BAJO">
      <formula>NOT(ISERROR(SEARCH("RIESGO BAJO",O142)))</formula>
    </cfRule>
    <cfRule type="containsText" dxfId="862" priority="70" operator="containsText" text="RIESGO MODERADO">
      <formula>NOT(ISERROR(SEARCH("RIESGO MODERADO",O142)))</formula>
    </cfRule>
    <cfRule type="containsText" dxfId="861" priority="71" operator="containsText" text="RIESGO ALTO">
      <formula>NOT(ISERROR(SEARCH("RIESGO ALTO",O142)))</formula>
    </cfRule>
    <cfRule type="containsText" dxfId="860" priority="72" operator="containsText" text="RIESGO EXTREMO">
      <formula>NOT(ISERROR(SEARCH("RIESGO EXTREMO",O142)))</formula>
    </cfRule>
  </conditionalFormatting>
  <conditionalFormatting sqref="O145">
    <cfRule type="containsText" dxfId="859" priority="65" operator="containsText" text="RIESGO BAJO">
      <formula>NOT(ISERROR(SEARCH("RIESGO BAJO",O145)))</formula>
    </cfRule>
    <cfRule type="containsText" dxfId="858" priority="66" operator="containsText" text="RIESGO MODERADO">
      <formula>NOT(ISERROR(SEARCH("RIESGO MODERADO",O145)))</formula>
    </cfRule>
    <cfRule type="containsText" dxfId="857" priority="67" operator="containsText" text="RIESGO ALTO">
      <formula>NOT(ISERROR(SEARCH("RIESGO ALTO",O145)))</formula>
    </cfRule>
    <cfRule type="containsText" dxfId="856" priority="68" operator="containsText" text="RIESGO EXTREMO">
      <formula>NOT(ISERROR(SEARCH("RIESGO EXTREMO",O145)))</formula>
    </cfRule>
  </conditionalFormatting>
  <conditionalFormatting sqref="V139">
    <cfRule type="containsText" dxfId="855" priority="61" operator="containsText" text="RIESGO BAJO">
      <formula>NOT(ISERROR(SEARCH("RIESGO BAJO",V139)))</formula>
    </cfRule>
    <cfRule type="containsText" dxfId="854" priority="62" operator="containsText" text="RIESGO MODERADO">
      <formula>NOT(ISERROR(SEARCH("RIESGO MODERADO",V139)))</formula>
    </cfRule>
    <cfRule type="containsText" dxfId="853" priority="63" operator="containsText" text="RIESGO ALTO">
      <formula>NOT(ISERROR(SEARCH("RIESGO ALTO",V139)))</formula>
    </cfRule>
    <cfRule type="containsText" dxfId="852" priority="64" operator="containsText" text="RIESGO EXTREMO">
      <formula>NOT(ISERROR(SEARCH("RIESGO EXTREMO",V139)))</formula>
    </cfRule>
  </conditionalFormatting>
  <conditionalFormatting sqref="V145">
    <cfRule type="containsText" dxfId="851" priority="53" operator="containsText" text="RIESGO BAJO">
      <formula>NOT(ISERROR(SEARCH("RIESGO BAJO",V145)))</formula>
    </cfRule>
    <cfRule type="containsText" dxfId="850" priority="54" operator="containsText" text="RIESGO MODERADO">
      <formula>NOT(ISERROR(SEARCH("RIESGO MODERADO",V145)))</formula>
    </cfRule>
    <cfRule type="containsText" dxfId="849" priority="55" operator="containsText" text="RIESGO ALTO">
      <formula>NOT(ISERROR(SEARCH("RIESGO ALTO",V145)))</formula>
    </cfRule>
    <cfRule type="containsText" dxfId="848" priority="56" operator="containsText" text="RIESGO EXTREMO">
      <formula>NOT(ISERROR(SEARCH("RIESGO EXTREMO",V145)))</formula>
    </cfRule>
  </conditionalFormatting>
  <conditionalFormatting sqref="V142">
    <cfRule type="containsText" dxfId="847" priority="49" operator="containsText" text="RIESGO BAJO">
      <formula>NOT(ISERROR(SEARCH("RIESGO BAJO",V142)))</formula>
    </cfRule>
    <cfRule type="containsText" dxfId="846" priority="50" operator="containsText" text="RIESGO MODERADO">
      <formula>NOT(ISERROR(SEARCH("RIESGO MODERADO",V142)))</formula>
    </cfRule>
    <cfRule type="containsText" dxfId="845" priority="51" operator="containsText" text="RIESGO ALTO">
      <formula>NOT(ISERROR(SEARCH("RIESGO ALTO",V142)))</formula>
    </cfRule>
    <cfRule type="containsText" dxfId="844" priority="52" operator="containsText" text="RIESGO EXTREMO">
      <formula>NOT(ISERROR(SEARCH("RIESGO EXTREMO",V142)))</formula>
    </cfRule>
  </conditionalFormatting>
  <conditionalFormatting sqref="U139">
    <cfRule type="containsText" dxfId="843" priority="45" operator="containsText" text="RIESGO BAJO">
      <formula>NOT(ISERROR(SEARCH("RIESGO BAJO",U139)))</formula>
    </cfRule>
    <cfRule type="containsText" dxfId="842" priority="46" operator="containsText" text="RIESGO MODERADO">
      <formula>NOT(ISERROR(SEARCH("RIESGO MODERADO",U139)))</formula>
    </cfRule>
    <cfRule type="containsText" dxfId="841" priority="47" operator="containsText" text="RIESGO ALTO">
      <formula>NOT(ISERROR(SEARCH("RIESGO ALTO",U139)))</formula>
    </cfRule>
    <cfRule type="containsText" dxfId="840" priority="48" operator="containsText" text="RIESGO EXTREMO">
      <formula>NOT(ISERROR(SEARCH("RIESGO EXTREMO",U139)))</formula>
    </cfRule>
  </conditionalFormatting>
  <conditionalFormatting sqref="U148">
    <cfRule type="containsText" dxfId="839" priority="41" operator="containsText" text="RIESGO BAJO">
      <formula>NOT(ISERROR(SEARCH("RIESGO BAJO",U148)))</formula>
    </cfRule>
    <cfRule type="containsText" dxfId="838" priority="42" operator="containsText" text="RIESGO MODERADO">
      <formula>NOT(ISERROR(SEARCH("RIESGO MODERADO",U148)))</formula>
    </cfRule>
    <cfRule type="containsText" dxfId="837" priority="43" operator="containsText" text="RIESGO ALTO">
      <formula>NOT(ISERROR(SEARCH("RIESGO ALTO",U148)))</formula>
    </cfRule>
    <cfRule type="containsText" dxfId="836" priority="44" operator="containsText" text="RIESGO EXTREMO">
      <formula>NOT(ISERROR(SEARCH("RIESGO EXTREMO",U148)))</formula>
    </cfRule>
  </conditionalFormatting>
  <conditionalFormatting sqref="U142">
    <cfRule type="containsText" dxfId="835" priority="37" operator="containsText" text="RIESGO BAJO">
      <formula>NOT(ISERROR(SEARCH("RIESGO BAJO",U142)))</formula>
    </cfRule>
    <cfRule type="containsText" dxfId="834" priority="38" operator="containsText" text="RIESGO MODERADO">
      <formula>NOT(ISERROR(SEARCH("RIESGO MODERADO",U142)))</formula>
    </cfRule>
    <cfRule type="containsText" dxfId="833" priority="39" operator="containsText" text="RIESGO ALTO">
      <formula>NOT(ISERROR(SEARCH("RIESGO ALTO",U142)))</formula>
    </cfRule>
    <cfRule type="containsText" dxfId="832" priority="40" operator="containsText" text="RIESGO EXTREMO">
      <formula>NOT(ISERROR(SEARCH("RIESGO EXTREMO",U142)))</formula>
    </cfRule>
  </conditionalFormatting>
  <conditionalFormatting sqref="U145">
    <cfRule type="containsText" dxfId="831" priority="33" operator="containsText" text="RIESGO BAJO">
      <formula>NOT(ISERROR(SEARCH("RIESGO BAJO",U145)))</formula>
    </cfRule>
    <cfRule type="containsText" dxfId="830" priority="34" operator="containsText" text="RIESGO MODERADO">
      <formula>NOT(ISERROR(SEARCH("RIESGO MODERADO",U145)))</formula>
    </cfRule>
    <cfRule type="containsText" dxfId="829" priority="35" operator="containsText" text="RIESGO ALTO">
      <formula>NOT(ISERROR(SEARCH("RIESGO ALTO",U145)))</formula>
    </cfRule>
    <cfRule type="containsText" dxfId="828" priority="36" operator="containsText" text="RIESGO EXTREMO">
      <formula>NOT(ISERROR(SEARCH("RIESGO EXTREMO",U145)))</formula>
    </cfRule>
  </conditionalFormatting>
  <conditionalFormatting sqref="O152:Q152 U152:X152">
    <cfRule type="containsText" dxfId="827" priority="29" operator="containsText" text="RIESGO BAJO">
      <formula>NOT(ISERROR(SEARCH("RIESGO BAJO",O152)))</formula>
    </cfRule>
    <cfRule type="containsText" dxfId="826" priority="30" operator="containsText" text="RIESGO MODERADO">
      <formula>NOT(ISERROR(SEARCH("RIESGO MODERADO",O152)))</formula>
    </cfRule>
    <cfRule type="containsText" dxfId="825" priority="31" operator="containsText" text="RIESGO ALTO">
      <formula>NOT(ISERROR(SEARCH("RIESGO ALTO",O152)))</formula>
    </cfRule>
    <cfRule type="containsText" dxfId="824" priority="32" operator="containsText" text="RIESGO EXTREMO">
      <formula>NOT(ISERROR(SEARCH("RIESGO EXTREMO",O152)))</formula>
    </cfRule>
  </conditionalFormatting>
  <conditionalFormatting sqref="W155:W156">
    <cfRule type="containsText" dxfId="823" priority="25" operator="containsText" text="RIESGO BAJO">
      <formula>NOT(ISERROR(SEARCH("RIESGO BAJO",W155)))</formula>
    </cfRule>
    <cfRule type="containsText" dxfId="822" priority="26" operator="containsText" text="RIESGO MODERADO">
      <formula>NOT(ISERROR(SEARCH("RIESGO MODERADO",W155)))</formula>
    </cfRule>
    <cfRule type="containsText" dxfId="821" priority="27" operator="containsText" text="RIESGO ALTO">
      <formula>NOT(ISERROR(SEARCH("RIESGO ALTO",W155)))</formula>
    </cfRule>
    <cfRule type="containsText" dxfId="820" priority="28" operator="containsText" text="RIESGO EXTREMO">
      <formula>NOT(ISERROR(SEARCH("RIESGO EXTREMO",W155)))</formula>
    </cfRule>
  </conditionalFormatting>
  <conditionalFormatting sqref="X155:X156">
    <cfRule type="containsText" dxfId="819" priority="21" operator="containsText" text="RIESGO BAJO">
      <formula>NOT(ISERROR(SEARCH("RIESGO BAJO",X155)))</formula>
    </cfRule>
    <cfRule type="containsText" dxfId="818" priority="22" operator="containsText" text="RIESGO MODERADO">
      <formula>NOT(ISERROR(SEARCH("RIESGO MODERADO",X155)))</formula>
    </cfRule>
    <cfRule type="containsText" dxfId="817" priority="23" operator="containsText" text="RIESGO ALTO">
      <formula>NOT(ISERROR(SEARCH("RIESGO ALTO",X155)))</formula>
    </cfRule>
    <cfRule type="containsText" dxfId="816" priority="24" operator="containsText" text="RIESGO EXTREMO">
      <formula>NOT(ISERROR(SEARCH("RIESGO EXTREMO",X155)))</formula>
    </cfRule>
  </conditionalFormatting>
  <conditionalFormatting sqref="P155:P156">
    <cfRule type="containsText" dxfId="815" priority="17" operator="containsText" text="RIESGO BAJO">
      <formula>NOT(ISERROR(SEARCH("RIESGO BAJO",P155)))</formula>
    </cfRule>
    <cfRule type="containsText" dxfId="814" priority="18" operator="containsText" text="RIESGO MODERADO">
      <formula>NOT(ISERROR(SEARCH("RIESGO MODERADO",P155)))</formula>
    </cfRule>
    <cfRule type="containsText" dxfId="813" priority="19" operator="containsText" text="RIESGO ALTO">
      <formula>NOT(ISERROR(SEARCH("RIESGO ALTO",P155)))</formula>
    </cfRule>
    <cfRule type="containsText" dxfId="812" priority="20" operator="containsText" text="RIESGO EXTREMO">
      <formula>NOT(ISERROR(SEARCH("RIESGO EXTREMO",P155)))</formula>
    </cfRule>
  </conditionalFormatting>
  <conditionalFormatting sqref="O155:O156">
    <cfRule type="containsText" dxfId="811" priority="9" operator="containsText" text="RIESGO BAJO">
      <formula>NOT(ISERROR(SEARCH("RIESGO BAJO",O155)))</formula>
    </cfRule>
    <cfRule type="containsText" dxfId="810" priority="10" operator="containsText" text="RIESGO MODERADO">
      <formula>NOT(ISERROR(SEARCH("RIESGO MODERADO",O155)))</formula>
    </cfRule>
    <cfRule type="containsText" dxfId="809" priority="11" operator="containsText" text="RIESGO ALTO">
      <formula>NOT(ISERROR(SEARCH("RIESGO ALTO",O155)))</formula>
    </cfRule>
    <cfRule type="containsText" dxfId="808" priority="12" operator="containsText" text="RIESGO EXTREMO">
      <formula>NOT(ISERROR(SEARCH("RIESGO EXTREMO",O155)))</formula>
    </cfRule>
  </conditionalFormatting>
  <conditionalFormatting sqref="Q155:Q156">
    <cfRule type="containsText" dxfId="807" priority="13" operator="containsText" text="RIESGO BAJO">
      <formula>NOT(ISERROR(SEARCH("RIESGO BAJO",Q155)))</formula>
    </cfRule>
    <cfRule type="containsText" dxfId="806" priority="14" operator="containsText" text="RIESGO MODERADO">
      <formula>NOT(ISERROR(SEARCH("RIESGO MODERADO",Q155)))</formula>
    </cfRule>
    <cfRule type="containsText" dxfId="805" priority="15" operator="containsText" text="RIESGO ALTO">
      <formula>NOT(ISERROR(SEARCH("RIESGO ALTO",Q155)))</formula>
    </cfRule>
    <cfRule type="containsText" dxfId="804" priority="16" operator="containsText" text="RIESGO EXTREMO">
      <formula>NOT(ISERROR(SEARCH("RIESGO EXTREMO",Q155)))</formula>
    </cfRule>
  </conditionalFormatting>
  <conditionalFormatting sqref="V155:V156">
    <cfRule type="containsText" dxfId="803" priority="5" operator="containsText" text="RIESGO BAJO">
      <formula>NOT(ISERROR(SEARCH("RIESGO BAJO",V155)))</formula>
    </cfRule>
    <cfRule type="containsText" dxfId="802" priority="6" operator="containsText" text="RIESGO MODERADO">
      <formula>NOT(ISERROR(SEARCH("RIESGO MODERADO",V155)))</formula>
    </cfRule>
    <cfRule type="containsText" dxfId="801" priority="7" operator="containsText" text="RIESGO ALTO">
      <formula>NOT(ISERROR(SEARCH("RIESGO ALTO",V155)))</formula>
    </cfRule>
    <cfRule type="containsText" dxfId="800" priority="8" operator="containsText" text="RIESGO EXTREMO">
      <formula>NOT(ISERROR(SEARCH("RIESGO EXTREMO",V155)))</formula>
    </cfRule>
  </conditionalFormatting>
  <conditionalFormatting sqref="U155:U156">
    <cfRule type="containsText" dxfId="799" priority="1" operator="containsText" text="RIESGO BAJO">
      <formula>NOT(ISERROR(SEARCH("RIESGO BAJO",U155)))</formula>
    </cfRule>
    <cfRule type="containsText" dxfId="798" priority="2" operator="containsText" text="RIESGO MODERADO">
      <formula>NOT(ISERROR(SEARCH("RIESGO MODERADO",U155)))</formula>
    </cfRule>
    <cfRule type="containsText" dxfId="797" priority="3" operator="containsText" text="RIESGO ALTO">
      <formula>NOT(ISERROR(SEARCH("RIESGO ALTO",U155)))</formula>
    </cfRule>
    <cfRule type="containsText" dxfId="796" priority="4" operator="containsText" text="RIESGO EXTREMO">
      <formula>NOT(ISERROR(SEARCH("RIESGO EXTREMO",U155)))</formula>
    </cfRule>
  </conditionalFormatting>
  <dataValidations count="44">
    <dataValidation type="list" allowBlank="1" showInputMessage="1" showErrorMessage="1" sqref="Q155:Q156" xr:uid="{8497A9F5-9566-46DE-BB8D-249CB5D12E72}">
      <formula1>#REF!</formula1>
    </dataValidation>
    <dataValidation type="list" allowBlank="1" showInputMessage="1" showErrorMessage="1" sqref="Q139 Q148 Q145 Q142" xr:uid="{F54CC210-1563-48E8-A7C9-F5C6DC61E6C9}">
      <formula1>#REF!</formula1>
    </dataValidation>
    <dataValidation type="list" allowBlank="1" showInputMessage="1" showErrorMessage="1" sqref="Q129:Q131 Q133 Q135 Q137" xr:uid="{93055E69-9682-4F1F-9F2E-5AA7927513B5}">
      <formula1>#REF!</formula1>
    </dataValidation>
    <dataValidation type="list" allowBlank="1" showInputMessage="1" showErrorMessage="1" sqref="Q125 Q127 Q122" xr:uid="{D54BEA3D-B6CA-4F48-A2BB-070355719E86}">
      <formula1>#REF!</formula1>
    </dataValidation>
    <dataValidation type="list" allowBlank="1" showInputMessage="1" showErrorMessage="1" sqref="Q118:Q121" xr:uid="{D364A856-1265-4ABD-8512-943A6DD4E0AF}">
      <formula1>#REF!</formula1>
    </dataValidation>
    <dataValidation type="list" allowBlank="1" showInputMessage="1" showErrorMessage="1" sqref="Q108:Q110" xr:uid="{3DC81824-668A-4C3E-93E9-B6FE55B2F8B7}">
      <formula1>#REF!</formula1>
    </dataValidation>
    <dataValidation type="list" allowBlank="1" showInputMessage="1" showErrorMessage="1" sqref="Q103 Q106 Q152" xr:uid="{1D934275-8BF3-4FE9-B7B2-8EE3F75B7EEC}">
      <formula1>#REF!</formula1>
    </dataValidation>
    <dataValidation type="list" allowBlank="1" showInputMessage="1" showErrorMessage="1" sqref="AN91 AN93:AN98" xr:uid="{127DBC74-020A-41F0-9745-5EC373B8E15C}">
      <formula1>$AN$6:$AN$15</formula1>
    </dataValidation>
    <dataValidation type="list" allowBlank="1" showInputMessage="1" showErrorMessage="1" sqref="Q84 Q86 Q82" xr:uid="{FC6439CF-68B3-47EF-A818-971F49658619}">
      <formula1>#REF!</formula1>
    </dataValidation>
    <dataValidation type="list" allowBlank="1" showInputMessage="1" showErrorMessage="1" sqref="Q62:Q63 Q65 Q67" xr:uid="{D75D1BA1-A256-4524-A035-726084A44B75}">
      <formula1>#REF!</formula1>
    </dataValidation>
    <dataValidation type="list" allowBlank="1" showInputMessage="1" showErrorMessage="1" sqref="Q60 Q57:Q58" xr:uid="{70D57FF4-5281-4216-BB61-FE77DAF2E34D}">
      <formula1>#REF!</formula1>
    </dataValidation>
    <dataValidation type="list" allowBlank="1" showInputMessage="1" showErrorMessage="1" sqref="AJ53:AJ56 AJ95:AJ98" xr:uid="{59109A4D-2842-4D94-9968-8AF2E31686DD}">
      <formula1>$AA$24:$AA$25</formula1>
    </dataValidation>
    <dataValidation type="list" allowBlank="1" showInputMessage="1" showErrorMessage="1" sqref="AK53:AK56 AK95:AK98 AA95:AA98" xr:uid="{6EA83A0E-0FA5-4468-B2DA-6522C644F135}">
      <formula1>$AJ$24:$AJ$25</formula1>
    </dataValidation>
    <dataValidation type="list" allowBlank="1" showInputMessage="1" showErrorMessage="1" sqref="AL53:AL56 AL95:AL98" xr:uid="{32FBCC4A-C8B2-4A7C-B96C-719F4AC24CFC}">
      <formula1>$AK$24:$AK$25</formula1>
    </dataValidation>
    <dataValidation type="list" allowBlank="1" showInputMessage="1" showErrorMessage="1" sqref="AM53:AM56 AM95:AM98" xr:uid="{C31EF1D4-5CDC-44A6-B3BD-1879F6E3BA05}">
      <formula1>$AL$24:$AL$25</formula1>
    </dataValidation>
    <dataValidation type="list" allowBlank="1" showInputMessage="1" showErrorMessage="1" sqref="AN53:AN56 AN95:AN98" xr:uid="{AA1117CD-E581-4889-A90E-705A2702CE5B}">
      <formula1>$AM$24:$AM$36</formula1>
    </dataValidation>
    <dataValidation type="list" allowBlank="1" showInputMessage="1" showErrorMessage="1" sqref="Q48 Q46 Q50 Q53 Q69 Q72 Q75:Q76 Q78:Q79 Q88:Q91 Q95 Q93 Q99:Q101 Q113 Q115 Q111" xr:uid="{EB7F5B08-643B-4870-A471-A9691AA6F060}">
      <formula1>#REF!</formula1>
    </dataValidation>
    <dataValidation type="list" allowBlank="1" showInputMessage="1" showErrorMessage="1" sqref="Q39 Q41 Q44:Q45" xr:uid="{84E8A74B-9F9C-4169-948D-139A464C4B3A}">
      <formula1>#REF!</formula1>
    </dataValidation>
    <dataValidation type="list" allowBlank="1" showInputMessage="1" showErrorMessage="1" sqref="F37:F39 F41 F44:F46 F48 F50 F53 F60 F57:F58 F62:F63 F65 F67 F69 F72 F75:F76 F78:F79 F84 F86 F82 F88:F91 F95 F93 F99:F101 F103 F106 F108:F111 F113 F115 F118:F122 F127 F125 F129:F131 F133 F135 F137 F139 F142:F148 F152 F155:F156" xr:uid="{E27A2974-510E-4BA8-8808-29A8DC9D029B}">
      <formula1>$F$6:$F$11</formula1>
    </dataValidation>
    <dataValidation type="list" allowBlank="1" showInputMessage="1" showErrorMessage="1" sqref="G37:G39 G41 G44:G46 G48 G53 G50 G60 G57:G58 G62:G63 G65 G67 G69 G72 G75:G76 G78:G79 G84 G86 G82 G88:G91 G95 G93 G99:G101 G103 G106 G108:G111 G113 G115 G118:G122 G127 G125 G129:G131 G133 G135 G137 G139 G142:G148 G152 G155:G156" xr:uid="{7BA9796D-BF3C-4E30-BD10-816869872479}">
      <formula1>$G$6:$G$11</formula1>
    </dataValidation>
    <dataValidation type="list" allowBlank="1" showInputMessage="1" showErrorMessage="1" sqref="H37:H39 H41 H44:H46 H48 H50 H53 H60 H57:H58 H62:H63 H65 H67 H69 H72 H75:H76 H78:H79 H84 H86 H82 H88:H91 H95 H93 H99:H101 H103 H106 H108:H111 H113 H115 H118:H122 H127 H125 H129:H131 H133 H135 H137 H139 H142:H148 H152 H155:H156" xr:uid="{2AF504A1-F5B3-42F7-9260-151DE773DAB1}">
      <formula1>$H$6:$H$12</formula1>
    </dataValidation>
    <dataValidation type="list" allowBlank="1" showInputMessage="1" showErrorMessage="1" sqref="Q37:Q38" xr:uid="{E0E48220-C37C-4568-82E3-AB7265DE7CAB}">
      <formula1>#REF!</formula1>
    </dataValidation>
    <dataValidation type="list" allowBlank="1" showInputMessage="1" showErrorMessage="1" sqref="R37:R95 L37:L41 L44:L48 L50:L58 L60:L63 L65:L72 L75:L76 L78:L93 L95:L101 R99:R101 L106:L113 R103:R111 L103 L115:L125 R113 R115 R118:R148 L127:L135 L137:L139 L142:L148 L152:L156 R152:R156" xr:uid="{5A26215C-78E9-443D-8B28-F6B9D43123E5}">
      <formula1>$L$6:$L$10</formula1>
    </dataValidation>
    <dataValidation type="list" allowBlank="1" showInputMessage="1" showErrorMessage="1" sqref="S37:S101 M37:M41 M44:M48 M50:M58 M60:M63 M65:M72 M75:M76 M78:M93 M95:M101 M106:M113 M103 S103:S111 M115:M125 S113 S115 S118:S148 M127:M135 M137:M148 S152:S156 M152:M156" xr:uid="{4BAB660A-D7FC-4341-AED5-9332088CE2BA}">
      <formula1>$M$6:$M$10</formula1>
    </dataValidation>
    <dataValidation type="list" allowBlank="1" showInputMessage="1" showErrorMessage="1" sqref="AN37:AN90 AN92 AN95:AN108 AN111:AN156" xr:uid="{D308536B-3150-4A0A-AA54-E869950F392D}">
      <formula1>$AN$6:$AN$14</formula1>
    </dataValidation>
    <dataValidation type="list" allowBlank="1" showInputMessage="1" showErrorMessage="1" sqref="E37:E101 E103:E139 E142:E148 E152:E156" xr:uid="{DFAC9B56-FD34-4846-B719-1673E4E7FDB9}">
      <formula1>$E$6:$E$15</formula1>
    </dataValidation>
    <dataValidation type="list" allowBlank="1" showInputMessage="1" showErrorMessage="1" sqref="D37:D138 D139:E139 E142:E148 D140:D156" xr:uid="{299F330F-4848-4D8D-839A-61ED09D8182E}">
      <formula1>$D$6:$D$25</formula1>
    </dataValidation>
    <dataValidation type="list" allowBlank="1" showInputMessage="1" showErrorMessage="1" sqref="BM37:BM61 BM69:BM71 BM91:BM100 BM103:BM107 BM111 BM139:BM151 BM155:BM156" xr:uid="{CF4042EC-043C-4D30-AF94-EB2FAB1A012B}">
      <formula1>$BM$6:$BM$8</formula1>
    </dataValidation>
    <dataValidation type="list" allowBlank="1" showInputMessage="1" showErrorMessage="1" sqref="BL37:BL49 BL50:BM56 BL57:BL61 BL62:BM68 BM72:BM75 BL69:BL75 BL76:BM90 BL95:BM98 BL91:BL94 BM101 BL99:BL101 BL103:BL107 BL108:BM110 BM112:BM117 BL111:BL117 BL118:BM138 BL139:BL156 BM152:BM154" xr:uid="{5659D1B6-D646-47AD-ADD7-6C811787F908}">
      <formula1>$BL$6:$BL$7</formula1>
    </dataValidation>
    <dataValidation type="list" allowBlank="1" showInputMessage="1" showErrorMessage="1" sqref="X37:X101 X103:X147 X152:X156" xr:uid="{7F1E2978-31CB-4429-8B5D-7E0109E005D0}">
      <formula1>$X$6:$X$7</formula1>
    </dataValidation>
    <dataValidation type="list" allowBlank="1" showInputMessage="1" showErrorMessage="1" sqref="AJ37:AJ156" xr:uid="{4ED2AF23-736B-4DAC-B7D4-8B847D77F3DA}">
      <formula1>$AJ$6:$AJ$8</formula1>
    </dataValidation>
    <dataValidation type="list" allowBlank="1" showInputMessage="1" showErrorMessage="1" sqref="AA37:AA156" xr:uid="{FA242CDD-A81A-46F4-82BD-1524E87622BB}">
      <formula1>$AA$6:$AA$7</formula1>
    </dataValidation>
    <dataValidation type="list" allowBlank="1" showInputMessage="1" showErrorMessage="1" sqref="AK37:AM156" xr:uid="{36DAE8CA-1AAE-4137-9FD4-E3E29E9C0F17}">
      <formula1>$AK$6:$AK$7</formula1>
    </dataValidation>
    <dataValidation type="list" allowBlank="1" showInputMessage="1" showErrorMessage="1" sqref="AP37:AP156" xr:uid="{5970B2ED-67DB-49DC-B691-9820FBF7F57B}">
      <formula1>$AP$6:$AP$7</formula1>
    </dataValidation>
    <dataValidation type="list" allowBlank="1" showInputMessage="1" showErrorMessage="1" sqref="AQ37:AQ156" xr:uid="{7C7F8FB9-3115-4158-9D78-0B65B7CF4F9F}">
      <formula1>$AQ$6:$AQ$7</formula1>
    </dataValidation>
    <dataValidation type="list" allowBlank="1" showInputMessage="1" showErrorMessage="1" sqref="AR37:AR156" xr:uid="{80A1A01B-C597-4024-B3F4-8591E9F59CD9}">
      <formula1>$AR$6:$AR$7</formula1>
    </dataValidation>
    <dataValidation type="list" allowBlank="1" showInputMessage="1" showErrorMessage="1" sqref="AS37:AS156" xr:uid="{F58049CE-8BB2-4066-8D96-D6134EE83B3E}">
      <formula1>$AS$6:$AS$8</formula1>
    </dataValidation>
    <dataValidation type="list" allowBlank="1" showInputMessage="1" showErrorMessage="1" sqref="AT37:AT156" xr:uid="{C4AFDFC3-9A06-467A-BBFB-435F621D418B}">
      <formula1>$AT$6:$AT$7</formula1>
    </dataValidation>
    <dataValidation type="list" allowBlank="1" showInputMessage="1" showErrorMessage="1" sqref="AU37:AU156" xr:uid="{BD87A1AF-E71F-4980-96AD-7DE639597500}">
      <formula1>$AU$6:$AU$7</formula1>
    </dataValidation>
    <dataValidation type="list" allowBlank="1" showInputMessage="1" showErrorMessage="1" sqref="AV37:AV156" xr:uid="{8D94B991-4404-4D82-BA2F-4A495B93512B}">
      <formula1>$AV$6:$AV$8</formula1>
    </dataValidation>
    <dataValidation type="list" allowBlank="1" showInputMessage="1" showErrorMessage="1" sqref="BF37:BF156" xr:uid="{18E8EB51-1CD5-44D3-8B3C-98CC870B3DEE}">
      <formula1>$BF$6:$BF$8</formula1>
    </dataValidation>
    <dataValidation type="list" allowBlank="1" showInputMessage="1" showErrorMessage="1" sqref="AC37:AC156" xr:uid="{5438A526-368A-48DD-A5FB-3FC294D690A0}">
      <formula1>$AC$6:$AC$7</formula1>
    </dataValidation>
    <dataValidation type="list" allowBlank="1" showInputMessage="1" showErrorMessage="1" sqref="AI37:AI156" xr:uid="{E6722204-5AA8-4078-AC62-5B8B60ED0EE5}">
      <formula1>$AI$6:$AI$7</formula1>
    </dataValidation>
    <dataValidation type="list" allowBlank="1" showInputMessage="1" showErrorMessage="1" sqref="AO37:AO156" xr:uid="{3E708C64-5CFB-4C0D-A10F-A6D71637F0B2}">
      <formula1>$AO$6:$AO$7</formula1>
    </dataValidation>
  </dataValidations>
  <pageMargins left="0.25" right="0.25" top="0.75" bottom="0.75" header="0.3" footer="0.3"/>
  <pageSetup scale="21"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1B423-F5F3-4060-ACAE-E36FF6CB2DAB}">
  <sheetPr>
    <tabColor theme="8" tint="-0.249977111117893"/>
  </sheetPr>
  <dimension ref="A1:EH103"/>
  <sheetViews>
    <sheetView showGridLines="0" zoomScale="70" zoomScaleNormal="70" zoomScaleSheetLayoutView="80" workbookViewId="0"/>
  </sheetViews>
  <sheetFormatPr baseColWidth="10" defaultRowHeight="15" x14ac:dyDescent="0.2"/>
  <cols>
    <col min="1" max="1" width="3.5703125" style="1" bestFit="1" customWidth="1"/>
    <col min="2" max="2" width="7" style="3" customWidth="1"/>
    <col min="3" max="3" width="20.140625" style="26" hidden="1" customWidth="1"/>
    <col min="4" max="4" width="20.42578125" style="2" customWidth="1"/>
    <col min="5" max="5" width="15" style="1" customWidth="1"/>
    <col min="6" max="7" width="14.42578125" style="1" customWidth="1"/>
    <col min="8" max="8" width="15.5703125" style="1" customWidth="1"/>
    <col min="9" max="9" width="37.85546875" style="1" customWidth="1"/>
    <col min="10" max="10" width="33.140625" style="1" customWidth="1"/>
    <col min="11" max="11" width="36.28515625" style="1" customWidth="1"/>
    <col min="12" max="12" width="16.7109375" style="1" customWidth="1"/>
    <col min="13" max="13" width="14.140625" style="1" customWidth="1"/>
    <col min="14" max="14" width="9.5703125" style="1" hidden="1" customWidth="1"/>
    <col min="15" max="15" width="15.5703125" style="6" hidden="1" customWidth="1"/>
    <col min="16" max="16" width="15.5703125" style="6" customWidth="1"/>
    <col min="17" max="17" width="18.42578125" style="1" customWidth="1"/>
    <col min="18" max="18" width="17.7109375" style="1" customWidth="1"/>
    <col min="19" max="19" width="13.85546875" style="1" customWidth="1"/>
    <col min="20" max="20" width="9.5703125" style="1" hidden="1" customWidth="1"/>
    <col min="21" max="21" width="15.5703125" style="6" hidden="1" customWidth="1"/>
    <col min="22" max="22" width="16.7109375" style="6" customWidth="1"/>
    <col min="23" max="24" width="28.140625" style="1" customWidth="1"/>
    <col min="25" max="25" width="82.140625" style="1" customWidth="1"/>
    <col min="26" max="26" width="21.28515625" style="2" customWidth="1"/>
    <col min="27" max="27" width="16.140625" style="1" customWidth="1"/>
    <col min="28" max="28" width="35" style="1" customWidth="1"/>
    <col min="29" max="29" width="21.140625" style="1" customWidth="1"/>
    <col min="30" max="30" width="7.42578125" style="1" customWidth="1"/>
    <col min="31" max="34" width="10.7109375" style="1" customWidth="1"/>
    <col min="35" max="35" width="21.140625" style="1" customWidth="1"/>
    <col min="36" max="41" width="16.140625" style="1" customWidth="1"/>
    <col min="42" max="48" width="19.28515625" style="2" customWidth="1"/>
    <col min="49" max="49" width="4.85546875" style="2" customWidth="1"/>
    <col min="50" max="50" width="6.42578125" style="2" customWidth="1"/>
    <col min="51" max="55" width="4.85546875" style="2" customWidth="1"/>
    <col min="56" max="56" width="10.42578125" style="2" customWidth="1"/>
    <col min="57" max="57" width="11.85546875" style="2" customWidth="1"/>
    <col min="58" max="58" width="28.85546875" style="1" customWidth="1"/>
    <col min="59" max="59" width="13" style="1" customWidth="1"/>
    <col min="60" max="60" width="14" style="1" customWidth="1"/>
    <col min="61" max="62" width="14.42578125" style="1" customWidth="1"/>
    <col min="63" max="63" width="13.28515625" style="1" customWidth="1"/>
    <col min="64" max="65" width="18.85546875" style="1" customWidth="1"/>
    <col min="66" max="67" width="18" style="1" customWidth="1"/>
    <col min="68" max="69" width="17.85546875" style="1" customWidth="1"/>
    <col min="70" max="70" width="22.42578125" style="26" customWidth="1"/>
    <col min="71" max="77" width="11.42578125" style="1" customWidth="1"/>
    <col min="78" max="16384" width="11.42578125" style="1"/>
  </cols>
  <sheetData>
    <row r="1" spans="2:65" ht="6" customHeight="1" thickBot="1" x14ac:dyDescent="0.25"/>
    <row r="2" spans="2:65" ht="14.25" customHeight="1" x14ac:dyDescent="0.2">
      <c r="B2" s="159"/>
      <c r="C2" s="160"/>
      <c r="D2" s="161"/>
      <c r="E2" s="168" t="s">
        <v>794</v>
      </c>
      <c r="F2" s="169"/>
      <c r="G2" s="169"/>
      <c r="H2" s="169"/>
      <c r="I2" s="169"/>
      <c r="J2" s="169"/>
      <c r="K2" s="169"/>
      <c r="L2" s="169"/>
      <c r="M2" s="169"/>
      <c r="N2" s="169"/>
      <c r="O2" s="169"/>
      <c r="P2" s="169"/>
      <c r="Q2" s="169"/>
      <c r="R2" s="169"/>
      <c r="S2" s="169"/>
      <c r="T2" s="169"/>
      <c r="U2" s="169"/>
      <c r="V2" s="169"/>
      <c r="W2" s="169"/>
      <c r="X2" s="170"/>
    </row>
    <row r="3" spans="2:65" ht="14.25" customHeight="1" x14ac:dyDescent="0.2">
      <c r="B3" s="162"/>
      <c r="C3" s="188"/>
      <c r="D3" s="164"/>
      <c r="E3" s="171"/>
      <c r="F3" s="189"/>
      <c r="G3" s="189"/>
      <c r="H3" s="189"/>
      <c r="I3" s="189"/>
      <c r="J3" s="189"/>
      <c r="K3" s="189"/>
      <c r="L3" s="189"/>
      <c r="M3" s="189"/>
      <c r="N3" s="189"/>
      <c r="O3" s="189"/>
      <c r="P3" s="189"/>
      <c r="Q3" s="189"/>
      <c r="R3" s="189"/>
      <c r="S3" s="189"/>
      <c r="T3" s="189"/>
      <c r="U3" s="189"/>
      <c r="V3" s="189"/>
      <c r="W3" s="189"/>
      <c r="X3" s="173"/>
      <c r="Y3" s="4"/>
      <c r="Z3" s="4"/>
      <c r="AA3" s="4"/>
      <c r="AB3" s="4"/>
      <c r="AC3" s="4"/>
      <c r="AD3" s="4"/>
      <c r="AE3" s="4"/>
      <c r="AF3" s="4"/>
      <c r="AG3" s="16"/>
      <c r="AH3" s="16"/>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row>
    <row r="4" spans="2:65" ht="14.25" customHeight="1" x14ac:dyDescent="0.2">
      <c r="B4" s="162"/>
      <c r="C4" s="188"/>
      <c r="D4" s="164"/>
      <c r="E4" s="171"/>
      <c r="F4" s="189"/>
      <c r="G4" s="189"/>
      <c r="H4" s="189"/>
      <c r="I4" s="189"/>
      <c r="J4" s="189"/>
      <c r="K4" s="189"/>
      <c r="L4" s="189"/>
      <c r="M4" s="189"/>
      <c r="N4" s="189"/>
      <c r="O4" s="189"/>
      <c r="P4" s="189"/>
      <c r="Q4" s="189"/>
      <c r="R4" s="189"/>
      <c r="S4" s="189"/>
      <c r="T4" s="189"/>
      <c r="U4" s="189"/>
      <c r="V4" s="189"/>
      <c r="W4" s="189"/>
      <c r="X4" s="173"/>
      <c r="Y4" s="4"/>
      <c r="Z4" s="4"/>
      <c r="AA4" s="4"/>
      <c r="AB4" s="4"/>
      <c r="AC4" s="4"/>
      <c r="AD4" s="4"/>
      <c r="AE4" s="4"/>
      <c r="AF4" s="4"/>
      <c r="AG4" s="16"/>
      <c r="AH4" s="16"/>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row>
    <row r="5" spans="2:65" ht="15" customHeight="1" thickBot="1" x14ac:dyDescent="0.25">
      <c r="B5" s="165"/>
      <c r="C5" s="166"/>
      <c r="D5" s="167"/>
      <c r="E5" s="174"/>
      <c r="F5" s="175"/>
      <c r="G5" s="175"/>
      <c r="H5" s="175"/>
      <c r="I5" s="175"/>
      <c r="J5" s="175"/>
      <c r="K5" s="175"/>
      <c r="L5" s="175"/>
      <c r="M5" s="175"/>
      <c r="N5" s="175"/>
      <c r="O5" s="175"/>
      <c r="P5" s="175"/>
      <c r="Q5" s="175"/>
      <c r="R5" s="175"/>
      <c r="S5" s="175"/>
      <c r="T5" s="175"/>
      <c r="U5" s="175"/>
      <c r="V5" s="175"/>
      <c r="W5" s="175"/>
      <c r="X5" s="176"/>
      <c r="Y5" s="4"/>
      <c r="Z5" s="4"/>
      <c r="AA5" s="4"/>
      <c r="AB5" s="4"/>
      <c r="AC5" s="4"/>
      <c r="AD5" s="4"/>
      <c r="AE5" s="4"/>
      <c r="AF5" s="4"/>
      <c r="AG5" s="16"/>
      <c r="AH5" s="16"/>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row>
    <row r="6" spans="2:65" hidden="1" x14ac:dyDescent="0.2">
      <c r="B6" s="3" t="s">
        <v>133</v>
      </c>
      <c r="D6" s="2" t="s">
        <v>58</v>
      </c>
      <c r="E6" s="1" t="s">
        <v>36</v>
      </c>
      <c r="F6" s="1" t="s">
        <v>64</v>
      </c>
      <c r="G6" s="1" t="s">
        <v>75</v>
      </c>
      <c r="H6" s="1" t="s">
        <v>80</v>
      </c>
      <c r="L6" s="1">
        <v>1</v>
      </c>
      <c r="M6" s="1">
        <v>1</v>
      </c>
      <c r="O6" s="5" t="s">
        <v>84</v>
      </c>
      <c r="P6" s="5" t="s">
        <v>84</v>
      </c>
      <c r="Q6" s="1" t="s">
        <v>89</v>
      </c>
      <c r="R6" s="1">
        <v>1</v>
      </c>
      <c r="S6" s="1">
        <v>1</v>
      </c>
      <c r="U6" s="5" t="s">
        <v>84</v>
      </c>
      <c r="V6" s="5" t="s">
        <v>84</v>
      </c>
      <c r="X6" s="1" t="s">
        <v>6</v>
      </c>
      <c r="AA6" s="8" t="s">
        <v>6</v>
      </c>
      <c r="AB6" s="8"/>
      <c r="AC6" s="8" t="s">
        <v>7</v>
      </c>
      <c r="AD6" s="8"/>
      <c r="AE6" s="8"/>
      <c r="AF6" s="8"/>
      <c r="AG6" s="8"/>
      <c r="AH6" s="8"/>
      <c r="AI6" s="8" t="s">
        <v>6</v>
      </c>
      <c r="AJ6" s="8" t="s">
        <v>20</v>
      </c>
      <c r="AK6" s="8" t="s">
        <v>6</v>
      </c>
      <c r="AL6" s="8" t="s">
        <v>6</v>
      </c>
      <c r="AM6" s="8" t="s">
        <v>6</v>
      </c>
      <c r="AN6" s="8" t="s">
        <v>24</v>
      </c>
      <c r="AO6" s="8" t="s">
        <v>117</v>
      </c>
      <c r="AP6" s="9" t="s">
        <v>101</v>
      </c>
      <c r="AQ6" s="9" t="s">
        <v>103</v>
      </c>
      <c r="AR6" s="9" t="s">
        <v>105</v>
      </c>
      <c r="AS6" s="9" t="s">
        <v>113</v>
      </c>
      <c r="AT6" s="9" t="s">
        <v>108</v>
      </c>
      <c r="AU6" s="9" t="s">
        <v>110</v>
      </c>
      <c r="AV6" s="9" t="s">
        <v>112</v>
      </c>
      <c r="AW6" s="9"/>
      <c r="AX6" s="9"/>
      <c r="AY6" s="9"/>
      <c r="AZ6" s="9"/>
      <c r="BA6" s="9"/>
      <c r="BB6" s="9"/>
      <c r="BC6" s="9"/>
      <c r="BD6" s="9"/>
      <c r="BE6" s="9" t="s">
        <v>126</v>
      </c>
      <c r="BF6" s="8" t="s">
        <v>156</v>
      </c>
      <c r="BG6" s="8"/>
      <c r="BH6" s="8"/>
      <c r="BI6" s="8"/>
      <c r="BK6" s="8"/>
      <c r="BL6" s="8" t="s">
        <v>165</v>
      </c>
      <c r="BM6" s="8" t="s">
        <v>165</v>
      </c>
    </row>
    <row r="7" spans="2:65" hidden="1" x14ac:dyDescent="0.2">
      <c r="B7" s="3" t="s">
        <v>134</v>
      </c>
      <c r="D7" s="2" t="s">
        <v>8</v>
      </c>
      <c r="E7" s="1" t="s">
        <v>34</v>
      </c>
      <c r="F7" s="1" t="s">
        <v>65</v>
      </c>
      <c r="G7" s="1" t="s">
        <v>76</v>
      </c>
      <c r="H7" s="1" t="s">
        <v>81</v>
      </c>
      <c r="L7" s="1">
        <v>2</v>
      </c>
      <c r="M7" s="1">
        <v>2</v>
      </c>
      <c r="O7" s="5" t="s">
        <v>85</v>
      </c>
      <c r="P7" s="5" t="s">
        <v>85</v>
      </c>
      <c r="Q7" s="1" t="s">
        <v>90</v>
      </c>
      <c r="R7" s="1">
        <v>2</v>
      </c>
      <c r="S7" s="1">
        <v>2</v>
      </c>
      <c r="U7" s="5" t="s">
        <v>85</v>
      </c>
      <c r="V7" s="5" t="s">
        <v>85</v>
      </c>
      <c r="X7" s="1" t="s">
        <v>23</v>
      </c>
      <c r="AA7" s="8" t="s">
        <v>23</v>
      </c>
      <c r="AB7" s="8"/>
      <c r="AC7" s="8" t="s">
        <v>9</v>
      </c>
      <c r="AD7" s="8"/>
      <c r="AE7" s="8"/>
      <c r="AF7" s="8"/>
      <c r="AG7" s="8"/>
      <c r="AH7" s="8"/>
      <c r="AI7" s="8" t="s">
        <v>23</v>
      </c>
      <c r="AJ7" s="8" t="s">
        <v>21</v>
      </c>
      <c r="AK7" s="8" t="s">
        <v>23</v>
      </c>
      <c r="AL7" s="8" t="s">
        <v>23</v>
      </c>
      <c r="AM7" s="8" t="s">
        <v>23</v>
      </c>
      <c r="AN7" s="8" t="s">
        <v>25</v>
      </c>
      <c r="AO7" s="8" t="s">
        <v>118</v>
      </c>
      <c r="AP7" s="9" t="s">
        <v>102</v>
      </c>
      <c r="AQ7" s="9" t="s">
        <v>104</v>
      </c>
      <c r="AR7" s="9" t="s">
        <v>106</v>
      </c>
      <c r="AS7" s="9" t="s">
        <v>114</v>
      </c>
      <c r="AT7" s="9" t="s">
        <v>109</v>
      </c>
      <c r="AU7" s="9" t="s">
        <v>111</v>
      </c>
      <c r="AV7" s="9" t="s">
        <v>115</v>
      </c>
      <c r="AW7" s="9"/>
      <c r="AX7" s="9"/>
      <c r="AY7" s="9"/>
      <c r="AZ7" s="9"/>
      <c r="BA7" s="9"/>
      <c r="BB7" s="9"/>
      <c r="BC7" s="9"/>
      <c r="BD7" s="9"/>
      <c r="BE7" s="9" t="s">
        <v>127</v>
      </c>
      <c r="BF7" s="8" t="s">
        <v>157</v>
      </c>
      <c r="BG7" s="8"/>
      <c r="BH7" s="8"/>
      <c r="BI7" s="8"/>
      <c r="BK7" s="8"/>
      <c r="BL7" s="8" t="s">
        <v>166</v>
      </c>
      <c r="BM7" s="8" t="s">
        <v>167</v>
      </c>
    </row>
    <row r="8" spans="2:65" hidden="1" x14ac:dyDescent="0.2">
      <c r="B8" s="3" t="s">
        <v>135</v>
      </c>
      <c r="D8" s="2" t="s">
        <v>44</v>
      </c>
      <c r="E8" s="1" t="s">
        <v>32</v>
      </c>
      <c r="F8" s="1" t="s">
        <v>66</v>
      </c>
      <c r="G8" s="1" t="s">
        <v>77</v>
      </c>
      <c r="H8" s="1" t="s">
        <v>82</v>
      </c>
      <c r="L8" s="1">
        <v>3</v>
      </c>
      <c r="M8" s="1">
        <v>3</v>
      </c>
      <c r="O8" s="5" t="s">
        <v>86</v>
      </c>
      <c r="P8" s="5" t="s">
        <v>86</v>
      </c>
      <c r="Q8" s="1" t="s">
        <v>91</v>
      </c>
      <c r="R8" s="1">
        <v>3</v>
      </c>
      <c r="S8" s="1">
        <v>3</v>
      </c>
      <c r="U8" s="5" t="s">
        <v>86</v>
      </c>
      <c r="V8" s="5" t="s">
        <v>86</v>
      </c>
      <c r="AA8" s="8"/>
      <c r="AB8" s="8"/>
      <c r="AC8" s="8"/>
      <c r="AD8" s="8"/>
      <c r="AE8" s="8"/>
      <c r="AF8" s="8"/>
      <c r="AG8" s="8"/>
      <c r="AH8" s="8"/>
      <c r="AI8" s="8"/>
      <c r="AJ8" s="8" t="s">
        <v>22</v>
      </c>
      <c r="AK8" s="8"/>
      <c r="AL8" s="8"/>
      <c r="AM8" s="8"/>
      <c r="AN8" s="8" t="s">
        <v>26</v>
      </c>
      <c r="AO8" s="8"/>
      <c r="AP8" s="9"/>
      <c r="AQ8" s="9"/>
      <c r="AR8" s="9"/>
      <c r="AS8" s="9" t="s">
        <v>107</v>
      </c>
      <c r="AT8" s="9"/>
      <c r="AU8" s="9"/>
      <c r="AV8" s="9" t="s">
        <v>116</v>
      </c>
      <c r="AW8" s="9"/>
      <c r="AX8" s="9"/>
      <c r="AY8" s="9"/>
      <c r="AZ8" s="9"/>
      <c r="BA8" s="9"/>
      <c r="BB8" s="9"/>
      <c r="BC8" s="9"/>
      <c r="BD8" s="9"/>
      <c r="BE8" s="9" t="s">
        <v>128</v>
      </c>
      <c r="BF8" s="8" t="s">
        <v>158</v>
      </c>
      <c r="BG8" s="8"/>
      <c r="BH8" s="8"/>
      <c r="BI8" s="8"/>
      <c r="BK8" s="8"/>
      <c r="BL8" s="8"/>
      <c r="BM8" s="8" t="s">
        <v>166</v>
      </c>
    </row>
    <row r="9" spans="2:65" hidden="1" x14ac:dyDescent="0.2">
      <c r="B9" s="3" t="s">
        <v>136</v>
      </c>
      <c r="D9" s="2" t="s">
        <v>43</v>
      </c>
      <c r="E9" s="1" t="s">
        <v>33</v>
      </c>
      <c r="F9" s="1" t="s">
        <v>67</v>
      </c>
      <c r="G9" s="1" t="s">
        <v>78</v>
      </c>
      <c r="H9" s="1" t="s">
        <v>71</v>
      </c>
      <c r="L9" s="1">
        <v>4</v>
      </c>
      <c r="M9" s="1">
        <v>4</v>
      </c>
      <c r="O9" s="5" t="s">
        <v>87</v>
      </c>
      <c r="P9" s="5" t="s">
        <v>87</v>
      </c>
      <c r="Q9" s="1" t="s">
        <v>92</v>
      </c>
      <c r="R9" s="1">
        <v>4</v>
      </c>
      <c r="S9" s="1">
        <v>4</v>
      </c>
      <c r="U9" s="5" t="s">
        <v>87</v>
      </c>
      <c r="V9" s="5" t="s">
        <v>87</v>
      </c>
      <c r="AA9" s="8"/>
      <c r="AB9" s="8"/>
      <c r="AC9" s="8"/>
      <c r="AD9" s="8"/>
      <c r="AE9" s="8"/>
      <c r="AF9" s="8"/>
      <c r="AG9" s="8"/>
      <c r="AH9" s="8"/>
      <c r="AI9" s="8"/>
      <c r="AJ9" s="8"/>
      <c r="AK9" s="8"/>
      <c r="AL9" s="8"/>
      <c r="AM9" s="8"/>
      <c r="AN9" s="8" t="s">
        <v>27</v>
      </c>
      <c r="AO9" s="8"/>
      <c r="AP9" s="9"/>
      <c r="AQ9" s="9"/>
      <c r="AR9" s="9"/>
      <c r="AS9" s="9"/>
      <c r="AT9" s="9"/>
      <c r="AU9" s="9"/>
      <c r="AV9" s="9"/>
      <c r="AW9" s="9"/>
      <c r="AX9" s="9"/>
      <c r="AY9" s="9"/>
      <c r="AZ9" s="9"/>
      <c r="BA9" s="9"/>
      <c r="BB9" s="9"/>
      <c r="BC9" s="9"/>
      <c r="BD9" s="9"/>
      <c r="BE9" s="9"/>
      <c r="BF9" s="8"/>
      <c r="BG9" s="8"/>
      <c r="BH9" s="8"/>
      <c r="BI9" s="8"/>
      <c r="BK9" s="8"/>
      <c r="BL9" s="8"/>
      <c r="BM9" s="8"/>
    </row>
    <row r="10" spans="2:65" hidden="1" x14ac:dyDescent="0.2">
      <c r="B10" s="3" t="s">
        <v>137</v>
      </c>
      <c r="D10" s="2" t="s">
        <v>46</v>
      </c>
      <c r="E10" s="1" t="s">
        <v>35</v>
      </c>
      <c r="F10" s="1" t="s">
        <v>68</v>
      </c>
      <c r="G10" s="1" t="s">
        <v>41</v>
      </c>
      <c r="H10" s="1" t="s">
        <v>72</v>
      </c>
      <c r="L10" s="1">
        <v>5</v>
      </c>
      <c r="M10" s="1">
        <v>5</v>
      </c>
      <c r="R10" s="1">
        <v>5</v>
      </c>
      <c r="S10" s="1">
        <v>5</v>
      </c>
      <c r="AA10" s="8"/>
      <c r="AB10" s="8"/>
      <c r="AC10" s="8"/>
      <c r="AD10" s="8"/>
      <c r="AE10" s="8"/>
      <c r="AF10" s="8"/>
      <c r="AG10" s="8"/>
      <c r="AH10" s="8"/>
      <c r="AI10" s="8"/>
      <c r="AJ10" s="8"/>
      <c r="AK10" s="8"/>
      <c r="AL10" s="8"/>
      <c r="AM10" s="8"/>
      <c r="AN10" s="8" t="s">
        <v>61</v>
      </c>
      <c r="AO10" s="8"/>
      <c r="AP10" s="9">
        <v>15</v>
      </c>
      <c r="AQ10" s="9">
        <v>15</v>
      </c>
      <c r="AR10" s="9">
        <v>15</v>
      </c>
      <c r="AS10" s="9">
        <v>15</v>
      </c>
      <c r="AT10" s="9">
        <v>15</v>
      </c>
      <c r="AU10" s="9">
        <v>15</v>
      </c>
      <c r="AV10" s="9">
        <v>10</v>
      </c>
      <c r="AW10" s="9"/>
      <c r="AX10" s="9"/>
      <c r="AY10" s="9"/>
      <c r="AZ10" s="9"/>
      <c r="BA10" s="9"/>
      <c r="BB10" s="9"/>
      <c r="BC10" s="9"/>
      <c r="BD10" s="9"/>
      <c r="BE10" s="9" t="s">
        <v>129</v>
      </c>
      <c r="BF10" s="8"/>
      <c r="BG10" s="8"/>
      <c r="BH10" s="8"/>
      <c r="BI10" s="8"/>
      <c r="BK10" s="8"/>
      <c r="BL10" s="8"/>
      <c r="BM10" s="8"/>
    </row>
    <row r="11" spans="2:65" hidden="1" x14ac:dyDescent="0.2">
      <c r="B11" s="3" t="s">
        <v>138</v>
      </c>
      <c r="D11" s="2" t="s">
        <v>55</v>
      </c>
      <c r="E11" s="1" t="s">
        <v>41</v>
      </c>
      <c r="F11" s="1" t="s">
        <v>69</v>
      </c>
      <c r="G11" s="1" t="s">
        <v>79</v>
      </c>
      <c r="H11" s="1" t="s">
        <v>83</v>
      </c>
      <c r="AA11" s="8"/>
      <c r="AB11" s="8"/>
      <c r="AC11" s="8"/>
      <c r="AD11" s="8"/>
      <c r="AE11" s="8"/>
      <c r="AF11" s="8"/>
      <c r="AG11" s="8"/>
      <c r="AH11" s="8"/>
      <c r="AI11" s="8"/>
      <c r="AJ11" s="8"/>
      <c r="AK11" s="8"/>
      <c r="AL11" s="8"/>
      <c r="AM11" s="8"/>
      <c r="AN11" s="8" t="s">
        <v>31</v>
      </c>
      <c r="AO11" s="8"/>
      <c r="AP11" s="9">
        <v>0</v>
      </c>
      <c r="AQ11" s="9">
        <v>0</v>
      </c>
      <c r="AR11" s="9">
        <v>0</v>
      </c>
      <c r="AS11" s="9">
        <v>10</v>
      </c>
      <c r="AT11" s="9">
        <v>0</v>
      </c>
      <c r="AU11" s="9">
        <v>0</v>
      </c>
      <c r="AV11" s="9">
        <v>5</v>
      </c>
      <c r="AW11" s="9"/>
      <c r="AX11" s="9"/>
      <c r="AY11" s="9"/>
      <c r="AZ11" s="9"/>
      <c r="BA11" s="9"/>
      <c r="BB11" s="9"/>
      <c r="BC11" s="9"/>
      <c r="BD11" s="9"/>
      <c r="BE11" s="9" t="s">
        <v>130</v>
      </c>
      <c r="BF11" s="8"/>
      <c r="BG11" s="8"/>
      <c r="BH11" s="8"/>
      <c r="BI11" s="8"/>
      <c r="BK11" s="8"/>
      <c r="BL11" s="8"/>
      <c r="BM11" s="8"/>
    </row>
    <row r="12" spans="2:65" hidden="1" x14ac:dyDescent="0.2">
      <c r="B12" s="3" t="s">
        <v>139</v>
      </c>
      <c r="D12" s="2" t="s">
        <v>49</v>
      </c>
      <c r="E12" s="1" t="s">
        <v>39</v>
      </c>
      <c r="H12" s="1" t="s">
        <v>73</v>
      </c>
      <c r="AA12" s="8"/>
      <c r="AB12" s="8"/>
      <c r="AC12" s="8"/>
      <c r="AD12" s="8"/>
      <c r="AE12" s="8"/>
      <c r="AF12" s="8"/>
      <c r="AG12" s="8"/>
      <c r="AH12" s="8"/>
      <c r="AI12" s="8"/>
      <c r="AJ12" s="8"/>
      <c r="AK12" s="8"/>
      <c r="AL12" s="8"/>
      <c r="AM12" s="8"/>
      <c r="AN12" s="8" t="s">
        <v>28</v>
      </c>
      <c r="AO12" s="8"/>
      <c r="AP12" s="9"/>
      <c r="AQ12" s="9"/>
      <c r="AR12" s="9"/>
      <c r="AS12" s="9">
        <v>0</v>
      </c>
      <c r="AT12" s="9"/>
      <c r="AU12" s="9"/>
      <c r="AV12" s="9">
        <v>0</v>
      </c>
      <c r="AW12" s="9"/>
      <c r="AX12" s="9"/>
      <c r="AY12" s="9"/>
      <c r="AZ12" s="9"/>
      <c r="BA12" s="9"/>
      <c r="BB12" s="9"/>
      <c r="BC12" s="9"/>
      <c r="BD12" s="9"/>
      <c r="BE12" s="9" t="s">
        <v>131</v>
      </c>
      <c r="BF12" s="8"/>
      <c r="BG12" s="8"/>
      <c r="BH12" s="8"/>
      <c r="BI12" s="8"/>
      <c r="BK12" s="8"/>
      <c r="BL12" s="8"/>
      <c r="BM12" s="8"/>
    </row>
    <row r="13" spans="2:65" hidden="1" x14ac:dyDescent="0.2">
      <c r="B13" s="3" t="s">
        <v>140</v>
      </c>
      <c r="D13" s="2" t="s">
        <v>60</v>
      </c>
      <c r="E13" s="1" t="s">
        <v>37</v>
      </c>
      <c r="AA13" s="8"/>
      <c r="AB13" s="8"/>
      <c r="AC13" s="8"/>
      <c r="AD13" s="8"/>
      <c r="AE13" s="8"/>
      <c r="AF13" s="8"/>
      <c r="AG13" s="8"/>
      <c r="AH13" s="8"/>
      <c r="AI13" s="8"/>
      <c r="AJ13" s="8"/>
      <c r="AK13" s="8"/>
      <c r="AL13" s="8"/>
      <c r="AM13" s="8"/>
      <c r="AN13" s="8" t="s">
        <v>29</v>
      </c>
      <c r="AO13" s="8"/>
      <c r="AP13" s="9"/>
      <c r="AQ13" s="9"/>
      <c r="AR13" s="9"/>
      <c r="AS13" s="9"/>
      <c r="AT13" s="9"/>
      <c r="AU13" s="9"/>
      <c r="AV13" s="9"/>
      <c r="AW13" s="9"/>
      <c r="AX13" s="9"/>
      <c r="AY13" s="9"/>
      <c r="AZ13" s="9"/>
      <c r="BA13" s="9"/>
      <c r="BB13" s="9"/>
      <c r="BC13" s="9"/>
      <c r="BD13" s="9"/>
      <c r="BE13" s="9"/>
      <c r="BF13" s="8"/>
      <c r="BG13" s="8"/>
      <c r="BH13" s="8"/>
      <c r="BI13" s="8"/>
      <c r="BK13" s="8"/>
      <c r="BL13" s="8"/>
      <c r="BM13" s="8"/>
    </row>
    <row r="14" spans="2:65" hidden="1" x14ac:dyDescent="0.2">
      <c r="B14" s="3" t="s">
        <v>141</v>
      </c>
      <c r="D14" s="2" t="s">
        <v>48</v>
      </c>
      <c r="E14" s="1" t="s">
        <v>38</v>
      </c>
      <c r="J14" s="24">
        <v>2</v>
      </c>
      <c r="AA14" s="8"/>
      <c r="AB14" s="8"/>
      <c r="AC14" s="8"/>
      <c r="AD14" s="8"/>
      <c r="AE14" s="8"/>
      <c r="AF14" s="8"/>
      <c r="AG14" s="8"/>
      <c r="AH14" s="8"/>
      <c r="AI14" s="8"/>
      <c r="AJ14" s="8"/>
      <c r="AK14" s="8"/>
      <c r="AL14" s="8"/>
      <c r="AM14" s="8"/>
      <c r="AN14" s="8" t="s">
        <v>30</v>
      </c>
      <c r="AO14" s="8"/>
      <c r="AP14" s="9"/>
      <c r="AQ14" s="9"/>
      <c r="AR14" s="9"/>
      <c r="AS14" s="9"/>
      <c r="AT14" s="9"/>
      <c r="AU14" s="9"/>
      <c r="AV14" s="9"/>
      <c r="AW14" s="9"/>
      <c r="AX14" s="9"/>
      <c r="AY14" s="9"/>
      <c r="AZ14" s="9"/>
      <c r="BA14" s="9"/>
      <c r="BB14" s="9"/>
      <c r="BC14" s="9"/>
      <c r="BD14" s="9"/>
      <c r="BE14" s="9"/>
      <c r="BF14" s="8"/>
      <c r="BG14" s="8"/>
      <c r="BH14" s="8"/>
      <c r="BI14" s="8"/>
      <c r="BK14" s="8"/>
      <c r="BL14" s="8"/>
      <c r="BM14" s="8"/>
    </row>
    <row r="15" spans="2:65" hidden="1" x14ac:dyDescent="0.2">
      <c r="B15" s="3" t="s">
        <v>142</v>
      </c>
      <c r="D15" s="2" t="s">
        <v>51</v>
      </c>
      <c r="E15" s="1" t="s">
        <v>40</v>
      </c>
      <c r="J15" s="1" t="s">
        <v>508</v>
      </c>
      <c r="AA15" s="8"/>
      <c r="AB15" s="8"/>
      <c r="AC15" s="8"/>
      <c r="AD15" s="8"/>
      <c r="AE15" s="8"/>
      <c r="AF15" s="8"/>
      <c r="AG15" s="8"/>
      <c r="AH15" s="8"/>
      <c r="AI15" s="8"/>
      <c r="AJ15" s="8"/>
      <c r="AK15" s="8"/>
      <c r="AL15" s="8"/>
      <c r="AM15" s="8"/>
      <c r="AN15" s="8"/>
      <c r="AO15" s="8"/>
      <c r="AP15" s="9"/>
      <c r="AQ15" s="9"/>
      <c r="AR15" s="9"/>
      <c r="AS15" s="9"/>
      <c r="AT15" s="9"/>
      <c r="AU15" s="9"/>
      <c r="AV15" s="9"/>
      <c r="AW15" s="9"/>
      <c r="AX15" s="9"/>
      <c r="AY15" s="9"/>
      <c r="AZ15" s="9"/>
      <c r="BA15" s="9"/>
      <c r="BB15" s="9"/>
      <c r="BC15" s="9"/>
      <c r="BD15" s="9"/>
      <c r="BE15" s="9"/>
      <c r="BF15" s="8"/>
      <c r="BG15" s="8"/>
      <c r="BH15" s="8"/>
      <c r="BI15" s="8"/>
      <c r="BK15" s="8"/>
      <c r="BL15" s="8"/>
      <c r="BM15" s="8"/>
    </row>
    <row r="16" spans="2:65" hidden="1" x14ac:dyDescent="0.2">
      <c r="B16" s="3" t="s">
        <v>143</v>
      </c>
      <c r="D16" s="2" t="s">
        <v>52</v>
      </c>
      <c r="J16" s="1" t="str">
        <f>+CHOOSE(J14,D6,D7,D8,D9,D10,D11,D12,D13,D14,D15,D16,D17,D18,D19,D20,D21,D22,D23,D24,D25)</f>
        <v>Direccionamiento Estratégico y Planeación</v>
      </c>
      <c r="AA16" s="8"/>
      <c r="AB16" s="8"/>
      <c r="AC16" s="8"/>
      <c r="AD16" s="8"/>
      <c r="AE16" s="8"/>
      <c r="AF16" s="8"/>
      <c r="AG16" s="8"/>
      <c r="AH16" s="8"/>
      <c r="AI16" s="8"/>
      <c r="AJ16" s="8"/>
      <c r="AK16" s="8"/>
      <c r="AL16" s="8"/>
      <c r="AM16" s="8"/>
      <c r="AN16" s="8"/>
      <c r="AO16" s="8"/>
      <c r="AP16" s="9"/>
      <c r="AQ16" s="9"/>
      <c r="AR16" s="9"/>
      <c r="AS16" s="9"/>
      <c r="AT16" s="9"/>
      <c r="AU16" s="9"/>
      <c r="AV16" s="9"/>
      <c r="AW16" s="9"/>
      <c r="AX16" s="9"/>
      <c r="AY16" s="9"/>
      <c r="AZ16" s="9"/>
      <c r="BA16" s="9"/>
      <c r="BB16" s="9"/>
      <c r="BC16" s="9"/>
      <c r="BD16" s="9"/>
      <c r="BE16" s="9"/>
      <c r="BF16" s="8"/>
      <c r="BG16" s="8"/>
      <c r="BH16" s="8"/>
      <c r="BI16" s="8"/>
      <c r="BK16" s="8"/>
      <c r="BL16" s="8"/>
      <c r="BM16" s="8"/>
    </row>
    <row r="17" spans="2:70" hidden="1" x14ac:dyDescent="0.2">
      <c r="B17" s="3" t="s">
        <v>144</v>
      </c>
      <c r="D17" s="2" t="s">
        <v>54</v>
      </c>
      <c r="AA17" s="8"/>
      <c r="AB17" s="8"/>
      <c r="AC17" s="8"/>
      <c r="AD17" s="8"/>
      <c r="AE17" s="8"/>
      <c r="AF17" s="8"/>
      <c r="AG17" s="8"/>
      <c r="AH17" s="8"/>
      <c r="AI17" s="8"/>
      <c r="AJ17" s="8"/>
      <c r="AK17" s="8"/>
      <c r="AL17" s="8"/>
      <c r="AM17" s="8"/>
      <c r="AN17" s="8"/>
      <c r="AO17" s="8"/>
      <c r="AP17" s="9"/>
      <c r="AQ17" s="9"/>
      <c r="AR17" s="9"/>
      <c r="AS17" s="9"/>
      <c r="AT17" s="9"/>
      <c r="AU17" s="9"/>
      <c r="AV17" s="9"/>
      <c r="AW17" s="9"/>
      <c r="AX17" s="9"/>
      <c r="AY17" s="9"/>
      <c r="AZ17" s="9"/>
      <c r="BA17" s="9"/>
      <c r="BB17" s="9"/>
      <c r="BC17" s="9"/>
      <c r="BD17" s="9"/>
      <c r="BE17" s="9"/>
      <c r="BF17" s="8"/>
      <c r="BG17" s="8"/>
      <c r="BH17" s="8"/>
      <c r="BI17" s="8"/>
      <c r="BK17" s="8"/>
      <c r="BL17" s="8"/>
      <c r="BM17" s="8"/>
    </row>
    <row r="18" spans="2:70" hidden="1" x14ac:dyDescent="0.2">
      <c r="B18" s="3" t="s">
        <v>145</v>
      </c>
      <c r="D18" s="2" t="s">
        <v>53</v>
      </c>
      <c r="AA18" s="8"/>
      <c r="AB18" s="8"/>
      <c r="AC18" s="8"/>
      <c r="AD18" s="8"/>
      <c r="AE18" s="8"/>
      <c r="AF18" s="8"/>
      <c r="AG18" s="8"/>
      <c r="AH18" s="8"/>
      <c r="AI18" s="8"/>
      <c r="AJ18" s="8"/>
      <c r="AK18" s="8"/>
      <c r="AL18" s="8"/>
      <c r="AM18" s="8"/>
      <c r="AN18" s="8"/>
      <c r="AO18" s="8"/>
      <c r="AP18" s="9"/>
      <c r="AQ18" s="9"/>
      <c r="AR18" s="9"/>
      <c r="AS18" s="9"/>
      <c r="AT18" s="9"/>
      <c r="AU18" s="9"/>
      <c r="AV18" s="9"/>
      <c r="AW18" s="9"/>
      <c r="AX18" s="9"/>
      <c r="AY18" s="9"/>
      <c r="AZ18" s="9"/>
      <c r="BA18" s="9"/>
      <c r="BB18" s="9"/>
      <c r="BC18" s="9"/>
      <c r="BD18" s="9"/>
      <c r="BE18" s="9"/>
      <c r="BF18" s="8"/>
      <c r="BG18" s="8"/>
      <c r="BH18" s="8"/>
      <c r="BI18" s="8"/>
      <c r="BK18" s="8"/>
      <c r="BL18" s="8"/>
      <c r="BM18" s="8"/>
    </row>
    <row r="19" spans="2:70" hidden="1" x14ac:dyDescent="0.2">
      <c r="B19" s="3" t="s">
        <v>146</v>
      </c>
      <c r="D19" s="2" t="s">
        <v>42</v>
      </c>
      <c r="AA19" s="8"/>
      <c r="AB19" s="8"/>
      <c r="AC19" s="8"/>
      <c r="AD19" s="8"/>
      <c r="AE19" s="8"/>
      <c r="AF19" s="8"/>
      <c r="AG19" s="8"/>
      <c r="AH19" s="8"/>
      <c r="AI19" s="8"/>
      <c r="AJ19" s="8"/>
      <c r="AK19" s="8"/>
      <c r="AL19" s="8"/>
      <c r="AM19" s="8"/>
      <c r="AN19" s="8"/>
      <c r="AO19" s="8"/>
      <c r="AP19" s="9"/>
      <c r="AQ19" s="9"/>
      <c r="AR19" s="9"/>
      <c r="AS19" s="9"/>
      <c r="AT19" s="9"/>
      <c r="AU19" s="9"/>
      <c r="AV19" s="9"/>
      <c r="AW19" s="9"/>
      <c r="AX19" s="9"/>
      <c r="AY19" s="9"/>
      <c r="AZ19" s="9"/>
      <c r="BA19" s="9"/>
      <c r="BB19" s="9"/>
      <c r="BC19" s="9"/>
      <c r="BD19" s="9"/>
      <c r="BE19" s="9"/>
      <c r="BF19" s="8"/>
      <c r="BG19" s="8"/>
      <c r="BH19" s="8"/>
      <c r="BI19" s="8"/>
      <c r="BK19" s="8"/>
      <c r="BL19" s="8"/>
      <c r="BM19" s="8"/>
    </row>
    <row r="20" spans="2:70" hidden="1" x14ac:dyDescent="0.2">
      <c r="B20" s="3" t="s">
        <v>147</v>
      </c>
      <c r="D20" s="2" t="s">
        <v>45</v>
      </c>
      <c r="AA20" s="8"/>
      <c r="AB20" s="8"/>
      <c r="AC20" s="8"/>
      <c r="AD20" s="8"/>
      <c r="AE20" s="8"/>
      <c r="AF20" s="8"/>
      <c r="AG20" s="8"/>
      <c r="AH20" s="8"/>
      <c r="AI20" s="8"/>
      <c r="AJ20" s="8"/>
      <c r="AK20" s="8"/>
      <c r="AL20" s="8"/>
      <c r="AM20" s="8"/>
      <c r="AN20" s="8"/>
      <c r="AO20" s="8"/>
      <c r="AP20" s="9"/>
      <c r="AQ20" s="9"/>
      <c r="AR20" s="9"/>
      <c r="AS20" s="9"/>
      <c r="AT20" s="9"/>
      <c r="AU20" s="9"/>
      <c r="AV20" s="9"/>
      <c r="AW20" s="9"/>
      <c r="AX20" s="9"/>
      <c r="AY20" s="9"/>
      <c r="AZ20" s="9"/>
      <c r="BA20" s="9"/>
      <c r="BB20" s="9"/>
      <c r="BC20" s="9"/>
      <c r="BD20" s="9"/>
      <c r="BE20" s="9"/>
      <c r="BF20" s="8"/>
      <c r="BG20" s="8"/>
      <c r="BH20" s="8"/>
      <c r="BI20" s="8"/>
      <c r="BK20" s="8"/>
      <c r="BL20" s="8"/>
      <c r="BM20" s="8"/>
    </row>
    <row r="21" spans="2:70" hidden="1" x14ac:dyDescent="0.2">
      <c r="B21" s="3" t="s">
        <v>148</v>
      </c>
      <c r="D21" s="2" t="s">
        <v>57</v>
      </c>
      <c r="AA21" s="8"/>
      <c r="AB21" s="8"/>
      <c r="AC21" s="8"/>
      <c r="AD21" s="8"/>
      <c r="AE21" s="8"/>
      <c r="AF21" s="8"/>
      <c r="AG21" s="8"/>
      <c r="AH21" s="8"/>
      <c r="AI21" s="8"/>
      <c r="AJ21" s="8"/>
      <c r="AK21" s="8"/>
      <c r="AL21" s="8"/>
      <c r="AM21" s="8"/>
      <c r="AN21" s="8"/>
      <c r="AO21" s="8"/>
      <c r="AP21" s="9"/>
      <c r="AQ21" s="9"/>
      <c r="AR21" s="9"/>
      <c r="AS21" s="9"/>
      <c r="AT21" s="9"/>
      <c r="AU21" s="9"/>
      <c r="AV21" s="9"/>
      <c r="AW21" s="9"/>
      <c r="AX21" s="9"/>
      <c r="AY21" s="9"/>
      <c r="AZ21" s="9"/>
      <c r="BA21" s="9"/>
      <c r="BB21" s="9"/>
      <c r="BC21" s="9"/>
      <c r="BD21" s="9"/>
      <c r="BE21" s="9"/>
      <c r="BF21" s="8"/>
      <c r="BG21" s="8"/>
      <c r="BH21" s="8"/>
      <c r="BI21" s="8"/>
      <c r="BK21" s="8"/>
      <c r="BL21" s="8"/>
      <c r="BM21" s="8"/>
    </row>
    <row r="22" spans="2:70" hidden="1" x14ac:dyDescent="0.2">
      <c r="B22" s="3" t="s">
        <v>149</v>
      </c>
      <c r="D22" s="2" t="s">
        <v>56</v>
      </c>
    </row>
    <row r="23" spans="2:70" hidden="1" x14ac:dyDescent="0.2">
      <c r="B23" s="3" t="s">
        <v>150</v>
      </c>
      <c r="D23" s="2" t="s">
        <v>47</v>
      </c>
    </row>
    <row r="24" spans="2:70" hidden="1" x14ac:dyDescent="0.2">
      <c r="B24" s="3" t="s">
        <v>151</v>
      </c>
      <c r="D24" s="2" t="s">
        <v>59</v>
      </c>
    </row>
    <row r="25" spans="2:70" hidden="1" x14ac:dyDescent="0.2">
      <c r="B25" s="3" t="s">
        <v>152</v>
      </c>
      <c r="D25" s="2" t="s">
        <v>50</v>
      </c>
    </row>
    <row r="27" spans="2:70" s="4" customFormat="1" ht="9" customHeight="1" thickBot="1" x14ac:dyDescent="0.3">
      <c r="B27" s="15"/>
      <c r="C27" s="27"/>
      <c r="AG27" s="16"/>
      <c r="AH27" s="16"/>
      <c r="BR27" s="27"/>
    </row>
    <row r="28" spans="2:70" s="4" customFormat="1" ht="15.75" thickBot="1" x14ac:dyDescent="0.3">
      <c r="B28" s="15"/>
      <c r="C28" s="27"/>
      <c r="D28" s="190" t="s">
        <v>705</v>
      </c>
      <c r="E28" s="191"/>
      <c r="F28" s="192"/>
      <c r="AG28" s="16"/>
      <c r="AH28" s="16"/>
      <c r="BR28" s="27"/>
    </row>
    <row r="29" spans="2:70" s="4" customFormat="1" ht="21.75" customHeight="1" thickBot="1" x14ac:dyDescent="0.3">
      <c r="B29" s="15"/>
      <c r="C29" s="27"/>
      <c r="AG29" s="16"/>
      <c r="AH29" s="16"/>
      <c r="BR29" s="27"/>
    </row>
    <row r="30" spans="2:70" s="4" customFormat="1" ht="15.75" hidden="1" thickBot="1" x14ac:dyDescent="0.3">
      <c r="B30" s="15"/>
      <c r="C30" s="27"/>
      <c r="AG30" s="16"/>
      <c r="AH30" s="16"/>
      <c r="BR30" s="27"/>
    </row>
    <row r="31" spans="2:70" s="4" customFormat="1" ht="15.75" hidden="1" thickBot="1" x14ac:dyDescent="0.3">
      <c r="B31" s="15"/>
      <c r="C31" s="27"/>
      <c r="AG31" s="16"/>
      <c r="AH31" s="16"/>
      <c r="BR31" s="27"/>
    </row>
    <row r="32" spans="2:70" s="4" customFormat="1" ht="15.75" hidden="1" thickBot="1" x14ac:dyDescent="0.3">
      <c r="B32" s="15"/>
      <c r="C32" s="27"/>
      <c r="AG32" s="16"/>
      <c r="AH32" s="16"/>
      <c r="BR32" s="27"/>
    </row>
    <row r="33" spans="1:138" s="4" customFormat="1" ht="15.75" hidden="1" thickBot="1" x14ac:dyDescent="0.3">
      <c r="B33" s="15"/>
      <c r="C33" s="27"/>
      <c r="AG33" s="16"/>
      <c r="AH33" s="16"/>
      <c r="BR33" s="27"/>
    </row>
    <row r="34" spans="1:138" s="4" customFormat="1" ht="15.75" hidden="1" thickBot="1" x14ac:dyDescent="0.3">
      <c r="B34" s="15"/>
      <c r="C34" s="27"/>
      <c r="AG34" s="16"/>
      <c r="AH34" s="16"/>
      <c r="BR34" s="27"/>
    </row>
    <row r="35" spans="1:138" s="4" customFormat="1" ht="16.5" customHeight="1" thickBot="1" x14ac:dyDescent="0.3">
      <c r="B35" s="15"/>
      <c r="C35" s="27"/>
      <c r="D35" s="180" t="s">
        <v>501</v>
      </c>
      <c r="E35" s="181"/>
      <c r="F35" s="181"/>
      <c r="G35" s="181"/>
      <c r="H35" s="181"/>
      <c r="I35" s="181"/>
      <c r="J35" s="181"/>
      <c r="K35" s="182"/>
      <c r="L35" s="183" t="s">
        <v>502</v>
      </c>
      <c r="M35" s="184"/>
      <c r="N35" s="184"/>
      <c r="O35" s="184"/>
      <c r="P35" s="184"/>
      <c r="Q35" s="184"/>
      <c r="R35" s="184"/>
      <c r="S35" s="184"/>
      <c r="T35" s="184"/>
      <c r="U35" s="184"/>
      <c r="V35" s="184"/>
      <c r="W35" s="184"/>
      <c r="X35" s="185"/>
      <c r="Y35" s="156" t="s">
        <v>503</v>
      </c>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c r="BI35" s="157"/>
      <c r="BJ35" s="157"/>
      <c r="BK35" s="158"/>
      <c r="BR35" s="27"/>
    </row>
    <row r="36" spans="1:138" s="17" customFormat="1" ht="63.75" x14ac:dyDescent="0.2">
      <c r="A36" s="60" t="s">
        <v>419</v>
      </c>
      <c r="B36" s="60" t="s">
        <v>500</v>
      </c>
      <c r="C36" s="61" t="s">
        <v>508</v>
      </c>
      <c r="D36" s="61" t="s">
        <v>3</v>
      </c>
      <c r="E36" s="61" t="s">
        <v>11</v>
      </c>
      <c r="F36" s="61" t="s">
        <v>63</v>
      </c>
      <c r="G36" s="61" t="s">
        <v>70</v>
      </c>
      <c r="H36" s="61" t="s">
        <v>74</v>
      </c>
      <c r="I36" s="61" t="s">
        <v>12</v>
      </c>
      <c r="J36" s="61" t="s">
        <v>0</v>
      </c>
      <c r="K36" s="61" t="s">
        <v>13</v>
      </c>
      <c r="L36" s="62" t="s">
        <v>1</v>
      </c>
      <c r="M36" s="62" t="s">
        <v>2</v>
      </c>
      <c r="N36" s="61" t="s">
        <v>491</v>
      </c>
      <c r="O36" s="61" t="s">
        <v>523</v>
      </c>
      <c r="P36" s="61" t="s">
        <v>498</v>
      </c>
      <c r="Q36" s="62" t="s">
        <v>62</v>
      </c>
      <c r="R36" s="62" t="s">
        <v>1</v>
      </c>
      <c r="S36" s="62" t="s">
        <v>2</v>
      </c>
      <c r="T36" s="61" t="s">
        <v>492</v>
      </c>
      <c r="U36" s="61" t="s">
        <v>524</v>
      </c>
      <c r="V36" s="61" t="s">
        <v>499</v>
      </c>
      <c r="W36" s="61" t="s">
        <v>153</v>
      </c>
      <c r="X36" s="61" t="s">
        <v>88</v>
      </c>
      <c r="Y36" s="23" t="s">
        <v>10</v>
      </c>
      <c r="Z36" s="23" t="s">
        <v>14</v>
      </c>
      <c r="AA36" s="23" t="s">
        <v>93</v>
      </c>
      <c r="AB36" s="23" t="s">
        <v>154</v>
      </c>
      <c r="AC36" s="23" t="s">
        <v>168</v>
      </c>
      <c r="AD36" s="23" t="s">
        <v>155</v>
      </c>
      <c r="AE36" s="23" t="s">
        <v>560</v>
      </c>
      <c r="AF36" s="23" t="s">
        <v>561</v>
      </c>
      <c r="AG36" s="23" t="s">
        <v>562</v>
      </c>
      <c r="AH36" s="23" t="s">
        <v>563</v>
      </c>
      <c r="AI36" s="23" t="s">
        <v>182</v>
      </c>
      <c r="AJ36" s="23" t="s">
        <v>16</v>
      </c>
      <c r="AK36" s="23" t="s">
        <v>15</v>
      </c>
      <c r="AL36" s="23" t="s">
        <v>17</v>
      </c>
      <c r="AM36" s="23" t="s">
        <v>18</v>
      </c>
      <c r="AN36" s="23" t="s">
        <v>19</v>
      </c>
      <c r="AO36" s="23" t="s">
        <v>170</v>
      </c>
      <c r="AP36" s="23" t="s">
        <v>99</v>
      </c>
      <c r="AQ36" s="23" t="s">
        <v>100</v>
      </c>
      <c r="AR36" s="23" t="s">
        <v>94</v>
      </c>
      <c r="AS36" s="23" t="s">
        <v>95</v>
      </c>
      <c r="AT36" s="23" t="s">
        <v>96</v>
      </c>
      <c r="AU36" s="23" t="s">
        <v>97</v>
      </c>
      <c r="AV36" s="23" t="s">
        <v>98</v>
      </c>
      <c r="AW36" s="23" t="s">
        <v>119</v>
      </c>
      <c r="AX36" s="23" t="s">
        <v>120</v>
      </c>
      <c r="AY36" s="23" t="s">
        <v>121</v>
      </c>
      <c r="AZ36" s="23" t="s">
        <v>122</v>
      </c>
      <c r="BA36" s="23" t="s">
        <v>123</v>
      </c>
      <c r="BB36" s="23" t="s">
        <v>124</v>
      </c>
      <c r="BC36" s="23" t="s">
        <v>125</v>
      </c>
      <c r="BD36" s="23" t="s">
        <v>132</v>
      </c>
      <c r="BE36" s="23" t="s">
        <v>495</v>
      </c>
      <c r="BF36" s="23" t="s">
        <v>496</v>
      </c>
      <c r="BG36" s="23" t="s">
        <v>497</v>
      </c>
      <c r="BH36" s="23" t="s">
        <v>160</v>
      </c>
      <c r="BI36" s="23" t="s">
        <v>161</v>
      </c>
      <c r="BJ36" s="23" t="s">
        <v>159</v>
      </c>
      <c r="BK36" s="23" t="s">
        <v>162</v>
      </c>
      <c r="BL36" s="10" t="s">
        <v>163</v>
      </c>
      <c r="BM36" s="10" t="s">
        <v>164</v>
      </c>
      <c r="BN36" s="10" t="s">
        <v>184</v>
      </c>
      <c r="BO36" s="10" t="s">
        <v>183</v>
      </c>
      <c r="BP36" s="10" t="s">
        <v>185</v>
      </c>
      <c r="BQ36" s="10" t="s">
        <v>183</v>
      </c>
      <c r="BR36" s="23" t="s">
        <v>507</v>
      </c>
    </row>
    <row r="37" spans="1:138" s="36" customFormat="1" ht="160.5" customHeight="1" x14ac:dyDescent="0.2">
      <c r="A37" s="74">
        <v>15</v>
      </c>
      <c r="B37" s="74" t="s">
        <v>428</v>
      </c>
      <c r="C37" s="99" t="s">
        <v>58</v>
      </c>
      <c r="D37" s="75" t="s">
        <v>58</v>
      </c>
      <c r="E37" s="75" t="s">
        <v>38</v>
      </c>
      <c r="F37" s="70" t="s">
        <v>69</v>
      </c>
      <c r="G37" s="70" t="s">
        <v>77</v>
      </c>
      <c r="H37" s="70" t="s">
        <v>82</v>
      </c>
      <c r="I37" s="76" t="s">
        <v>212</v>
      </c>
      <c r="J37" s="77" t="s">
        <v>668</v>
      </c>
      <c r="K37" s="76" t="s">
        <v>213</v>
      </c>
      <c r="L37" s="71">
        <v>4</v>
      </c>
      <c r="M37" s="71">
        <v>4</v>
      </c>
      <c r="N37" s="102">
        <f>+L37*M37</f>
        <v>16</v>
      </c>
      <c r="O37" s="103" t="str">
        <f>(CONCATENATE(L37,M37))</f>
        <v>44</v>
      </c>
      <c r="P37" s="63" t="str">
        <f>IF(OR(O37="11",O37="12",O37="21",O37="22",O37="31"),$P$9,IF(OR(O37="41",O37="32",O37="23",O37="13"),$P$8,IF(OR(O37="51",O37="52",O37="42",O37="43",O37="33",O37="24",O37="14"),$P$7,IF(OR(O37="53",O37="54",O37="44",O37="34",O37="55",O37="45",O37="35",O37="25",O37="15"),$P$6,0))))</f>
        <v>RIESGO EXTREMO</v>
      </c>
      <c r="Q37" s="63" t="s">
        <v>90</v>
      </c>
      <c r="R37" s="73">
        <f>+IF(INT(L37-BO37)&lt;=1,1,INT(L37-BO37))</f>
        <v>2</v>
      </c>
      <c r="S37" s="73">
        <f>INT(M37-BQ37)</f>
        <v>2</v>
      </c>
      <c r="T37" s="102">
        <f>+R37*S37</f>
        <v>4</v>
      </c>
      <c r="U37" s="103" t="str">
        <f>(CONCATENATE(R37,S37))</f>
        <v>22</v>
      </c>
      <c r="V37" s="63" t="str">
        <f>IF(OR(U37="11",U37="12",U37="21",U37="22",U37="31"),$P$9,IF(OR(U37="41",U37="32",U37="23",U37="13"),$P$8,IF(OR(U37="51",U37="52",U37="42",U37="43",U37="33",U37="24",U37="14"),$P$7,IF(OR(U37="53",U37="54",U37="44",U37="34",U37="55",U37="45",U37="35",U37="25",U37="15"),$P$6,0))))</f>
        <v>RIESGO BAJO</v>
      </c>
      <c r="W37" s="70" t="s">
        <v>805</v>
      </c>
      <c r="X37" s="70" t="s">
        <v>23</v>
      </c>
      <c r="Y37" s="76" t="s">
        <v>704</v>
      </c>
      <c r="Z37" s="80" t="s">
        <v>214</v>
      </c>
      <c r="AA37" s="33" t="s">
        <v>23</v>
      </c>
      <c r="AB37" s="80" t="s">
        <v>669</v>
      </c>
      <c r="AC37" s="33" t="s">
        <v>7</v>
      </c>
      <c r="AD37" s="72">
        <f>+SUM(AE37:AH37)</f>
        <v>2</v>
      </c>
      <c r="AE37" s="33">
        <v>0</v>
      </c>
      <c r="AF37" s="33">
        <v>1</v>
      </c>
      <c r="AG37" s="33">
        <v>0</v>
      </c>
      <c r="AH37" s="33">
        <v>1</v>
      </c>
      <c r="AI37" s="33" t="s">
        <v>23</v>
      </c>
      <c r="AJ37" s="33" t="s">
        <v>20</v>
      </c>
      <c r="AK37" s="33" t="s">
        <v>6</v>
      </c>
      <c r="AL37" s="33" t="s">
        <v>6</v>
      </c>
      <c r="AM37" s="33" t="s">
        <v>6</v>
      </c>
      <c r="AN37" s="33" t="s">
        <v>31</v>
      </c>
      <c r="AO37" s="33" t="s">
        <v>117</v>
      </c>
      <c r="AP37" s="33" t="s">
        <v>101</v>
      </c>
      <c r="AQ37" s="33" t="s">
        <v>103</v>
      </c>
      <c r="AR37" s="33" t="s">
        <v>105</v>
      </c>
      <c r="AS37" s="33" t="str">
        <f>+IF(AJ37="Preventivo","Prevenir",IF(AJ37="Detectivo","Detectar","No es un control"))</f>
        <v>Prevenir</v>
      </c>
      <c r="AT37" s="80" t="s">
        <v>108</v>
      </c>
      <c r="AU37" s="80" t="s">
        <v>110</v>
      </c>
      <c r="AV37" s="80" t="s">
        <v>112</v>
      </c>
      <c r="AW37" s="33">
        <f>+IF(AP37=$AP$6,$AP$10,$AP$11)</f>
        <v>15</v>
      </c>
      <c r="AX37" s="33">
        <f>+IF(AQ37=$AQ$6,$AQ$10,$AQ$11)</f>
        <v>15</v>
      </c>
      <c r="AY37" s="33">
        <f>+IF(AR37=$AR$6,$AR$10,$AR$11)</f>
        <v>15</v>
      </c>
      <c r="AZ37" s="33">
        <f>IF(AS37=$AS$6,$AS$10,IF(AS37=$AS$7,$AS$11,0))</f>
        <v>15</v>
      </c>
      <c r="BA37" s="33">
        <f>+IF(AT37=$AT$6,$AT$10,$AT$11)</f>
        <v>15</v>
      </c>
      <c r="BB37" s="33">
        <f>+IF(AU37=$AU$6,$AU$10,$AU$11)</f>
        <v>15</v>
      </c>
      <c r="BC37" s="33">
        <f>IF(AV37=$AV$6,$AV$10,IF(AV37=$AV$7,$AV$11,0))</f>
        <v>10</v>
      </c>
      <c r="BD37" s="72">
        <f>SUM(AW37:BC37)</f>
        <v>100</v>
      </c>
      <c r="BE37" s="72" t="str">
        <f>+IF(BD37&lt;=85,"Débil",IF(AND(BD37&gt;85,BD37&lt;96),"Moderado","Fuerte"))</f>
        <v>Fuerte</v>
      </c>
      <c r="BF37" s="34" t="s">
        <v>156</v>
      </c>
      <c r="BG37" s="72" t="str">
        <f>+IF(BF37=$BF$6,"Fuerte",IF(BF37=$BF$7,"Moderado","Débil"))</f>
        <v>Fuerte</v>
      </c>
      <c r="BH37" s="72" t="str">
        <f>+IF(AND(BE37="Fuerte",BG37="Fuerte"),"Fuerte",IF(BE37="Débil","Débil",IF(BG37="Débil","Débil","Moderado")))</f>
        <v>Fuerte</v>
      </c>
      <c r="BI37" s="72">
        <f>+IF(BH37=$BE$6,100,IF(BH37=$BE$7,50,0))</f>
        <v>100</v>
      </c>
      <c r="BJ37" s="135">
        <f>+AVERAGE(BI37:BI37)</f>
        <v>100</v>
      </c>
      <c r="BK37" s="72" t="str">
        <f>IF(BJ37&lt;50,"Débil",IF(BJ37=100,"Fuerte","Moderado"))</f>
        <v>Fuerte</v>
      </c>
      <c r="BL37" s="39" t="s">
        <v>165</v>
      </c>
      <c r="BM37" s="39" t="s">
        <v>165</v>
      </c>
      <c r="BN37" s="66">
        <f>IF(E37=$E$7,0,IF(AND(BK37="Fuerte",BL37="Directamente"),2,IF(AND(BK37="Moderado",BL37="Directamente"),1,0)))</f>
        <v>2</v>
      </c>
      <c r="BO37" s="81">
        <f>+AVERAGE(BN37:BN37)</f>
        <v>2</v>
      </c>
      <c r="BP37" s="66">
        <f>IF(D37=$E$7,0,IF(AND(BK37="Fuerte",BL37="Indirectamente"),1,IF(AND(BK37="Fuerte",BL37="Directamente"),2,IF(AND(BK37="Moderado",BL37="Directamente"),1,0))))</f>
        <v>2</v>
      </c>
      <c r="BQ37" s="81">
        <f>+AVERAGE(BP37:BP37)</f>
        <v>2</v>
      </c>
      <c r="BR37" s="99" t="s">
        <v>58</v>
      </c>
      <c r="BS37" s="50"/>
      <c r="BT37" s="50"/>
      <c r="BU37" s="50"/>
      <c r="BV37" s="50"/>
      <c r="BW37" s="50"/>
      <c r="BX37" s="50"/>
      <c r="BY37" s="50"/>
      <c r="BZ37" s="50"/>
      <c r="CA37" s="50"/>
      <c r="CB37" s="50"/>
      <c r="CC37" s="50"/>
      <c r="CD37" s="50"/>
      <c r="CE37" s="50"/>
      <c r="CF37" s="50"/>
      <c r="CG37" s="50"/>
      <c r="CH37" s="50"/>
      <c r="CI37" s="50"/>
      <c r="CJ37" s="50"/>
      <c r="CK37" s="50"/>
      <c r="CL37" s="50"/>
      <c r="CM37" s="50"/>
      <c r="CN37" s="50"/>
      <c r="CO37" s="50"/>
      <c r="CP37" s="50"/>
      <c r="CQ37" s="50"/>
      <c r="CR37" s="50"/>
      <c r="CS37" s="50"/>
      <c r="CT37" s="50"/>
      <c r="CU37" s="50"/>
      <c r="CV37" s="50"/>
      <c r="CW37" s="50"/>
      <c r="CX37" s="50"/>
      <c r="CY37" s="50"/>
      <c r="CZ37" s="50"/>
      <c r="DA37" s="50"/>
      <c r="DB37" s="50"/>
      <c r="DC37" s="50"/>
      <c r="DD37" s="50"/>
      <c r="DE37" s="50"/>
      <c r="DF37" s="50"/>
      <c r="DG37" s="50"/>
      <c r="DH37" s="50"/>
      <c r="DI37" s="50"/>
      <c r="DJ37" s="50"/>
      <c r="DK37" s="50"/>
      <c r="DL37" s="50"/>
      <c r="DM37" s="50"/>
      <c r="DN37" s="50"/>
      <c r="DO37" s="50"/>
      <c r="DP37" s="50"/>
      <c r="DQ37" s="50"/>
      <c r="DR37" s="50"/>
      <c r="DS37" s="50"/>
      <c r="DT37" s="50"/>
      <c r="DU37" s="50"/>
      <c r="DV37" s="50"/>
      <c r="DW37" s="50"/>
      <c r="DX37" s="50"/>
      <c r="DY37" s="50"/>
      <c r="DZ37" s="50"/>
      <c r="EA37" s="50"/>
      <c r="EB37" s="50"/>
      <c r="EC37" s="50"/>
      <c r="ED37" s="50"/>
      <c r="EE37" s="50"/>
      <c r="EF37" s="50"/>
      <c r="EG37" s="50"/>
      <c r="EH37" s="50"/>
    </row>
    <row r="38" spans="1:138" s="36" customFormat="1" ht="167.25" customHeight="1" x14ac:dyDescent="0.2">
      <c r="A38" s="74">
        <v>16</v>
      </c>
      <c r="B38" s="74" t="s">
        <v>429</v>
      </c>
      <c r="C38" s="99" t="s">
        <v>58</v>
      </c>
      <c r="D38" s="75" t="s">
        <v>58</v>
      </c>
      <c r="E38" s="75" t="s">
        <v>34</v>
      </c>
      <c r="F38" s="70" t="s">
        <v>69</v>
      </c>
      <c r="G38" s="70" t="s">
        <v>76</v>
      </c>
      <c r="H38" s="70" t="s">
        <v>71</v>
      </c>
      <c r="I38" s="76" t="s">
        <v>216</v>
      </c>
      <c r="J38" s="77" t="s">
        <v>217</v>
      </c>
      <c r="K38" s="76" t="s">
        <v>218</v>
      </c>
      <c r="L38" s="71">
        <v>4</v>
      </c>
      <c r="M38" s="71">
        <v>4</v>
      </c>
      <c r="N38" s="102">
        <f>+L38*M38</f>
        <v>16</v>
      </c>
      <c r="O38" s="103" t="str">
        <f>(CONCATENATE(L38,M38))</f>
        <v>44</v>
      </c>
      <c r="P38" s="63" t="str">
        <f>IF(OR(O38="11",O38="12",O38="21",O38="22",O38="31"),$P$9,IF(OR(O38="41",O38="32",O38="23",O38="13"),$P$8,IF(OR(O38="51",O38="52",O38="42",O38="43",O38="33",O38="24",O38="14"),$P$7,IF(OR(O38="53",O38="54",O38="44",O38="34",O38="55",O38="45",O38="35",O38="25",O38="15"),$P$6,0))))</f>
        <v>RIESGO EXTREMO</v>
      </c>
      <c r="Q38" s="63" t="s">
        <v>90</v>
      </c>
      <c r="R38" s="73">
        <f>INT(L38-BO38)</f>
        <v>4</v>
      </c>
      <c r="S38" s="73">
        <f>INT(M38-BQ38)</f>
        <v>4</v>
      </c>
      <c r="T38" s="102">
        <f>+R38*S38</f>
        <v>16</v>
      </c>
      <c r="U38" s="103" t="str">
        <f>(CONCATENATE(R38,S38))</f>
        <v>44</v>
      </c>
      <c r="V38" s="63" t="str">
        <f>IF(OR(U38="11",U38="12",U38="21",U38="22",U38="31"),$P$9,IF(OR(U38="41",U38="32",U38="23",U38="13"),$P$8,IF(OR(U38="51",U38="52",U38="42",U38="43",U38="33",U38="24",U38="14"),$P$7,IF(OR(U38="53",U38="54",U38="44",U38="34",U38="55",U38="45",U38="35",U38="25",U38="15"),$P$6,0))))</f>
        <v>RIESGO EXTREMO</v>
      </c>
      <c r="W38" s="70" t="s">
        <v>805</v>
      </c>
      <c r="X38" s="70" t="s">
        <v>23</v>
      </c>
      <c r="Y38" s="76" t="s">
        <v>704</v>
      </c>
      <c r="Z38" s="80" t="s">
        <v>214</v>
      </c>
      <c r="AA38" s="33" t="s">
        <v>23</v>
      </c>
      <c r="AB38" s="80" t="s">
        <v>669</v>
      </c>
      <c r="AC38" s="33" t="s">
        <v>7</v>
      </c>
      <c r="AD38" s="72">
        <f>+SUM(AE38:AH38)</f>
        <v>2</v>
      </c>
      <c r="AE38" s="33">
        <v>0</v>
      </c>
      <c r="AF38" s="33">
        <v>1</v>
      </c>
      <c r="AG38" s="33">
        <v>0</v>
      </c>
      <c r="AH38" s="33">
        <v>1</v>
      </c>
      <c r="AI38" s="33" t="s">
        <v>23</v>
      </c>
      <c r="AJ38" s="33" t="s">
        <v>20</v>
      </c>
      <c r="AK38" s="33" t="s">
        <v>6</v>
      </c>
      <c r="AL38" s="33" t="s">
        <v>6</v>
      </c>
      <c r="AM38" s="33" t="s">
        <v>6</v>
      </c>
      <c r="AN38" s="33" t="s">
        <v>31</v>
      </c>
      <c r="AO38" s="33" t="s">
        <v>117</v>
      </c>
      <c r="AP38" s="33" t="s">
        <v>101</v>
      </c>
      <c r="AQ38" s="33" t="s">
        <v>103</v>
      </c>
      <c r="AR38" s="33" t="s">
        <v>105</v>
      </c>
      <c r="AS38" s="33" t="str">
        <f>+IF(AJ38="Preventivo","Prevenir",IF(AJ38="Detectivo","Detectar","No es un control"))</f>
        <v>Prevenir</v>
      </c>
      <c r="AT38" s="80" t="s">
        <v>108</v>
      </c>
      <c r="AU38" s="80" t="s">
        <v>110</v>
      </c>
      <c r="AV38" s="80" t="s">
        <v>112</v>
      </c>
      <c r="AW38" s="33">
        <f>+IF(AP38=$AP$6,$AP$10,$AP$11)</f>
        <v>15</v>
      </c>
      <c r="AX38" s="33">
        <f>+IF(AQ38=$AQ$6,$AQ$10,$AQ$11)</f>
        <v>15</v>
      </c>
      <c r="AY38" s="33">
        <f>+IF(AR38=$AR$6,$AR$10,$AR$11)</f>
        <v>15</v>
      </c>
      <c r="AZ38" s="33">
        <f>IF(AS38=$AS$6,$AS$10,IF(AS38=$AS$7,$AS$11,0))</f>
        <v>15</v>
      </c>
      <c r="BA38" s="33">
        <f>+IF(AT38=$AT$6,$AT$10,$AT$11)</f>
        <v>15</v>
      </c>
      <c r="BB38" s="33">
        <f>+IF(AU38=$AU$6,$AU$10,$AU$11)</f>
        <v>15</v>
      </c>
      <c r="BC38" s="33">
        <f>IF(AV38=$AV$6,$AV$10,IF(AV38=$AV$7,$AV$11,0))</f>
        <v>10</v>
      </c>
      <c r="BD38" s="72">
        <f>SUM(AW38:BC38)</f>
        <v>100</v>
      </c>
      <c r="BE38" s="72" t="str">
        <f>+IF(BD38&lt;=85,"Débil",IF(AND(BD38&gt;85,BD38&lt;96),"Moderado","Fuerte"))</f>
        <v>Fuerte</v>
      </c>
      <c r="BF38" s="34" t="s">
        <v>156</v>
      </c>
      <c r="BG38" s="72" t="str">
        <f>+IF(BF38=$BF$6,"Fuerte",IF(BF38=$BF$7,"Moderado","Débil"))</f>
        <v>Fuerte</v>
      </c>
      <c r="BH38" s="72" t="str">
        <f>+IF(AND(BE38="Fuerte",BG38="Fuerte"),"Fuerte",IF(BE38="Débil","Débil",IF(BG38="Débil","Débil","Moderado")))</f>
        <v>Fuerte</v>
      </c>
      <c r="BI38" s="72">
        <f>+IF(BH38=$BE$6,100,IF(BH38=$BE$7,50,0))</f>
        <v>100</v>
      </c>
      <c r="BJ38" s="135">
        <f>+AVERAGE(BI38:BI38)</f>
        <v>100</v>
      </c>
      <c r="BK38" s="72" t="str">
        <f>IF(BJ38&lt;50,"Débil",IF(BJ38=100,"Fuerte","Moderado"))</f>
        <v>Fuerte</v>
      </c>
      <c r="BL38" s="39" t="s">
        <v>165</v>
      </c>
      <c r="BM38" s="39" t="s">
        <v>165</v>
      </c>
      <c r="BN38" s="66">
        <f>IF(E38=$E$7,0,IF(AND(BK38="Fuerte",BL38="Directamente"),2,IF(AND(BK38="Moderado",BL38="Directamente"),1,0)))</f>
        <v>0</v>
      </c>
      <c r="BO38" s="81">
        <f>+AVERAGE(BN38:BN38)</f>
        <v>0</v>
      </c>
      <c r="BP38" s="66">
        <f>IF(D38=$E$7,0,IF(AND(BK38="Fuerte",BL38="Indirectamente"),1,IF(AND(BK38="Fuerte",BL38="Directamente"),2,IF(AND(BK38="Moderado",BL38="Directamente"),1,0))))</f>
        <v>2</v>
      </c>
      <c r="BQ38" s="81">
        <f>+IF(E38="De Corrupción",0,AVERAGE(BP38:BP38))</f>
        <v>0</v>
      </c>
      <c r="BR38" s="99" t="s">
        <v>58</v>
      </c>
      <c r="BS38" s="50"/>
      <c r="BT38" s="50"/>
      <c r="BU38" s="50"/>
      <c r="BV38" s="50"/>
      <c r="BW38" s="50"/>
      <c r="BX38" s="50"/>
      <c r="BY38" s="50"/>
      <c r="BZ38" s="50"/>
      <c r="CA38" s="50"/>
      <c r="CB38" s="50"/>
      <c r="CC38" s="50"/>
      <c r="CD38" s="50"/>
      <c r="CE38" s="50"/>
      <c r="CF38" s="50"/>
      <c r="CG38" s="50"/>
      <c r="CH38" s="50"/>
      <c r="CI38" s="50"/>
      <c r="CJ38" s="50"/>
      <c r="CK38" s="50"/>
      <c r="CL38" s="50"/>
      <c r="CM38" s="50"/>
      <c r="CN38" s="50"/>
      <c r="CO38" s="50"/>
      <c r="CP38" s="50"/>
      <c r="CQ38" s="50"/>
      <c r="CR38" s="50"/>
      <c r="CS38" s="50"/>
      <c r="CT38" s="50"/>
      <c r="CU38" s="50"/>
      <c r="CV38" s="50"/>
      <c r="CW38" s="50"/>
      <c r="CX38" s="50"/>
      <c r="CY38" s="50"/>
      <c r="CZ38" s="50"/>
      <c r="DA38" s="50"/>
      <c r="DB38" s="50"/>
      <c r="DC38" s="50"/>
      <c r="DD38" s="50"/>
      <c r="DE38" s="50"/>
      <c r="DF38" s="50"/>
      <c r="DG38" s="50"/>
      <c r="DH38" s="50"/>
      <c r="DI38" s="50"/>
      <c r="DJ38" s="50"/>
      <c r="DK38" s="50"/>
      <c r="DL38" s="50"/>
      <c r="DM38" s="50"/>
      <c r="DN38" s="50"/>
      <c r="DO38" s="50"/>
      <c r="DP38" s="50"/>
      <c r="DQ38" s="50"/>
      <c r="DR38" s="50"/>
      <c r="DS38" s="50"/>
      <c r="DT38" s="50"/>
      <c r="DU38" s="50"/>
      <c r="DV38" s="50"/>
      <c r="DW38" s="50"/>
      <c r="DX38" s="50"/>
      <c r="DY38" s="50"/>
      <c r="DZ38" s="50"/>
      <c r="EA38" s="50"/>
      <c r="EB38" s="50"/>
      <c r="EC38" s="50"/>
      <c r="ED38" s="50"/>
      <c r="EE38" s="50"/>
      <c r="EF38" s="50"/>
      <c r="EG38" s="50"/>
      <c r="EH38" s="50"/>
    </row>
    <row r="39" spans="1:138" x14ac:dyDescent="0.2">
      <c r="K39" s="22"/>
      <c r="N39" s="68"/>
      <c r="O39" s="69"/>
      <c r="T39" s="68"/>
      <c r="U39" s="69"/>
      <c r="BJ39" s="68"/>
    </row>
    <row r="40" spans="1:138" x14ac:dyDescent="0.2">
      <c r="K40" s="22"/>
      <c r="N40" s="186"/>
      <c r="O40" s="187"/>
      <c r="T40" s="186"/>
      <c r="U40" s="187"/>
      <c r="BJ40" s="186"/>
    </row>
    <row r="41" spans="1:138" x14ac:dyDescent="0.2">
      <c r="K41" s="22"/>
      <c r="N41" s="186"/>
      <c r="O41" s="187"/>
      <c r="T41" s="186"/>
      <c r="U41" s="187"/>
      <c r="BJ41" s="186"/>
    </row>
    <row r="42" spans="1:138" x14ac:dyDescent="0.2">
      <c r="K42" s="22"/>
      <c r="N42" s="186"/>
      <c r="O42" s="187"/>
      <c r="T42" s="186"/>
      <c r="U42" s="187"/>
      <c r="BJ42" s="186"/>
    </row>
    <row r="43" spans="1:138" x14ac:dyDescent="0.2">
      <c r="K43" s="22"/>
      <c r="N43" s="186"/>
      <c r="O43" s="187"/>
      <c r="T43" s="186"/>
      <c r="U43" s="187"/>
      <c r="BJ43" s="186"/>
    </row>
    <row r="44" spans="1:138" x14ac:dyDescent="0.2">
      <c r="K44" s="22"/>
      <c r="N44" s="186"/>
      <c r="O44" s="187"/>
      <c r="T44" s="186"/>
      <c r="U44" s="187"/>
      <c r="BJ44" s="186"/>
    </row>
    <row r="45" spans="1:138" x14ac:dyDescent="0.2">
      <c r="K45" s="22"/>
      <c r="N45" s="186"/>
      <c r="O45" s="187"/>
      <c r="T45" s="186"/>
      <c r="U45" s="187"/>
      <c r="BJ45" s="186"/>
    </row>
    <row r="46" spans="1:138" x14ac:dyDescent="0.2">
      <c r="K46" s="22"/>
      <c r="N46" s="186"/>
      <c r="O46" s="187"/>
      <c r="T46" s="186"/>
      <c r="U46" s="187"/>
      <c r="BJ46" s="186"/>
    </row>
    <row r="47" spans="1:138" x14ac:dyDescent="0.2">
      <c r="K47" s="22"/>
    </row>
    <row r="48" spans="1:138" x14ac:dyDescent="0.2">
      <c r="K48" s="22"/>
      <c r="N48" s="186"/>
      <c r="O48" s="187"/>
      <c r="T48" s="186"/>
      <c r="U48" s="187"/>
      <c r="BJ48" s="186"/>
    </row>
    <row r="49" spans="11:62" x14ac:dyDescent="0.2">
      <c r="K49" s="22"/>
      <c r="N49" s="186"/>
      <c r="O49" s="187"/>
      <c r="T49" s="186"/>
      <c r="U49" s="187"/>
      <c r="BJ49" s="186"/>
    </row>
    <row r="50" spans="11:62" x14ac:dyDescent="0.2">
      <c r="K50" s="22"/>
    </row>
    <row r="51" spans="11:62" x14ac:dyDescent="0.2">
      <c r="K51" s="22"/>
    </row>
    <row r="52" spans="11:62" x14ac:dyDescent="0.2">
      <c r="K52" s="22"/>
    </row>
    <row r="53" spans="11:62" x14ac:dyDescent="0.2">
      <c r="K53" s="22"/>
      <c r="N53" s="186"/>
      <c r="O53" s="187"/>
      <c r="T53" s="186"/>
      <c r="U53" s="187"/>
      <c r="BJ53" s="186"/>
    </row>
    <row r="54" spans="11:62" x14ac:dyDescent="0.2">
      <c r="K54" s="22"/>
      <c r="N54" s="186"/>
      <c r="O54" s="187"/>
      <c r="T54" s="186"/>
      <c r="U54" s="187"/>
      <c r="BJ54" s="186"/>
    </row>
    <row r="55" spans="11:62" x14ac:dyDescent="0.2">
      <c r="K55" s="22"/>
      <c r="N55" s="186"/>
      <c r="O55" s="187"/>
      <c r="T55" s="186"/>
      <c r="U55" s="187"/>
      <c r="BJ55" s="186"/>
    </row>
    <row r="56" spans="11:62" x14ac:dyDescent="0.2">
      <c r="K56" s="22"/>
      <c r="N56" s="186"/>
      <c r="O56" s="187"/>
      <c r="T56" s="186"/>
      <c r="U56" s="187"/>
      <c r="BJ56" s="186"/>
    </row>
    <row r="57" spans="11:62" x14ac:dyDescent="0.2">
      <c r="K57" s="22"/>
      <c r="N57" s="186"/>
      <c r="O57" s="187"/>
      <c r="T57" s="186"/>
      <c r="U57" s="187"/>
      <c r="BJ57" s="186"/>
    </row>
    <row r="58" spans="11:62" x14ac:dyDescent="0.2">
      <c r="K58" s="22"/>
      <c r="N58" s="186"/>
      <c r="O58" s="187"/>
      <c r="T58" s="186"/>
      <c r="U58" s="187"/>
      <c r="BJ58" s="186"/>
    </row>
    <row r="59" spans="11:62" x14ac:dyDescent="0.2">
      <c r="K59" s="22"/>
      <c r="N59" s="186"/>
      <c r="O59" s="187"/>
      <c r="T59" s="186"/>
      <c r="U59" s="187"/>
      <c r="BJ59" s="186"/>
    </row>
    <row r="60" spans="11:62" x14ac:dyDescent="0.2">
      <c r="K60" s="22"/>
      <c r="N60" s="186"/>
      <c r="O60" s="187"/>
      <c r="T60" s="186"/>
      <c r="U60" s="187"/>
      <c r="BJ60" s="186"/>
    </row>
    <row r="61" spans="11:62" x14ac:dyDescent="0.2">
      <c r="K61" s="22"/>
      <c r="N61" s="186"/>
      <c r="O61" s="187"/>
      <c r="T61" s="186"/>
      <c r="U61" s="187"/>
      <c r="BJ61" s="186"/>
    </row>
    <row r="62" spans="11:62" x14ac:dyDescent="0.2">
      <c r="K62" s="22"/>
    </row>
    <row r="63" spans="11:62" x14ac:dyDescent="0.2">
      <c r="K63" s="22"/>
    </row>
    <row r="64" spans="11:62" x14ac:dyDescent="0.2">
      <c r="K64" s="22"/>
      <c r="N64" s="186"/>
      <c r="O64" s="187"/>
      <c r="T64" s="186"/>
      <c r="U64" s="187"/>
      <c r="BJ64" s="186"/>
    </row>
    <row r="65" spans="11:62" x14ac:dyDescent="0.2">
      <c r="K65" s="22"/>
      <c r="N65" s="186"/>
      <c r="O65" s="187"/>
      <c r="T65" s="186"/>
      <c r="U65" s="187"/>
      <c r="BJ65" s="186"/>
    </row>
    <row r="66" spans="11:62" x14ac:dyDescent="0.2">
      <c r="K66" s="22"/>
    </row>
    <row r="67" spans="11:62" x14ac:dyDescent="0.2">
      <c r="K67" s="22"/>
      <c r="N67" s="186"/>
      <c r="O67" s="187"/>
      <c r="T67" s="186"/>
      <c r="U67" s="187"/>
      <c r="BJ67" s="186"/>
    </row>
    <row r="68" spans="11:62" x14ac:dyDescent="0.2">
      <c r="K68" s="22"/>
      <c r="N68" s="186"/>
      <c r="O68" s="187"/>
      <c r="T68" s="186"/>
      <c r="U68" s="187"/>
      <c r="BJ68" s="186"/>
    </row>
    <row r="69" spans="11:62" x14ac:dyDescent="0.2">
      <c r="K69" s="22"/>
      <c r="N69" s="186"/>
      <c r="O69" s="187"/>
      <c r="T69" s="186"/>
      <c r="U69" s="187"/>
      <c r="BJ69" s="186"/>
    </row>
    <row r="70" spans="11:62" x14ac:dyDescent="0.2">
      <c r="K70" s="22"/>
      <c r="N70" s="186"/>
      <c r="O70" s="187"/>
      <c r="T70" s="186"/>
      <c r="U70" s="187"/>
      <c r="BJ70" s="186"/>
    </row>
    <row r="71" spans="11:62" x14ac:dyDescent="0.2">
      <c r="K71" s="22"/>
      <c r="N71" s="186"/>
      <c r="O71" s="187"/>
      <c r="T71" s="186"/>
      <c r="U71" s="187"/>
      <c r="BJ71" s="186"/>
    </row>
    <row r="72" spans="11:62" x14ac:dyDescent="0.2">
      <c r="K72" s="22"/>
      <c r="N72" s="186"/>
      <c r="O72" s="187"/>
      <c r="T72" s="186"/>
      <c r="U72" s="187"/>
      <c r="BJ72" s="186"/>
    </row>
    <row r="73" spans="11:62" x14ac:dyDescent="0.2">
      <c r="K73" s="22"/>
      <c r="N73" s="186"/>
      <c r="O73" s="187"/>
      <c r="T73" s="186"/>
      <c r="U73" s="187"/>
      <c r="BJ73" s="186"/>
    </row>
    <row r="74" spans="11:62" x14ac:dyDescent="0.2">
      <c r="K74" s="22"/>
      <c r="N74" s="186"/>
      <c r="O74" s="187"/>
      <c r="T74" s="186"/>
      <c r="U74" s="187"/>
      <c r="BJ74" s="186"/>
    </row>
    <row r="75" spans="11:62" x14ac:dyDescent="0.2">
      <c r="K75" s="22"/>
    </row>
    <row r="76" spans="11:62" x14ac:dyDescent="0.2">
      <c r="K76" s="22"/>
    </row>
    <row r="77" spans="11:62" x14ac:dyDescent="0.2">
      <c r="K77" s="22"/>
    </row>
    <row r="78" spans="11:62" x14ac:dyDescent="0.2">
      <c r="K78" s="22"/>
      <c r="N78" s="186"/>
      <c r="O78" s="187"/>
      <c r="T78" s="186"/>
      <c r="U78" s="187"/>
      <c r="BJ78" s="186"/>
    </row>
    <row r="79" spans="11:62" x14ac:dyDescent="0.2">
      <c r="N79" s="186"/>
      <c r="O79" s="187"/>
      <c r="T79" s="186"/>
      <c r="U79" s="187"/>
      <c r="BJ79" s="186"/>
    </row>
    <row r="80" spans="11:62" x14ac:dyDescent="0.2">
      <c r="N80" s="186"/>
      <c r="O80" s="187"/>
      <c r="T80" s="186"/>
      <c r="U80" s="187"/>
      <c r="BJ80" s="186"/>
    </row>
    <row r="81" spans="14:62" x14ac:dyDescent="0.2">
      <c r="N81" s="186"/>
      <c r="O81" s="187"/>
      <c r="T81" s="186"/>
      <c r="U81" s="187"/>
      <c r="BJ81" s="186"/>
    </row>
    <row r="82" spans="14:62" x14ac:dyDescent="0.2">
      <c r="N82" s="186"/>
      <c r="O82" s="187"/>
      <c r="T82" s="186"/>
      <c r="U82" s="187"/>
      <c r="BJ82" s="186"/>
    </row>
    <row r="83" spans="14:62" x14ac:dyDescent="0.2">
      <c r="N83" s="186"/>
      <c r="O83" s="187"/>
      <c r="T83" s="186"/>
      <c r="U83" s="187"/>
      <c r="BJ83" s="186"/>
    </row>
    <row r="84" spans="14:62" x14ac:dyDescent="0.2">
      <c r="N84" s="186"/>
      <c r="O84" s="187"/>
      <c r="T84" s="186"/>
      <c r="U84" s="187"/>
      <c r="BJ84" s="186"/>
    </row>
    <row r="89" spans="14:62" x14ac:dyDescent="0.2">
      <c r="N89" s="186"/>
      <c r="O89" s="187"/>
      <c r="T89" s="186"/>
      <c r="U89" s="187"/>
      <c r="BJ89" s="186"/>
    </row>
    <row r="90" spans="14:62" x14ac:dyDescent="0.2">
      <c r="N90" s="186"/>
      <c r="O90" s="187"/>
      <c r="T90" s="186"/>
      <c r="U90" s="187"/>
      <c r="BJ90" s="186"/>
    </row>
    <row r="91" spans="14:62" x14ac:dyDescent="0.2">
      <c r="N91" s="186"/>
      <c r="O91" s="187"/>
      <c r="T91" s="186"/>
      <c r="U91" s="187"/>
      <c r="BJ91" s="186"/>
    </row>
    <row r="92" spans="14:62" x14ac:dyDescent="0.2">
      <c r="N92" s="186"/>
      <c r="O92" s="187"/>
      <c r="T92" s="186"/>
      <c r="U92" s="187"/>
      <c r="BJ92" s="186"/>
    </row>
    <row r="93" spans="14:62" x14ac:dyDescent="0.2">
      <c r="N93" s="186"/>
      <c r="O93" s="187"/>
      <c r="T93" s="186"/>
      <c r="U93" s="187"/>
      <c r="BJ93" s="186"/>
    </row>
    <row r="94" spans="14:62" x14ac:dyDescent="0.2">
      <c r="N94" s="186"/>
      <c r="O94" s="187"/>
      <c r="T94" s="186"/>
      <c r="U94" s="187"/>
      <c r="BJ94" s="186"/>
    </row>
    <row r="95" spans="14:62" x14ac:dyDescent="0.2">
      <c r="N95" s="186"/>
      <c r="O95" s="187"/>
      <c r="T95" s="186"/>
      <c r="U95" s="187"/>
      <c r="BJ95" s="186"/>
    </row>
    <row r="98" spans="14:62" x14ac:dyDescent="0.2">
      <c r="N98" s="186"/>
      <c r="O98" s="187"/>
      <c r="T98" s="186"/>
      <c r="U98" s="187"/>
      <c r="BJ98" s="186"/>
    </row>
    <row r="99" spans="14:62" x14ac:dyDescent="0.2">
      <c r="N99" s="186"/>
      <c r="O99" s="187"/>
      <c r="T99" s="186"/>
      <c r="U99" s="187"/>
      <c r="BJ99" s="186"/>
    </row>
    <row r="100" spans="14:62" x14ac:dyDescent="0.2">
      <c r="N100" s="186"/>
      <c r="O100" s="187"/>
      <c r="T100" s="186"/>
      <c r="U100" s="187"/>
      <c r="BJ100" s="186"/>
    </row>
    <row r="101" spans="14:62" x14ac:dyDescent="0.2">
      <c r="N101" s="186"/>
      <c r="O101" s="187"/>
      <c r="T101" s="186"/>
      <c r="U101" s="187"/>
      <c r="BJ101" s="186"/>
    </row>
    <row r="102" spans="14:62" x14ac:dyDescent="0.2">
      <c r="N102" s="186"/>
      <c r="O102" s="187"/>
      <c r="T102" s="186"/>
      <c r="U102" s="187"/>
      <c r="BJ102" s="186"/>
    </row>
    <row r="103" spans="14:62" x14ac:dyDescent="0.2">
      <c r="N103" s="186"/>
      <c r="O103" s="187"/>
      <c r="T103" s="186"/>
      <c r="U103" s="187"/>
      <c r="BJ103" s="186"/>
    </row>
  </sheetData>
  <sheetProtection sheet="1" insertColumns="0" insertRows="0" insertHyperlinks="0" deleteColumns="0" deleteRows="0"/>
  <autoFilter ref="A36:BR38" xr:uid="{C17AB63A-CC2E-45B1-9000-3DF8F50B2535}"/>
  <mergeCells count="102">
    <mergeCell ref="BJ37:BJ38"/>
    <mergeCell ref="B2:D5"/>
    <mergeCell ref="E2:X5"/>
    <mergeCell ref="D28:F28"/>
    <mergeCell ref="D35:K35"/>
    <mergeCell ref="L35:X35"/>
    <mergeCell ref="Y35:BK35"/>
    <mergeCell ref="BJ40:BJ42"/>
    <mergeCell ref="T40:T42"/>
    <mergeCell ref="U40:U42"/>
    <mergeCell ref="N40:N42"/>
    <mergeCell ref="O40:O42"/>
    <mergeCell ref="U43:U46"/>
    <mergeCell ref="BJ43:BJ46"/>
    <mergeCell ref="O43:O46"/>
    <mergeCell ref="T43:T46"/>
    <mergeCell ref="N43:N46"/>
    <mergeCell ref="U48:U49"/>
    <mergeCell ref="BJ48:BJ49"/>
    <mergeCell ref="O48:O49"/>
    <mergeCell ref="T48:T49"/>
    <mergeCell ref="N48:N49"/>
    <mergeCell ref="BJ53:BJ54"/>
    <mergeCell ref="T53:T54"/>
    <mergeCell ref="U53:U54"/>
    <mergeCell ref="N53:N54"/>
    <mergeCell ref="O53:O54"/>
    <mergeCell ref="U55:U57"/>
    <mergeCell ref="BJ55:BJ57"/>
    <mergeCell ref="O55:O57"/>
    <mergeCell ref="T55:T57"/>
    <mergeCell ref="N55:N57"/>
    <mergeCell ref="BJ58:BJ61"/>
    <mergeCell ref="T58:T61"/>
    <mergeCell ref="U58:U61"/>
    <mergeCell ref="N58:N61"/>
    <mergeCell ref="O58:O61"/>
    <mergeCell ref="U64:U65"/>
    <mergeCell ref="BJ64:BJ65"/>
    <mergeCell ref="O64:O65"/>
    <mergeCell ref="T64:T65"/>
    <mergeCell ref="N64:N65"/>
    <mergeCell ref="BJ67:BJ69"/>
    <mergeCell ref="T67:T69"/>
    <mergeCell ref="U67:U69"/>
    <mergeCell ref="N67:N69"/>
    <mergeCell ref="O67:O69"/>
    <mergeCell ref="U70:U72"/>
    <mergeCell ref="BJ70:BJ72"/>
    <mergeCell ref="O70:O72"/>
    <mergeCell ref="T70:T72"/>
    <mergeCell ref="N70:N72"/>
    <mergeCell ref="BJ73:BJ74"/>
    <mergeCell ref="T73:T74"/>
    <mergeCell ref="U73:U74"/>
    <mergeCell ref="N73:N74"/>
    <mergeCell ref="O73:O74"/>
    <mergeCell ref="U78:U79"/>
    <mergeCell ref="BJ78:BJ79"/>
    <mergeCell ref="O78:O79"/>
    <mergeCell ref="T78:T79"/>
    <mergeCell ref="N78:N79"/>
    <mergeCell ref="BJ80:BJ81"/>
    <mergeCell ref="T80:T81"/>
    <mergeCell ref="U80:U81"/>
    <mergeCell ref="N80:N81"/>
    <mergeCell ref="O80:O81"/>
    <mergeCell ref="U82:U84"/>
    <mergeCell ref="BJ82:BJ84"/>
    <mergeCell ref="O82:O84"/>
    <mergeCell ref="T82:T84"/>
    <mergeCell ref="N82:N84"/>
    <mergeCell ref="BJ89:BJ91"/>
    <mergeCell ref="T89:T91"/>
    <mergeCell ref="U89:U91"/>
    <mergeCell ref="N89:N91"/>
    <mergeCell ref="O89:O91"/>
    <mergeCell ref="U92:U93"/>
    <mergeCell ref="BJ92:BJ93"/>
    <mergeCell ref="O92:O93"/>
    <mergeCell ref="T92:T93"/>
    <mergeCell ref="N92:N93"/>
    <mergeCell ref="N98:N99"/>
    <mergeCell ref="BJ94:BJ95"/>
    <mergeCell ref="T94:T95"/>
    <mergeCell ref="U94:U95"/>
    <mergeCell ref="N94:N95"/>
    <mergeCell ref="O94:O95"/>
    <mergeCell ref="N100:N101"/>
    <mergeCell ref="O100:O101"/>
    <mergeCell ref="O102:O103"/>
    <mergeCell ref="T102:T103"/>
    <mergeCell ref="N102:N103"/>
    <mergeCell ref="U102:U103"/>
    <mergeCell ref="BJ102:BJ103"/>
    <mergeCell ref="U98:U99"/>
    <mergeCell ref="BJ98:BJ99"/>
    <mergeCell ref="O98:O99"/>
    <mergeCell ref="T98:T99"/>
    <mergeCell ref="BJ100:BJ101"/>
    <mergeCell ref="T100:T101"/>
    <mergeCell ref="U100:U101"/>
  </mergeCells>
  <conditionalFormatting sqref="L6:L10">
    <cfRule type="colorScale" priority="362">
      <colorScale>
        <cfvo type="min"/>
        <cfvo type="percentile" val="50"/>
        <cfvo type="max"/>
        <color rgb="FFF8696B"/>
        <color rgb="FFFFEB84"/>
        <color rgb="FF63BE7B"/>
      </colorScale>
    </cfRule>
  </conditionalFormatting>
  <conditionalFormatting sqref="W37:W38">
    <cfRule type="containsText" dxfId="795" priority="358" operator="containsText" text="RIESGO BAJO">
      <formula>NOT(ISERROR(SEARCH("RIESGO BAJO",W37)))</formula>
    </cfRule>
    <cfRule type="containsText" dxfId="794" priority="359" operator="containsText" text="RIESGO MODERADO">
      <formula>NOT(ISERROR(SEARCH("RIESGO MODERADO",W37)))</formula>
    </cfRule>
    <cfRule type="containsText" dxfId="793" priority="360" operator="containsText" text="RIESGO ALTO">
      <formula>NOT(ISERROR(SEARCH("RIESGO ALTO",W37)))</formula>
    </cfRule>
    <cfRule type="containsText" dxfId="792" priority="361" operator="containsText" text="RIESGO EXTREMO">
      <formula>NOT(ISERROR(SEARCH("RIESGO EXTREMO",W37)))</formula>
    </cfRule>
  </conditionalFormatting>
  <conditionalFormatting sqref="R6:R10">
    <cfRule type="colorScale" priority="357">
      <colorScale>
        <cfvo type="min"/>
        <cfvo type="percentile" val="50"/>
        <cfvo type="max"/>
        <color rgb="FFF8696B"/>
        <color rgb="FFFFEB84"/>
        <color rgb="FF63BE7B"/>
      </colorScale>
    </cfRule>
  </conditionalFormatting>
  <conditionalFormatting sqref="X37:X38">
    <cfRule type="containsText" dxfId="791" priority="309" operator="containsText" text="RIESGO BAJO">
      <formula>NOT(ISERROR(SEARCH("RIESGO BAJO",X37)))</formula>
    </cfRule>
    <cfRule type="containsText" dxfId="790" priority="310" operator="containsText" text="RIESGO MODERADO">
      <formula>NOT(ISERROR(SEARCH("RIESGO MODERADO",X37)))</formula>
    </cfRule>
    <cfRule type="containsText" dxfId="789" priority="311" operator="containsText" text="RIESGO ALTO">
      <formula>NOT(ISERROR(SEARCH("RIESGO ALTO",X37)))</formula>
    </cfRule>
    <cfRule type="containsText" dxfId="788" priority="312" operator="containsText" text="RIESGO EXTREMO">
      <formula>NOT(ISERROR(SEARCH("RIESGO EXTREMO",X37)))</formula>
    </cfRule>
  </conditionalFormatting>
  <conditionalFormatting sqref="P37:P38">
    <cfRule type="containsText" dxfId="787" priority="297" operator="containsText" text="RIESGO BAJO">
      <formula>NOT(ISERROR(SEARCH("RIESGO BAJO",P37)))</formula>
    </cfRule>
    <cfRule type="containsText" dxfId="786" priority="298" operator="containsText" text="RIESGO MODERADO">
      <formula>NOT(ISERROR(SEARCH("RIESGO MODERADO",P37)))</formula>
    </cfRule>
    <cfRule type="containsText" dxfId="785" priority="299" operator="containsText" text="RIESGO ALTO">
      <formula>NOT(ISERROR(SEARCH("RIESGO ALTO",P37)))</formula>
    </cfRule>
    <cfRule type="containsText" dxfId="784" priority="300" operator="containsText" text="RIESGO EXTREMO">
      <formula>NOT(ISERROR(SEARCH("RIESGO EXTREMO",P37)))</formula>
    </cfRule>
  </conditionalFormatting>
  <conditionalFormatting sqref="O37:O38">
    <cfRule type="containsText" dxfId="783" priority="209" operator="containsText" text="RIESGO BAJO">
      <formula>NOT(ISERROR(SEARCH("RIESGO BAJO",O37)))</formula>
    </cfRule>
    <cfRule type="containsText" dxfId="782" priority="210" operator="containsText" text="RIESGO MODERADO">
      <formula>NOT(ISERROR(SEARCH("RIESGO MODERADO",O37)))</formula>
    </cfRule>
    <cfRule type="containsText" dxfId="781" priority="211" operator="containsText" text="RIESGO ALTO">
      <formula>NOT(ISERROR(SEARCH("RIESGO ALTO",O37)))</formula>
    </cfRule>
    <cfRule type="containsText" dxfId="780" priority="212" operator="containsText" text="RIESGO EXTREMO">
      <formula>NOT(ISERROR(SEARCH("RIESGO EXTREMO",O37)))</formula>
    </cfRule>
  </conditionalFormatting>
  <conditionalFormatting sqref="Q37:Q38">
    <cfRule type="containsText" dxfId="779" priority="225" operator="containsText" text="RIESGO BAJO">
      <formula>NOT(ISERROR(SEARCH("RIESGO BAJO",Q37)))</formula>
    </cfRule>
    <cfRule type="containsText" dxfId="778" priority="226" operator="containsText" text="RIESGO MODERADO">
      <formula>NOT(ISERROR(SEARCH("RIESGO MODERADO",Q37)))</formula>
    </cfRule>
    <cfRule type="containsText" dxfId="777" priority="227" operator="containsText" text="RIESGO ALTO">
      <formula>NOT(ISERROR(SEARCH("RIESGO ALTO",Q37)))</formula>
    </cfRule>
    <cfRule type="containsText" dxfId="776" priority="228" operator="containsText" text="RIESGO EXTREMO">
      <formula>NOT(ISERROR(SEARCH("RIESGO EXTREMO",Q37)))</formula>
    </cfRule>
  </conditionalFormatting>
  <conditionalFormatting sqref="V37:V38">
    <cfRule type="containsText" dxfId="775" priority="173" operator="containsText" text="RIESGO BAJO">
      <formula>NOT(ISERROR(SEARCH("RIESGO BAJO",V37)))</formula>
    </cfRule>
    <cfRule type="containsText" dxfId="774" priority="174" operator="containsText" text="RIESGO MODERADO">
      <formula>NOT(ISERROR(SEARCH("RIESGO MODERADO",V37)))</formula>
    </cfRule>
    <cfRule type="containsText" dxfId="773" priority="175" operator="containsText" text="RIESGO ALTO">
      <formula>NOT(ISERROR(SEARCH("RIESGO ALTO",V37)))</formula>
    </cfRule>
    <cfRule type="containsText" dxfId="772" priority="176" operator="containsText" text="RIESGO EXTREMO">
      <formula>NOT(ISERROR(SEARCH("RIESGO EXTREMO",V37)))</formula>
    </cfRule>
  </conditionalFormatting>
  <conditionalFormatting sqref="U37:U38">
    <cfRule type="containsText" dxfId="771" priority="153" operator="containsText" text="RIESGO BAJO">
      <formula>NOT(ISERROR(SEARCH("RIESGO BAJO",U37)))</formula>
    </cfRule>
    <cfRule type="containsText" dxfId="770" priority="154" operator="containsText" text="RIESGO MODERADO">
      <formula>NOT(ISERROR(SEARCH("RIESGO MODERADO",U37)))</formula>
    </cfRule>
    <cfRule type="containsText" dxfId="769" priority="155" operator="containsText" text="RIESGO ALTO">
      <formula>NOT(ISERROR(SEARCH("RIESGO ALTO",U37)))</formula>
    </cfRule>
    <cfRule type="containsText" dxfId="768" priority="156" operator="containsText" text="RIESGO EXTREMO">
      <formula>NOT(ISERROR(SEARCH("RIESGO EXTREMO",U37)))</formula>
    </cfRule>
  </conditionalFormatting>
  <dataValidations count="26">
    <dataValidation type="list" allowBlank="1" showInputMessage="1" showErrorMessage="1" sqref="Q37:Q38" xr:uid="{ECACC82C-B5DA-4707-B5BA-0BA7C9830E7C}">
      <formula1>#REF!</formula1>
    </dataValidation>
    <dataValidation type="list" allowBlank="1" showInputMessage="1" showErrorMessage="1" sqref="H37:H38" xr:uid="{4B3411BF-7FBF-4DE3-A3D4-A3D29402EF82}">
      <formula1>$H$6:$H$12</formula1>
    </dataValidation>
    <dataValidation type="list" allowBlank="1" showInputMessage="1" showErrorMessage="1" sqref="G37:G38" xr:uid="{D03F878E-04DF-4B49-97C3-9F32C0AD6F1D}">
      <formula1>$G$6:$G$11</formula1>
    </dataValidation>
    <dataValidation type="list" allowBlank="1" showInputMessage="1" showErrorMessage="1" sqref="F37:F38" xr:uid="{8B3A7378-B1C2-4FE1-93F7-6CC44CE8CD7A}">
      <formula1>$F$6:$F$11</formula1>
    </dataValidation>
    <dataValidation type="list" allowBlank="1" showInputMessage="1" showErrorMessage="1" sqref="E37:E38" xr:uid="{B6E6E2BE-6D82-4E51-8534-3878F21DE5F5}">
      <formula1>$E$6:$E$15</formula1>
    </dataValidation>
    <dataValidation type="list" allowBlank="1" showInputMessage="1" showErrorMessage="1" sqref="R37:R38 L37:L38" xr:uid="{D7853EC4-E91C-4F19-BD62-90EE9E85D496}">
      <formula1>$L$6:$L$10</formula1>
    </dataValidation>
    <dataValidation type="list" allowBlank="1" showInputMessage="1" showErrorMessage="1" sqref="X37:X38" xr:uid="{EB223F68-290D-4036-833B-63BE39D10D47}">
      <formula1>$X$6:$X$7</formula1>
    </dataValidation>
    <dataValidation type="list" allowBlank="1" showInputMessage="1" showErrorMessage="1" sqref="M37:M38 S37:S38" xr:uid="{C5871505-E0D8-4C0A-A442-8FA19046B3BF}">
      <formula1>$M$6:$M$10</formula1>
    </dataValidation>
    <dataValidation type="list" allowBlank="1" showInputMessage="1" showErrorMessage="1" sqref="D37:D38" xr:uid="{9480241B-F865-47BE-AE0E-0DAD78982C0D}">
      <formula1>$D$6:$D$25</formula1>
    </dataValidation>
    <dataValidation type="list" allowBlank="1" showInputMessage="1" showErrorMessage="1" sqref="BL37:BL38" xr:uid="{4DE1D8E7-E46B-4A0B-B1B6-7F160D9F13C6}">
      <formula1>$BL$6:$BL$7</formula1>
    </dataValidation>
    <dataValidation type="list" allowBlank="1" showInputMessage="1" showErrorMessage="1" sqref="AO37:AO38" xr:uid="{2D72E77F-38EE-4308-8300-7712C76CC6BC}">
      <formula1>$AO$6:$AO$7</formula1>
    </dataValidation>
    <dataValidation type="list" allowBlank="1" showInputMessage="1" showErrorMessage="1" sqref="AI37:AI38" xr:uid="{FD4C9D7F-5B74-42B9-8748-1C4F80C9450B}">
      <formula1>$AI$6:$AI$7</formula1>
    </dataValidation>
    <dataValidation type="list" allowBlank="1" showInputMessage="1" showErrorMessage="1" sqref="AC37:AC38" xr:uid="{833859B4-3F69-4857-9D0C-1EDB8AA71146}">
      <formula1>$AC$6:$AC$7</formula1>
    </dataValidation>
    <dataValidation type="list" allowBlank="1" showInputMessage="1" showErrorMessage="1" sqref="BF37:BF38" xr:uid="{E878107A-6792-49AD-A2BE-83FE4AA5BB51}">
      <formula1>$BF$6:$BF$8</formula1>
    </dataValidation>
    <dataValidation type="list" allowBlank="1" showInputMessage="1" showErrorMessage="1" sqref="AV37:AV38" xr:uid="{CA8C4DCD-2B3A-4274-A5EA-C81D0003782E}">
      <formula1>$AV$6:$AV$8</formula1>
    </dataValidation>
    <dataValidation type="list" allowBlank="1" showInputMessage="1" showErrorMessage="1" sqref="AU37:AU38" xr:uid="{F66D78B7-E7AA-4CCD-882E-7E9B8A332212}">
      <formula1>$AU$6:$AU$7</formula1>
    </dataValidation>
    <dataValidation type="list" allowBlank="1" showInputMessage="1" showErrorMessage="1" sqref="AT37:AT38" xr:uid="{18FCF945-546E-48D7-9264-E71E4B7B0B78}">
      <formula1>$AT$6:$AT$7</formula1>
    </dataValidation>
    <dataValidation type="list" allowBlank="1" showInputMessage="1" showErrorMessage="1" sqref="AS37:AS38" xr:uid="{B609026C-A50F-4F9A-A6FA-8810DB71D9F2}">
      <formula1>$AS$6:$AS$8</formula1>
    </dataValidation>
    <dataValidation type="list" allowBlank="1" showInputMessage="1" showErrorMessage="1" sqref="AR37:AR38" xr:uid="{4CB19368-4DB4-4D7F-87FC-BF757311AA78}">
      <formula1>$AR$6:$AR$7</formula1>
    </dataValidation>
    <dataValidation type="list" allowBlank="1" showInputMessage="1" showErrorMessage="1" sqref="AQ37:AQ38" xr:uid="{57D9CC0D-7CF0-43C0-9267-4C50D6EAD25D}">
      <formula1>$AQ$6:$AQ$7</formula1>
    </dataValidation>
    <dataValidation type="list" allowBlank="1" showInputMessage="1" showErrorMessage="1" sqref="AP37:AP38" xr:uid="{DBD707F1-190B-49D2-B16B-287E0F96D625}">
      <formula1>$AP$6:$AP$7</formula1>
    </dataValidation>
    <dataValidation type="list" allowBlank="1" showInputMessage="1" showErrorMessage="1" sqref="AK37:AM38" xr:uid="{07685754-3BD5-4997-9152-E86470466B1D}">
      <formula1>$AK$6:$AK$7</formula1>
    </dataValidation>
    <dataValidation type="list" allowBlank="1" showInputMessage="1" showErrorMessage="1" sqref="AA37:AA38" xr:uid="{0E94FDDC-C71C-4AA0-95BB-5666BFB76432}">
      <formula1>$AA$6:$AA$7</formula1>
    </dataValidation>
    <dataValidation type="list" allowBlank="1" showInputMessage="1" showErrorMessage="1" sqref="AJ37:AJ38" xr:uid="{9B67FCA9-4169-42F5-936A-7A0427FBB201}">
      <formula1>$AJ$6:$AJ$8</formula1>
    </dataValidation>
    <dataValidation type="list" allowBlank="1" showInputMessage="1" showErrorMessage="1" sqref="BM37:BM38" xr:uid="{5BCC3A24-82CA-44E6-AC84-15F946591514}">
      <formula1>$BM$6:$BM$8</formula1>
    </dataValidation>
    <dataValidation type="list" allowBlank="1" showInputMessage="1" showErrorMessage="1" sqref="AN37:AN38" xr:uid="{147D7481-4C17-4EDF-82BA-465C87239AE8}">
      <formula1>$AN$6:$AN$14</formula1>
    </dataValidation>
  </dataValidations>
  <pageMargins left="0.25" right="0.25" top="0.75" bottom="0.75" header="0.3" footer="0.3"/>
  <pageSetup scale="21"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C988F-E657-47CF-AED1-2AA0CC20A465}">
  <sheetPr>
    <tabColor theme="8" tint="-0.249977111117893"/>
  </sheetPr>
  <dimension ref="A1:EH113"/>
  <sheetViews>
    <sheetView showGridLines="0" zoomScale="70" zoomScaleNormal="70" zoomScaleSheetLayoutView="80" workbookViewId="0"/>
  </sheetViews>
  <sheetFormatPr baseColWidth="10" defaultRowHeight="15" x14ac:dyDescent="0.2"/>
  <cols>
    <col min="1" max="1" width="3.5703125" style="1" bestFit="1" customWidth="1"/>
    <col min="2" max="2" width="7" style="3" customWidth="1"/>
    <col min="3" max="3" width="20.140625" style="26" hidden="1" customWidth="1"/>
    <col min="4" max="4" width="20.42578125" style="2" customWidth="1"/>
    <col min="5" max="5" width="15" style="1" customWidth="1"/>
    <col min="6" max="7" width="14.42578125" style="1" customWidth="1"/>
    <col min="8" max="8" width="15.5703125" style="1" customWidth="1"/>
    <col min="9" max="9" width="37.85546875" style="1" customWidth="1"/>
    <col min="10" max="10" width="33.140625" style="1" customWidth="1"/>
    <col min="11" max="11" width="36.28515625" style="1" customWidth="1"/>
    <col min="12" max="12" width="16.7109375" style="1" customWidth="1"/>
    <col min="13" max="13" width="14.140625" style="1" customWidth="1"/>
    <col min="14" max="14" width="9.5703125" style="1" customWidth="1"/>
    <col min="15" max="16" width="15.5703125" style="6" customWidth="1"/>
    <col min="17" max="17" width="18.42578125" style="1" customWidth="1"/>
    <col min="18" max="18" width="17.7109375" style="1" customWidth="1"/>
    <col min="19" max="19" width="13.85546875" style="1" customWidth="1"/>
    <col min="20" max="20" width="9.5703125" style="1" customWidth="1"/>
    <col min="21" max="21" width="15.5703125" style="6" customWidth="1"/>
    <col min="22" max="22" width="16.7109375" style="6" customWidth="1"/>
    <col min="23" max="24" width="28.140625" style="1" customWidth="1"/>
    <col min="25" max="25" width="82.140625" style="1" customWidth="1"/>
    <col min="26" max="26" width="21.28515625" style="2" customWidth="1"/>
    <col min="27" max="27" width="16.140625" style="1" customWidth="1"/>
    <col min="28" max="28" width="35" style="1" customWidth="1"/>
    <col min="29" max="29" width="21.140625" style="1" customWidth="1"/>
    <col min="30" max="30" width="7.42578125" style="1" customWidth="1"/>
    <col min="31" max="34" width="15.140625" style="1" customWidth="1"/>
    <col min="35" max="35" width="21.140625" style="1" customWidth="1"/>
    <col min="36" max="41" width="16.140625" style="1" customWidth="1"/>
    <col min="42" max="48" width="19.28515625" style="2" customWidth="1"/>
    <col min="49" max="49" width="4.85546875" style="2" customWidth="1"/>
    <col min="50" max="50" width="6.42578125" style="2" customWidth="1"/>
    <col min="51" max="55" width="4.85546875" style="2" customWidth="1"/>
    <col min="56" max="56" width="10.42578125" style="2" customWidth="1"/>
    <col min="57" max="57" width="11.85546875" style="2" customWidth="1"/>
    <col min="58" max="58" width="28.85546875" style="1" customWidth="1"/>
    <col min="59" max="59" width="13" style="1" customWidth="1"/>
    <col min="60" max="60" width="14" style="1" customWidth="1"/>
    <col min="61" max="62" width="14.42578125" style="1" customWidth="1"/>
    <col min="63" max="63" width="13.28515625" style="1" customWidth="1"/>
    <col min="64" max="65" width="18.85546875" style="1" customWidth="1"/>
    <col min="66" max="67" width="18" style="1" customWidth="1"/>
    <col min="68" max="69" width="17.85546875" style="1" customWidth="1"/>
    <col min="70" max="70" width="22.42578125" style="26" customWidth="1"/>
    <col min="71" max="16384" width="11.42578125" style="1"/>
  </cols>
  <sheetData>
    <row r="1" spans="2:70" s="58" customFormat="1" ht="6" customHeight="1" thickBot="1" x14ac:dyDescent="0.25">
      <c r="B1" s="3"/>
      <c r="C1" s="26"/>
      <c r="D1" s="2"/>
      <c r="O1" s="59"/>
      <c r="P1" s="59"/>
      <c r="U1" s="59"/>
      <c r="V1" s="59"/>
      <c r="Z1" s="2"/>
      <c r="AP1" s="2"/>
      <c r="AQ1" s="2"/>
      <c r="AR1" s="2"/>
      <c r="AS1" s="2"/>
      <c r="AT1" s="2"/>
      <c r="AU1" s="2"/>
      <c r="AV1" s="2"/>
      <c r="AW1" s="2"/>
      <c r="AX1" s="2"/>
      <c r="AY1" s="2"/>
      <c r="AZ1" s="2"/>
      <c r="BA1" s="2"/>
      <c r="BB1" s="2"/>
      <c r="BC1" s="2"/>
      <c r="BD1" s="2"/>
      <c r="BE1" s="2"/>
      <c r="BR1" s="26"/>
    </row>
    <row r="2" spans="2:70" s="58" customFormat="1" ht="14.25" customHeight="1" x14ac:dyDescent="0.2">
      <c r="B2" s="159"/>
      <c r="C2" s="160"/>
      <c r="D2" s="161"/>
      <c r="E2" s="168" t="s">
        <v>794</v>
      </c>
      <c r="F2" s="169"/>
      <c r="G2" s="169"/>
      <c r="H2" s="169"/>
      <c r="I2" s="169"/>
      <c r="J2" s="169"/>
      <c r="K2" s="169"/>
      <c r="L2" s="169"/>
      <c r="M2" s="169"/>
      <c r="N2" s="169"/>
      <c r="O2" s="169"/>
      <c r="P2" s="169"/>
      <c r="Q2" s="169"/>
      <c r="R2" s="169"/>
      <c r="S2" s="169"/>
      <c r="T2" s="169"/>
      <c r="U2" s="169"/>
      <c r="V2" s="169"/>
      <c r="W2" s="169"/>
      <c r="X2" s="170"/>
      <c r="Z2" s="2"/>
      <c r="AP2" s="2"/>
      <c r="AQ2" s="2"/>
      <c r="AR2" s="2"/>
      <c r="AS2" s="2"/>
      <c r="AT2" s="2"/>
      <c r="AU2" s="2"/>
      <c r="AV2" s="2"/>
      <c r="AW2" s="2"/>
      <c r="AX2" s="2"/>
      <c r="AY2" s="2"/>
      <c r="AZ2" s="2"/>
      <c r="BA2" s="2"/>
      <c r="BB2" s="2"/>
      <c r="BC2" s="2"/>
      <c r="BD2" s="2"/>
      <c r="BE2" s="2"/>
      <c r="BR2" s="26"/>
    </row>
    <row r="3" spans="2:70" s="58" customFormat="1" ht="14.25" customHeight="1" x14ac:dyDescent="0.2">
      <c r="B3" s="162"/>
      <c r="C3" s="188"/>
      <c r="D3" s="164"/>
      <c r="E3" s="171"/>
      <c r="F3" s="189"/>
      <c r="G3" s="189"/>
      <c r="H3" s="189"/>
      <c r="I3" s="189"/>
      <c r="J3" s="189"/>
      <c r="K3" s="189"/>
      <c r="L3" s="189"/>
      <c r="M3" s="189"/>
      <c r="N3" s="189"/>
      <c r="O3" s="189"/>
      <c r="P3" s="189"/>
      <c r="Q3" s="189"/>
      <c r="R3" s="189"/>
      <c r="S3" s="189"/>
      <c r="T3" s="189"/>
      <c r="U3" s="189"/>
      <c r="V3" s="189"/>
      <c r="W3" s="189"/>
      <c r="X3" s="173"/>
      <c r="Y3" s="4"/>
      <c r="Z3" s="4"/>
      <c r="AA3" s="4"/>
      <c r="AB3" s="4"/>
      <c r="AC3" s="4"/>
      <c r="AD3" s="4"/>
      <c r="AE3" s="4"/>
      <c r="AF3" s="4"/>
      <c r="AG3" s="16"/>
      <c r="AH3" s="16"/>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R3" s="26"/>
    </row>
    <row r="4" spans="2:70" s="58" customFormat="1" ht="14.25" customHeight="1" x14ac:dyDescent="0.2">
      <c r="B4" s="162"/>
      <c r="C4" s="188"/>
      <c r="D4" s="164"/>
      <c r="E4" s="171"/>
      <c r="F4" s="189"/>
      <c r="G4" s="189"/>
      <c r="H4" s="189"/>
      <c r="I4" s="189"/>
      <c r="J4" s="189"/>
      <c r="K4" s="189"/>
      <c r="L4" s="189"/>
      <c r="M4" s="189"/>
      <c r="N4" s="189"/>
      <c r="O4" s="189"/>
      <c r="P4" s="189"/>
      <c r="Q4" s="189"/>
      <c r="R4" s="189"/>
      <c r="S4" s="189"/>
      <c r="T4" s="189"/>
      <c r="U4" s="189"/>
      <c r="V4" s="189"/>
      <c r="W4" s="189"/>
      <c r="X4" s="173"/>
      <c r="Y4" s="4"/>
      <c r="Z4" s="4"/>
      <c r="AA4" s="4"/>
      <c r="AB4" s="4"/>
      <c r="AC4" s="4"/>
      <c r="AD4" s="4"/>
      <c r="AE4" s="4"/>
      <c r="AF4" s="4"/>
      <c r="AG4" s="16"/>
      <c r="AH4" s="16"/>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R4" s="26"/>
    </row>
    <row r="5" spans="2:70" s="58" customFormat="1" ht="15" customHeight="1" thickBot="1" x14ac:dyDescent="0.25">
      <c r="B5" s="165"/>
      <c r="C5" s="166"/>
      <c r="D5" s="167"/>
      <c r="E5" s="174"/>
      <c r="F5" s="175"/>
      <c r="G5" s="175"/>
      <c r="H5" s="175"/>
      <c r="I5" s="175"/>
      <c r="J5" s="175"/>
      <c r="K5" s="175"/>
      <c r="L5" s="175"/>
      <c r="M5" s="175"/>
      <c r="N5" s="175"/>
      <c r="O5" s="175"/>
      <c r="P5" s="175"/>
      <c r="Q5" s="175"/>
      <c r="R5" s="175"/>
      <c r="S5" s="175"/>
      <c r="T5" s="175"/>
      <c r="U5" s="175"/>
      <c r="V5" s="175"/>
      <c r="W5" s="175"/>
      <c r="X5" s="176"/>
      <c r="Y5" s="4"/>
      <c r="Z5" s="4"/>
      <c r="AA5" s="4"/>
      <c r="AB5" s="4"/>
      <c r="AC5" s="4"/>
      <c r="AD5" s="4"/>
      <c r="AE5" s="4"/>
      <c r="AF5" s="4"/>
      <c r="AG5" s="16"/>
      <c r="AH5" s="16"/>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R5" s="26"/>
    </row>
    <row r="6" spans="2:70" s="58" customFormat="1" hidden="1" x14ac:dyDescent="0.2">
      <c r="B6" s="3" t="s">
        <v>133</v>
      </c>
      <c r="C6" s="26"/>
      <c r="D6" s="2" t="s">
        <v>58</v>
      </c>
      <c r="E6" s="58" t="s">
        <v>36</v>
      </c>
      <c r="F6" s="58" t="s">
        <v>64</v>
      </c>
      <c r="G6" s="58" t="s">
        <v>75</v>
      </c>
      <c r="H6" s="58" t="s">
        <v>80</v>
      </c>
      <c r="L6" s="58">
        <v>1</v>
      </c>
      <c r="M6" s="58">
        <v>1</v>
      </c>
      <c r="O6" s="5" t="s">
        <v>84</v>
      </c>
      <c r="P6" s="5" t="s">
        <v>84</v>
      </c>
      <c r="Q6" s="58" t="s">
        <v>89</v>
      </c>
      <c r="R6" s="58">
        <v>1</v>
      </c>
      <c r="S6" s="58">
        <v>1</v>
      </c>
      <c r="U6" s="5" t="s">
        <v>84</v>
      </c>
      <c r="V6" s="5" t="s">
        <v>84</v>
      </c>
      <c r="X6" s="58" t="s">
        <v>6</v>
      </c>
      <c r="Z6" s="2"/>
      <c r="AA6" s="8" t="s">
        <v>6</v>
      </c>
      <c r="AB6" s="8"/>
      <c r="AC6" s="8" t="s">
        <v>7</v>
      </c>
      <c r="AD6" s="8"/>
      <c r="AE6" s="8"/>
      <c r="AF6" s="8"/>
      <c r="AG6" s="8"/>
      <c r="AH6" s="8"/>
      <c r="AI6" s="8" t="s">
        <v>6</v>
      </c>
      <c r="AJ6" s="8" t="s">
        <v>20</v>
      </c>
      <c r="AK6" s="8" t="s">
        <v>6</v>
      </c>
      <c r="AL6" s="8" t="s">
        <v>6</v>
      </c>
      <c r="AM6" s="8" t="s">
        <v>6</v>
      </c>
      <c r="AN6" s="8" t="s">
        <v>24</v>
      </c>
      <c r="AO6" s="8" t="s">
        <v>117</v>
      </c>
      <c r="AP6" s="9" t="s">
        <v>101</v>
      </c>
      <c r="AQ6" s="9" t="s">
        <v>103</v>
      </c>
      <c r="AR6" s="9" t="s">
        <v>105</v>
      </c>
      <c r="AS6" s="9" t="s">
        <v>113</v>
      </c>
      <c r="AT6" s="9" t="s">
        <v>108</v>
      </c>
      <c r="AU6" s="9" t="s">
        <v>110</v>
      </c>
      <c r="AV6" s="9" t="s">
        <v>112</v>
      </c>
      <c r="AW6" s="9"/>
      <c r="AX6" s="9"/>
      <c r="AY6" s="9"/>
      <c r="AZ6" s="9"/>
      <c r="BA6" s="9"/>
      <c r="BB6" s="9"/>
      <c r="BC6" s="9"/>
      <c r="BD6" s="9"/>
      <c r="BE6" s="9" t="s">
        <v>126</v>
      </c>
      <c r="BF6" s="8" t="s">
        <v>156</v>
      </c>
      <c r="BG6" s="8"/>
      <c r="BH6" s="8"/>
      <c r="BI6" s="8"/>
      <c r="BK6" s="8"/>
      <c r="BL6" s="8" t="s">
        <v>165</v>
      </c>
      <c r="BM6" s="8" t="s">
        <v>165</v>
      </c>
      <c r="BR6" s="26"/>
    </row>
    <row r="7" spans="2:70" s="58" customFormat="1" hidden="1" x14ac:dyDescent="0.2">
      <c r="B7" s="3" t="s">
        <v>134</v>
      </c>
      <c r="C7" s="26"/>
      <c r="D7" s="2" t="s">
        <v>8</v>
      </c>
      <c r="E7" s="58" t="s">
        <v>34</v>
      </c>
      <c r="F7" s="58" t="s">
        <v>65</v>
      </c>
      <c r="G7" s="58" t="s">
        <v>76</v>
      </c>
      <c r="H7" s="58" t="s">
        <v>81</v>
      </c>
      <c r="L7" s="58">
        <v>2</v>
      </c>
      <c r="M7" s="58">
        <v>2</v>
      </c>
      <c r="O7" s="5" t="s">
        <v>85</v>
      </c>
      <c r="P7" s="5" t="s">
        <v>85</v>
      </c>
      <c r="Q7" s="58" t="s">
        <v>90</v>
      </c>
      <c r="R7" s="58">
        <v>2</v>
      </c>
      <c r="S7" s="58">
        <v>2</v>
      </c>
      <c r="U7" s="5" t="s">
        <v>85</v>
      </c>
      <c r="V7" s="5" t="s">
        <v>85</v>
      </c>
      <c r="X7" s="58" t="s">
        <v>23</v>
      </c>
      <c r="Z7" s="2"/>
      <c r="AA7" s="8" t="s">
        <v>23</v>
      </c>
      <c r="AB7" s="8"/>
      <c r="AC7" s="8" t="s">
        <v>9</v>
      </c>
      <c r="AD7" s="8"/>
      <c r="AE7" s="8"/>
      <c r="AF7" s="8"/>
      <c r="AG7" s="8"/>
      <c r="AH7" s="8"/>
      <c r="AI7" s="8" t="s">
        <v>23</v>
      </c>
      <c r="AJ7" s="8" t="s">
        <v>21</v>
      </c>
      <c r="AK7" s="8" t="s">
        <v>23</v>
      </c>
      <c r="AL7" s="8" t="s">
        <v>23</v>
      </c>
      <c r="AM7" s="8" t="s">
        <v>23</v>
      </c>
      <c r="AN7" s="8" t="s">
        <v>25</v>
      </c>
      <c r="AO7" s="8" t="s">
        <v>118</v>
      </c>
      <c r="AP7" s="9" t="s">
        <v>102</v>
      </c>
      <c r="AQ7" s="9" t="s">
        <v>104</v>
      </c>
      <c r="AR7" s="9" t="s">
        <v>106</v>
      </c>
      <c r="AS7" s="9" t="s">
        <v>114</v>
      </c>
      <c r="AT7" s="9" t="s">
        <v>109</v>
      </c>
      <c r="AU7" s="9" t="s">
        <v>111</v>
      </c>
      <c r="AV7" s="9" t="s">
        <v>115</v>
      </c>
      <c r="AW7" s="9"/>
      <c r="AX7" s="9"/>
      <c r="AY7" s="9"/>
      <c r="AZ7" s="9"/>
      <c r="BA7" s="9"/>
      <c r="BB7" s="9"/>
      <c r="BC7" s="9"/>
      <c r="BD7" s="9"/>
      <c r="BE7" s="9" t="s">
        <v>127</v>
      </c>
      <c r="BF7" s="8" t="s">
        <v>157</v>
      </c>
      <c r="BG7" s="8"/>
      <c r="BH7" s="8"/>
      <c r="BI7" s="8"/>
      <c r="BK7" s="8"/>
      <c r="BL7" s="8" t="s">
        <v>166</v>
      </c>
      <c r="BM7" s="8" t="s">
        <v>167</v>
      </c>
      <c r="BR7" s="26"/>
    </row>
    <row r="8" spans="2:70" s="58" customFormat="1" hidden="1" x14ac:dyDescent="0.2">
      <c r="B8" s="3" t="s">
        <v>135</v>
      </c>
      <c r="C8" s="26"/>
      <c r="D8" s="2" t="s">
        <v>44</v>
      </c>
      <c r="E8" s="58" t="s">
        <v>32</v>
      </c>
      <c r="F8" s="58" t="s">
        <v>66</v>
      </c>
      <c r="G8" s="58" t="s">
        <v>77</v>
      </c>
      <c r="H8" s="58" t="s">
        <v>82</v>
      </c>
      <c r="L8" s="58">
        <v>3</v>
      </c>
      <c r="M8" s="58">
        <v>3</v>
      </c>
      <c r="O8" s="5" t="s">
        <v>86</v>
      </c>
      <c r="P8" s="5" t="s">
        <v>86</v>
      </c>
      <c r="Q8" s="58" t="s">
        <v>91</v>
      </c>
      <c r="R8" s="58">
        <v>3</v>
      </c>
      <c r="S8" s="58">
        <v>3</v>
      </c>
      <c r="U8" s="5" t="s">
        <v>86</v>
      </c>
      <c r="V8" s="5" t="s">
        <v>86</v>
      </c>
      <c r="Z8" s="2"/>
      <c r="AA8" s="8"/>
      <c r="AB8" s="8"/>
      <c r="AC8" s="8"/>
      <c r="AD8" s="8"/>
      <c r="AE8" s="8"/>
      <c r="AF8" s="8"/>
      <c r="AG8" s="8"/>
      <c r="AH8" s="8"/>
      <c r="AI8" s="8"/>
      <c r="AJ8" s="8" t="s">
        <v>22</v>
      </c>
      <c r="AK8" s="8"/>
      <c r="AL8" s="8"/>
      <c r="AM8" s="8"/>
      <c r="AN8" s="8" t="s">
        <v>26</v>
      </c>
      <c r="AO8" s="8"/>
      <c r="AP8" s="9"/>
      <c r="AQ8" s="9"/>
      <c r="AR8" s="9"/>
      <c r="AS8" s="9" t="s">
        <v>107</v>
      </c>
      <c r="AT8" s="9"/>
      <c r="AU8" s="9"/>
      <c r="AV8" s="9" t="s">
        <v>116</v>
      </c>
      <c r="AW8" s="9"/>
      <c r="AX8" s="9"/>
      <c r="AY8" s="9"/>
      <c r="AZ8" s="9"/>
      <c r="BA8" s="9"/>
      <c r="BB8" s="9"/>
      <c r="BC8" s="9"/>
      <c r="BD8" s="9"/>
      <c r="BE8" s="9" t="s">
        <v>128</v>
      </c>
      <c r="BF8" s="8" t="s">
        <v>158</v>
      </c>
      <c r="BG8" s="8"/>
      <c r="BH8" s="8"/>
      <c r="BI8" s="8"/>
      <c r="BK8" s="8"/>
      <c r="BL8" s="8"/>
      <c r="BM8" s="8" t="s">
        <v>166</v>
      </c>
      <c r="BR8" s="26"/>
    </row>
    <row r="9" spans="2:70" s="58" customFormat="1" hidden="1" x14ac:dyDescent="0.2">
      <c r="B9" s="3" t="s">
        <v>136</v>
      </c>
      <c r="C9" s="26"/>
      <c r="D9" s="2" t="s">
        <v>43</v>
      </c>
      <c r="E9" s="58" t="s">
        <v>33</v>
      </c>
      <c r="F9" s="58" t="s">
        <v>67</v>
      </c>
      <c r="G9" s="58" t="s">
        <v>78</v>
      </c>
      <c r="H9" s="58" t="s">
        <v>71</v>
      </c>
      <c r="L9" s="58">
        <v>4</v>
      </c>
      <c r="M9" s="58">
        <v>4</v>
      </c>
      <c r="O9" s="5" t="s">
        <v>87</v>
      </c>
      <c r="P9" s="5" t="s">
        <v>87</v>
      </c>
      <c r="Q9" s="58" t="s">
        <v>92</v>
      </c>
      <c r="R9" s="58">
        <v>4</v>
      </c>
      <c r="S9" s="58">
        <v>4</v>
      </c>
      <c r="U9" s="5" t="s">
        <v>87</v>
      </c>
      <c r="V9" s="5" t="s">
        <v>87</v>
      </c>
      <c r="Z9" s="2"/>
      <c r="AA9" s="8"/>
      <c r="AB9" s="8"/>
      <c r="AC9" s="8"/>
      <c r="AD9" s="8"/>
      <c r="AE9" s="8"/>
      <c r="AF9" s="8"/>
      <c r="AG9" s="8"/>
      <c r="AH9" s="8"/>
      <c r="AI9" s="8"/>
      <c r="AJ9" s="8"/>
      <c r="AK9" s="8"/>
      <c r="AL9" s="8"/>
      <c r="AM9" s="8"/>
      <c r="AN9" s="8" t="s">
        <v>27</v>
      </c>
      <c r="AO9" s="8"/>
      <c r="AP9" s="9"/>
      <c r="AQ9" s="9"/>
      <c r="AR9" s="9"/>
      <c r="AS9" s="9"/>
      <c r="AT9" s="9"/>
      <c r="AU9" s="9"/>
      <c r="AV9" s="9"/>
      <c r="AW9" s="9"/>
      <c r="AX9" s="9"/>
      <c r="AY9" s="9"/>
      <c r="AZ9" s="9"/>
      <c r="BA9" s="9"/>
      <c r="BB9" s="9"/>
      <c r="BC9" s="9"/>
      <c r="BD9" s="9"/>
      <c r="BE9" s="9"/>
      <c r="BF9" s="8"/>
      <c r="BG9" s="8"/>
      <c r="BH9" s="8"/>
      <c r="BI9" s="8"/>
      <c r="BK9" s="8"/>
      <c r="BL9" s="8"/>
      <c r="BM9" s="8"/>
      <c r="BR9" s="26"/>
    </row>
    <row r="10" spans="2:70" s="58" customFormat="1" hidden="1" x14ac:dyDescent="0.2">
      <c r="B10" s="3" t="s">
        <v>137</v>
      </c>
      <c r="C10" s="26"/>
      <c r="D10" s="2" t="s">
        <v>46</v>
      </c>
      <c r="E10" s="58" t="s">
        <v>35</v>
      </c>
      <c r="F10" s="58" t="s">
        <v>68</v>
      </c>
      <c r="G10" s="58" t="s">
        <v>41</v>
      </c>
      <c r="H10" s="58" t="s">
        <v>72</v>
      </c>
      <c r="L10" s="58">
        <v>5</v>
      </c>
      <c r="M10" s="58">
        <v>5</v>
      </c>
      <c r="O10" s="59"/>
      <c r="P10" s="59"/>
      <c r="R10" s="58">
        <v>5</v>
      </c>
      <c r="S10" s="58">
        <v>5</v>
      </c>
      <c r="U10" s="59"/>
      <c r="V10" s="59"/>
      <c r="Z10" s="2"/>
      <c r="AA10" s="8"/>
      <c r="AB10" s="8"/>
      <c r="AC10" s="8"/>
      <c r="AD10" s="8"/>
      <c r="AE10" s="8"/>
      <c r="AF10" s="8"/>
      <c r="AG10" s="8"/>
      <c r="AH10" s="8"/>
      <c r="AI10" s="8"/>
      <c r="AJ10" s="8"/>
      <c r="AK10" s="8"/>
      <c r="AL10" s="8"/>
      <c r="AM10" s="8"/>
      <c r="AN10" s="8" t="s">
        <v>61</v>
      </c>
      <c r="AO10" s="8"/>
      <c r="AP10" s="9">
        <v>15</v>
      </c>
      <c r="AQ10" s="9">
        <v>15</v>
      </c>
      <c r="AR10" s="9">
        <v>15</v>
      </c>
      <c r="AS10" s="9">
        <v>15</v>
      </c>
      <c r="AT10" s="9">
        <v>15</v>
      </c>
      <c r="AU10" s="9">
        <v>15</v>
      </c>
      <c r="AV10" s="9">
        <v>10</v>
      </c>
      <c r="AW10" s="9"/>
      <c r="AX10" s="9"/>
      <c r="AY10" s="9"/>
      <c r="AZ10" s="9"/>
      <c r="BA10" s="9"/>
      <c r="BB10" s="9"/>
      <c r="BC10" s="9"/>
      <c r="BD10" s="9"/>
      <c r="BE10" s="9" t="s">
        <v>129</v>
      </c>
      <c r="BF10" s="8"/>
      <c r="BG10" s="8"/>
      <c r="BH10" s="8"/>
      <c r="BI10" s="8"/>
      <c r="BK10" s="8"/>
      <c r="BL10" s="8"/>
      <c r="BM10" s="8"/>
      <c r="BR10" s="26"/>
    </row>
    <row r="11" spans="2:70" s="58" customFormat="1" hidden="1" x14ac:dyDescent="0.2">
      <c r="B11" s="3" t="s">
        <v>138</v>
      </c>
      <c r="C11" s="26"/>
      <c r="D11" s="2" t="s">
        <v>55</v>
      </c>
      <c r="E11" s="58" t="s">
        <v>41</v>
      </c>
      <c r="F11" s="58" t="s">
        <v>69</v>
      </c>
      <c r="G11" s="58" t="s">
        <v>79</v>
      </c>
      <c r="H11" s="58" t="s">
        <v>83</v>
      </c>
      <c r="O11" s="59"/>
      <c r="P11" s="59"/>
      <c r="U11" s="59"/>
      <c r="V11" s="59"/>
      <c r="Z11" s="2"/>
      <c r="AA11" s="8"/>
      <c r="AB11" s="8"/>
      <c r="AC11" s="8"/>
      <c r="AD11" s="8"/>
      <c r="AE11" s="8"/>
      <c r="AF11" s="8"/>
      <c r="AG11" s="8"/>
      <c r="AH11" s="8"/>
      <c r="AI11" s="8"/>
      <c r="AJ11" s="8"/>
      <c r="AK11" s="8"/>
      <c r="AL11" s="8"/>
      <c r="AM11" s="8"/>
      <c r="AN11" s="8" t="s">
        <v>31</v>
      </c>
      <c r="AO11" s="8"/>
      <c r="AP11" s="9">
        <v>0</v>
      </c>
      <c r="AQ11" s="9">
        <v>0</v>
      </c>
      <c r="AR11" s="9">
        <v>0</v>
      </c>
      <c r="AS11" s="9">
        <v>10</v>
      </c>
      <c r="AT11" s="9">
        <v>0</v>
      </c>
      <c r="AU11" s="9">
        <v>0</v>
      </c>
      <c r="AV11" s="9">
        <v>5</v>
      </c>
      <c r="AW11" s="9"/>
      <c r="AX11" s="9"/>
      <c r="AY11" s="9"/>
      <c r="AZ11" s="9"/>
      <c r="BA11" s="9"/>
      <c r="BB11" s="9"/>
      <c r="BC11" s="9"/>
      <c r="BD11" s="9"/>
      <c r="BE11" s="9" t="s">
        <v>130</v>
      </c>
      <c r="BF11" s="8"/>
      <c r="BG11" s="8"/>
      <c r="BH11" s="8"/>
      <c r="BI11" s="8"/>
      <c r="BK11" s="8"/>
      <c r="BL11" s="8"/>
      <c r="BM11" s="8"/>
      <c r="BR11" s="26"/>
    </row>
    <row r="12" spans="2:70" s="58" customFormat="1" hidden="1" x14ac:dyDescent="0.2">
      <c r="B12" s="3" t="s">
        <v>139</v>
      </c>
      <c r="C12" s="26"/>
      <c r="D12" s="2" t="s">
        <v>49</v>
      </c>
      <c r="E12" s="58" t="s">
        <v>39</v>
      </c>
      <c r="H12" s="58" t="s">
        <v>73</v>
      </c>
      <c r="O12" s="59"/>
      <c r="P12" s="59"/>
      <c r="U12" s="59"/>
      <c r="V12" s="59"/>
      <c r="Z12" s="2"/>
      <c r="AA12" s="8"/>
      <c r="AB12" s="8"/>
      <c r="AC12" s="8"/>
      <c r="AD12" s="8"/>
      <c r="AE12" s="8"/>
      <c r="AF12" s="8"/>
      <c r="AG12" s="8"/>
      <c r="AH12" s="8"/>
      <c r="AI12" s="8"/>
      <c r="AJ12" s="8"/>
      <c r="AK12" s="8"/>
      <c r="AL12" s="8"/>
      <c r="AM12" s="8"/>
      <c r="AN12" s="8" t="s">
        <v>28</v>
      </c>
      <c r="AO12" s="8"/>
      <c r="AP12" s="9"/>
      <c r="AQ12" s="9"/>
      <c r="AR12" s="9"/>
      <c r="AS12" s="9">
        <v>0</v>
      </c>
      <c r="AT12" s="9"/>
      <c r="AU12" s="9"/>
      <c r="AV12" s="9">
        <v>0</v>
      </c>
      <c r="AW12" s="9"/>
      <c r="AX12" s="9"/>
      <c r="AY12" s="9"/>
      <c r="AZ12" s="9"/>
      <c r="BA12" s="9"/>
      <c r="BB12" s="9"/>
      <c r="BC12" s="9"/>
      <c r="BD12" s="9"/>
      <c r="BE12" s="9" t="s">
        <v>131</v>
      </c>
      <c r="BF12" s="8"/>
      <c r="BG12" s="8"/>
      <c r="BH12" s="8"/>
      <c r="BI12" s="8"/>
      <c r="BK12" s="8"/>
      <c r="BL12" s="8"/>
      <c r="BM12" s="8"/>
      <c r="BR12" s="26"/>
    </row>
    <row r="13" spans="2:70" s="58" customFormat="1" hidden="1" x14ac:dyDescent="0.2">
      <c r="B13" s="3" t="s">
        <v>140</v>
      </c>
      <c r="C13" s="26"/>
      <c r="D13" s="2" t="s">
        <v>60</v>
      </c>
      <c r="E13" s="58" t="s">
        <v>37</v>
      </c>
      <c r="O13" s="59"/>
      <c r="P13" s="59"/>
      <c r="U13" s="59"/>
      <c r="V13" s="59"/>
      <c r="Z13" s="2"/>
      <c r="AA13" s="8"/>
      <c r="AB13" s="8"/>
      <c r="AC13" s="8"/>
      <c r="AD13" s="8"/>
      <c r="AE13" s="8"/>
      <c r="AF13" s="8"/>
      <c r="AG13" s="8"/>
      <c r="AH13" s="8"/>
      <c r="AI13" s="8"/>
      <c r="AJ13" s="8"/>
      <c r="AK13" s="8"/>
      <c r="AL13" s="8"/>
      <c r="AM13" s="8"/>
      <c r="AN13" s="8" t="s">
        <v>29</v>
      </c>
      <c r="AO13" s="8"/>
      <c r="AP13" s="9"/>
      <c r="AQ13" s="9"/>
      <c r="AR13" s="9"/>
      <c r="AS13" s="9"/>
      <c r="AT13" s="9"/>
      <c r="AU13" s="9"/>
      <c r="AV13" s="9"/>
      <c r="AW13" s="9"/>
      <c r="AX13" s="9"/>
      <c r="AY13" s="9"/>
      <c r="AZ13" s="9"/>
      <c r="BA13" s="9"/>
      <c r="BB13" s="9"/>
      <c r="BC13" s="9"/>
      <c r="BD13" s="9"/>
      <c r="BE13" s="9"/>
      <c r="BF13" s="8"/>
      <c r="BG13" s="8"/>
      <c r="BH13" s="8"/>
      <c r="BI13" s="8"/>
      <c r="BK13" s="8"/>
      <c r="BL13" s="8"/>
      <c r="BM13" s="8"/>
      <c r="BR13" s="26"/>
    </row>
    <row r="14" spans="2:70" s="58" customFormat="1" hidden="1" x14ac:dyDescent="0.2">
      <c r="B14" s="3" t="s">
        <v>141</v>
      </c>
      <c r="C14" s="26"/>
      <c r="D14" s="2" t="s">
        <v>48</v>
      </c>
      <c r="E14" s="58" t="s">
        <v>38</v>
      </c>
      <c r="J14" s="24">
        <v>2</v>
      </c>
      <c r="O14" s="59"/>
      <c r="P14" s="59"/>
      <c r="U14" s="59"/>
      <c r="V14" s="59"/>
      <c r="Z14" s="2"/>
      <c r="AA14" s="8"/>
      <c r="AB14" s="8"/>
      <c r="AC14" s="8"/>
      <c r="AD14" s="8"/>
      <c r="AE14" s="8"/>
      <c r="AF14" s="8"/>
      <c r="AG14" s="8"/>
      <c r="AH14" s="8"/>
      <c r="AI14" s="8"/>
      <c r="AJ14" s="8"/>
      <c r="AK14" s="8"/>
      <c r="AL14" s="8"/>
      <c r="AM14" s="8"/>
      <c r="AN14" s="8" t="s">
        <v>30</v>
      </c>
      <c r="AO14" s="8"/>
      <c r="AP14" s="9"/>
      <c r="AQ14" s="9"/>
      <c r="AR14" s="9"/>
      <c r="AS14" s="9"/>
      <c r="AT14" s="9"/>
      <c r="AU14" s="9"/>
      <c r="AV14" s="9"/>
      <c r="AW14" s="9"/>
      <c r="AX14" s="9"/>
      <c r="AY14" s="9"/>
      <c r="AZ14" s="9"/>
      <c r="BA14" s="9"/>
      <c r="BB14" s="9"/>
      <c r="BC14" s="9"/>
      <c r="BD14" s="9"/>
      <c r="BE14" s="9"/>
      <c r="BF14" s="8"/>
      <c r="BG14" s="8"/>
      <c r="BH14" s="8"/>
      <c r="BI14" s="8"/>
      <c r="BK14" s="8"/>
      <c r="BL14" s="8"/>
      <c r="BM14" s="8"/>
      <c r="BR14" s="26"/>
    </row>
    <row r="15" spans="2:70" s="58" customFormat="1" hidden="1" x14ac:dyDescent="0.2">
      <c r="B15" s="3" t="s">
        <v>142</v>
      </c>
      <c r="C15" s="26"/>
      <c r="D15" s="2" t="s">
        <v>51</v>
      </c>
      <c r="E15" s="58" t="s">
        <v>40</v>
      </c>
      <c r="J15" s="58" t="s">
        <v>508</v>
      </c>
      <c r="O15" s="59"/>
      <c r="P15" s="59"/>
      <c r="U15" s="59"/>
      <c r="V15" s="59"/>
      <c r="Z15" s="2"/>
      <c r="AA15" s="8"/>
      <c r="AB15" s="8"/>
      <c r="AC15" s="8"/>
      <c r="AD15" s="8"/>
      <c r="AE15" s="8"/>
      <c r="AF15" s="8"/>
      <c r="AG15" s="8"/>
      <c r="AH15" s="8"/>
      <c r="AI15" s="8"/>
      <c r="AJ15" s="8"/>
      <c r="AK15" s="8"/>
      <c r="AL15" s="8"/>
      <c r="AM15" s="8"/>
      <c r="AN15" s="8"/>
      <c r="AO15" s="8"/>
      <c r="AP15" s="9"/>
      <c r="AQ15" s="9"/>
      <c r="AR15" s="9"/>
      <c r="AS15" s="9"/>
      <c r="AT15" s="9"/>
      <c r="AU15" s="9"/>
      <c r="AV15" s="9"/>
      <c r="AW15" s="9"/>
      <c r="AX15" s="9"/>
      <c r="AY15" s="9"/>
      <c r="AZ15" s="9"/>
      <c r="BA15" s="9"/>
      <c r="BB15" s="9"/>
      <c r="BC15" s="9"/>
      <c r="BD15" s="9"/>
      <c r="BE15" s="9"/>
      <c r="BF15" s="8"/>
      <c r="BG15" s="8"/>
      <c r="BH15" s="8"/>
      <c r="BI15" s="8"/>
      <c r="BK15" s="8"/>
      <c r="BL15" s="8"/>
      <c r="BM15" s="8"/>
      <c r="BR15" s="26"/>
    </row>
    <row r="16" spans="2:70" s="58" customFormat="1" hidden="1" x14ac:dyDescent="0.2">
      <c r="B16" s="3" t="s">
        <v>143</v>
      </c>
      <c r="C16" s="26"/>
      <c r="D16" s="2" t="s">
        <v>52</v>
      </c>
      <c r="J16" s="58" t="str">
        <f>+CHOOSE(J14,D6,D7,D8,D9,D10,D11,D12,D13,D14,D15,D16,D17,D18,D19,D20,D21,D22,D23,D24,D25)</f>
        <v>Direccionamiento Estratégico y Planeación</v>
      </c>
      <c r="O16" s="59"/>
      <c r="P16" s="59"/>
      <c r="U16" s="59"/>
      <c r="V16" s="59"/>
      <c r="Z16" s="2"/>
      <c r="AA16" s="8"/>
      <c r="AB16" s="8"/>
      <c r="AC16" s="8"/>
      <c r="AD16" s="8"/>
      <c r="AE16" s="8"/>
      <c r="AF16" s="8"/>
      <c r="AG16" s="8"/>
      <c r="AH16" s="8"/>
      <c r="AI16" s="8"/>
      <c r="AJ16" s="8"/>
      <c r="AK16" s="8"/>
      <c r="AL16" s="8"/>
      <c r="AM16" s="8"/>
      <c r="AN16" s="8"/>
      <c r="AO16" s="8"/>
      <c r="AP16" s="9"/>
      <c r="AQ16" s="9"/>
      <c r="AR16" s="9"/>
      <c r="AS16" s="9"/>
      <c r="AT16" s="9"/>
      <c r="AU16" s="9"/>
      <c r="AV16" s="9"/>
      <c r="AW16" s="9"/>
      <c r="AX16" s="9"/>
      <c r="AY16" s="9"/>
      <c r="AZ16" s="9"/>
      <c r="BA16" s="9"/>
      <c r="BB16" s="9"/>
      <c r="BC16" s="9"/>
      <c r="BD16" s="9"/>
      <c r="BE16" s="9"/>
      <c r="BF16" s="8"/>
      <c r="BG16" s="8"/>
      <c r="BH16" s="8"/>
      <c r="BI16" s="8"/>
      <c r="BK16" s="8"/>
      <c r="BL16" s="8"/>
      <c r="BM16" s="8"/>
      <c r="BR16" s="26"/>
    </row>
    <row r="17" spans="2:70" s="58" customFormat="1" hidden="1" x14ac:dyDescent="0.2">
      <c r="B17" s="3" t="s">
        <v>144</v>
      </c>
      <c r="C17" s="26"/>
      <c r="D17" s="2" t="s">
        <v>54</v>
      </c>
      <c r="O17" s="59"/>
      <c r="P17" s="59"/>
      <c r="U17" s="59"/>
      <c r="V17" s="59"/>
      <c r="Z17" s="2"/>
      <c r="AA17" s="8"/>
      <c r="AB17" s="8"/>
      <c r="AC17" s="8"/>
      <c r="AD17" s="8"/>
      <c r="AE17" s="8"/>
      <c r="AF17" s="8"/>
      <c r="AG17" s="8"/>
      <c r="AH17" s="8"/>
      <c r="AI17" s="8"/>
      <c r="AJ17" s="8"/>
      <c r="AK17" s="8"/>
      <c r="AL17" s="8"/>
      <c r="AM17" s="8"/>
      <c r="AN17" s="8"/>
      <c r="AO17" s="8"/>
      <c r="AP17" s="9"/>
      <c r="AQ17" s="9"/>
      <c r="AR17" s="9"/>
      <c r="AS17" s="9"/>
      <c r="AT17" s="9"/>
      <c r="AU17" s="9"/>
      <c r="AV17" s="9"/>
      <c r="AW17" s="9"/>
      <c r="AX17" s="9"/>
      <c r="AY17" s="9"/>
      <c r="AZ17" s="9"/>
      <c r="BA17" s="9"/>
      <c r="BB17" s="9"/>
      <c r="BC17" s="9"/>
      <c r="BD17" s="9"/>
      <c r="BE17" s="9"/>
      <c r="BF17" s="8"/>
      <c r="BG17" s="8"/>
      <c r="BH17" s="8"/>
      <c r="BI17" s="8"/>
      <c r="BK17" s="8"/>
      <c r="BL17" s="8"/>
      <c r="BM17" s="8"/>
      <c r="BR17" s="26"/>
    </row>
    <row r="18" spans="2:70" s="58" customFormat="1" hidden="1" x14ac:dyDescent="0.2">
      <c r="B18" s="3" t="s">
        <v>145</v>
      </c>
      <c r="C18" s="26"/>
      <c r="D18" s="2" t="s">
        <v>53</v>
      </c>
      <c r="O18" s="59"/>
      <c r="P18" s="59"/>
      <c r="U18" s="59"/>
      <c r="V18" s="59"/>
      <c r="Z18" s="2"/>
      <c r="AA18" s="8"/>
      <c r="AB18" s="8"/>
      <c r="AC18" s="8"/>
      <c r="AD18" s="8"/>
      <c r="AE18" s="8"/>
      <c r="AF18" s="8"/>
      <c r="AG18" s="8"/>
      <c r="AH18" s="8"/>
      <c r="AI18" s="8"/>
      <c r="AJ18" s="8"/>
      <c r="AK18" s="8"/>
      <c r="AL18" s="8"/>
      <c r="AM18" s="8"/>
      <c r="AN18" s="8"/>
      <c r="AO18" s="8"/>
      <c r="AP18" s="9"/>
      <c r="AQ18" s="9"/>
      <c r="AR18" s="9"/>
      <c r="AS18" s="9"/>
      <c r="AT18" s="9"/>
      <c r="AU18" s="9"/>
      <c r="AV18" s="9"/>
      <c r="AW18" s="9"/>
      <c r="AX18" s="9"/>
      <c r="AY18" s="9"/>
      <c r="AZ18" s="9"/>
      <c r="BA18" s="9"/>
      <c r="BB18" s="9"/>
      <c r="BC18" s="9"/>
      <c r="BD18" s="9"/>
      <c r="BE18" s="9"/>
      <c r="BF18" s="8"/>
      <c r="BG18" s="8"/>
      <c r="BH18" s="8"/>
      <c r="BI18" s="8"/>
      <c r="BK18" s="8"/>
      <c r="BL18" s="8"/>
      <c r="BM18" s="8"/>
      <c r="BR18" s="26"/>
    </row>
    <row r="19" spans="2:70" s="58" customFormat="1" hidden="1" x14ac:dyDescent="0.2">
      <c r="B19" s="3" t="s">
        <v>146</v>
      </c>
      <c r="C19" s="26"/>
      <c r="D19" s="2" t="s">
        <v>42</v>
      </c>
      <c r="O19" s="59"/>
      <c r="P19" s="59"/>
      <c r="U19" s="59"/>
      <c r="V19" s="59"/>
      <c r="Z19" s="2"/>
      <c r="AA19" s="8"/>
      <c r="AB19" s="8"/>
      <c r="AC19" s="8"/>
      <c r="AD19" s="8"/>
      <c r="AE19" s="8"/>
      <c r="AF19" s="8"/>
      <c r="AG19" s="8"/>
      <c r="AH19" s="8"/>
      <c r="AI19" s="8"/>
      <c r="AJ19" s="8"/>
      <c r="AK19" s="8"/>
      <c r="AL19" s="8"/>
      <c r="AM19" s="8"/>
      <c r="AN19" s="8"/>
      <c r="AO19" s="8"/>
      <c r="AP19" s="9"/>
      <c r="AQ19" s="9"/>
      <c r="AR19" s="9"/>
      <c r="AS19" s="9"/>
      <c r="AT19" s="9"/>
      <c r="AU19" s="9"/>
      <c r="AV19" s="9"/>
      <c r="AW19" s="9"/>
      <c r="AX19" s="9"/>
      <c r="AY19" s="9"/>
      <c r="AZ19" s="9"/>
      <c r="BA19" s="9"/>
      <c r="BB19" s="9"/>
      <c r="BC19" s="9"/>
      <c r="BD19" s="9"/>
      <c r="BE19" s="9"/>
      <c r="BF19" s="8"/>
      <c r="BG19" s="8"/>
      <c r="BH19" s="8"/>
      <c r="BI19" s="8"/>
      <c r="BK19" s="8"/>
      <c r="BL19" s="8"/>
      <c r="BM19" s="8"/>
      <c r="BR19" s="26"/>
    </row>
    <row r="20" spans="2:70" s="58" customFormat="1" hidden="1" x14ac:dyDescent="0.2">
      <c r="B20" s="3" t="s">
        <v>147</v>
      </c>
      <c r="C20" s="26"/>
      <c r="D20" s="2" t="s">
        <v>45</v>
      </c>
      <c r="O20" s="59"/>
      <c r="P20" s="59"/>
      <c r="U20" s="59"/>
      <c r="V20" s="59"/>
      <c r="Z20" s="2"/>
      <c r="AA20" s="8"/>
      <c r="AB20" s="8"/>
      <c r="AC20" s="8"/>
      <c r="AD20" s="8"/>
      <c r="AE20" s="8"/>
      <c r="AF20" s="8"/>
      <c r="AG20" s="8"/>
      <c r="AH20" s="8"/>
      <c r="AI20" s="8"/>
      <c r="AJ20" s="8"/>
      <c r="AK20" s="8"/>
      <c r="AL20" s="8"/>
      <c r="AM20" s="8"/>
      <c r="AN20" s="8"/>
      <c r="AO20" s="8"/>
      <c r="AP20" s="9"/>
      <c r="AQ20" s="9"/>
      <c r="AR20" s="9"/>
      <c r="AS20" s="9"/>
      <c r="AT20" s="9"/>
      <c r="AU20" s="9"/>
      <c r="AV20" s="9"/>
      <c r="AW20" s="9"/>
      <c r="AX20" s="9"/>
      <c r="AY20" s="9"/>
      <c r="AZ20" s="9"/>
      <c r="BA20" s="9"/>
      <c r="BB20" s="9"/>
      <c r="BC20" s="9"/>
      <c r="BD20" s="9"/>
      <c r="BE20" s="9"/>
      <c r="BF20" s="8"/>
      <c r="BG20" s="8"/>
      <c r="BH20" s="8"/>
      <c r="BI20" s="8"/>
      <c r="BK20" s="8"/>
      <c r="BL20" s="8"/>
      <c r="BM20" s="8"/>
      <c r="BR20" s="26"/>
    </row>
    <row r="21" spans="2:70" s="58" customFormat="1" hidden="1" x14ac:dyDescent="0.2">
      <c r="B21" s="3" t="s">
        <v>148</v>
      </c>
      <c r="C21" s="26"/>
      <c r="D21" s="2" t="s">
        <v>57</v>
      </c>
      <c r="O21" s="59"/>
      <c r="P21" s="59"/>
      <c r="U21" s="59"/>
      <c r="V21" s="59"/>
      <c r="Z21" s="2"/>
      <c r="AA21" s="8"/>
      <c r="AB21" s="8"/>
      <c r="AC21" s="8"/>
      <c r="AD21" s="8"/>
      <c r="AE21" s="8"/>
      <c r="AF21" s="8"/>
      <c r="AG21" s="8"/>
      <c r="AH21" s="8"/>
      <c r="AI21" s="8"/>
      <c r="AJ21" s="8"/>
      <c r="AK21" s="8"/>
      <c r="AL21" s="8"/>
      <c r="AM21" s="8"/>
      <c r="AN21" s="8"/>
      <c r="AO21" s="8"/>
      <c r="AP21" s="9"/>
      <c r="AQ21" s="9"/>
      <c r="AR21" s="9"/>
      <c r="AS21" s="9"/>
      <c r="AT21" s="9"/>
      <c r="AU21" s="9"/>
      <c r="AV21" s="9"/>
      <c r="AW21" s="9"/>
      <c r="AX21" s="9"/>
      <c r="AY21" s="9"/>
      <c r="AZ21" s="9"/>
      <c r="BA21" s="9"/>
      <c r="BB21" s="9"/>
      <c r="BC21" s="9"/>
      <c r="BD21" s="9"/>
      <c r="BE21" s="9"/>
      <c r="BF21" s="8"/>
      <c r="BG21" s="8"/>
      <c r="BH21" s="8"/>
      <c r="BI21" s="8"/>
      <c r="BK21" s="8"/>
      <c r="BL21" s="8"/>
      <c r="BM21" s="8"/>
      <c r="BR21" s="26"/>
    </row>
    <row r="22" spans="2:70" s="58" customFormat="1" hidden="1" x14ac:dyDescent="0.2">
      <c r="B22" s="3" t="s">
        <v>149</v>
      </c>
      <c r="C22" s="26"/>
      <c r="D22" s="2" t="s">
        <v>56</v>
      </c>
      <c r="O22" s="59"/>
      <c r="P22" s="59"/>
      <c r="U22" s="59"/>
      <c r="V22" s="59"/>
      <c r="Z22" s="2"/>
      <c r="AP22" s="2"/>
      <c r="AQ22" s="2"/>
      <c r="AR22" s="2"/>
      <c r="AS22" s="2"/>
      <c r="AT22" s="2"/>
      <c r="AU22" s="2"/>
      <c r="AV22" s="2"/>
      <c r="AW22" s="2"/>
      <c r="AX22" s="2"/>
      <c r="AY22" s="2"/>
      <c r="AZ22" s="2"/>
      <c r="BA22" s="2"/>
      <c r="BB22" s="2"/>
      <c r="BC22" s="2"/>
      <c r="BD22" s="2"/>
      <c r="BE22" s="2"/>
      <c r="BR22" s="26"/>
    </row>
    <row r="23" spans="2:70" s="58" customFormat="1" hidden="1" x14ac:dyDescent="0.2">
      <c r="B23" s="3" t="s">
        <v>150</v>
      </c>
      <c r="C23" s="26"/>
      <c r="D23" s="2" t="s">
        <v>47</v>
      </c>
      <c r="O23" s="59"/>
      <c r="P23" s="59"/>
      <c r="U23" s="59"/>
      <c r="V23" s="59"/>
      <c r="Z23" s="2"/>
      <c r="AP23" s="2"/>
      <c r="AQ23" s="2"/>
      <c r="AR23" s="2"/>
      <c r="AS23" s="2"/>
      <c r="AT23" s="2"/>
      <c r="AU23" s="2"/>
      <c r="AV23" s="2"/>
      <c r="AW23" s="2"/>
      <c r="AX23" s="2"/>
      <c r="AY23" s="2"/>
      <c r="AZ23" s="2"/>
      <c r="BA23" s="2"/>
      <c r="BB23" s="2"/>
      <c r="BC23" s="2"/>
      <c r="BD23" s="2"/>
      <c r="BE23" s="2"/>
      <c r="BR23" s="26"/>
    </row>
    <row r="24" spans="2:70" s="58" customFormat="1" hidden="1" x14ac:dyDescent="0.2">
      <c r="B24" s="3" t="s">
        <v>151</v>
      </c>
      <c r="C24" s="26"/>
      <c r="D24" s="2" t="s">
        <v>59</v>
      </c>
      <c r="O24" s="59"/>
      <c r="P24" s="59"/>
      <c r="U24" s="59"/>
      <c r="V24" s="59"/>
      <c r="Z24" s="2"/>
      <c r="AP24" s="2"/>
      <c r="AQ24" s="2"/>
      <c r="AR24" s="2"/>
      <c r="AS24" s="2"/>
      <c r="AT24" s="2"/>
      <c r="AU24" s="2"/>
      <c r="AV24" s="2"/>
      <c r="AW24" s="2"/>
      <c r="AX24" s="2"/>
      <c r="AY24" s="2"/>
      <c r="AZ24" s="2"/>
      <c r="BA24" s="2"/>
      <c r="BB24" s="2"/>
      <c r="BC24" s="2"/>
      <c r="BD24" s="2"/>
      <c r="BE24" s="2"/>
      <c r="BR24" s="26"/>
    </row>
    <row r="25" spans="2:70" s="58" customFormat="1" hidden="1" x14ac:dyDescent="0.2">
      <c r="B25" s="3" t="s">
        <v>152</v>
      </c>
      <c r="C25" s="26"/>
      <c r="D25" s="2" t="s">
        <v>50</v>
      </c>
      <c r="O25" s="59"/>
      <c r="P25" s="59"/>
      <c r="U25" s="59"/>
      <c r="V25" s="59"/>
      <c r="Z25" s="2"/>
      <c r="AP25" s="2"/>
      <c r="AQ25" s="2"/>
      <c r="AR25" s="2"/>
      <c r="AS25" s="2"/>
      <c r="AT25" s="2"/>
      <c r="AU25" s="2"/>
      <c r="AV25" s="2"/>
      <c r="AW25" s="2"/>
      <c r="AX25" s="2"/>
      <c r="AY25" s="2"/>
      <c r="AZ25" s="2"/>
      <c r="BA25" s="2"/>
      <c r="BB25" s="2"/>
      <c r="BC25" s="2"/>
      <c r="BD25" s="2"/>
      <c r="BE25" s="2"/>
      <c r="BR25" s="26"/>
    </row>
    <row r="26" spans="2:70" s="58" customFormat="1" x14ac:dyDescent="0.2">
      <c r="B26" s="3"/>
      <c r="C26" s="26"/>
      <c r="D26" s="2"/>
      <c r="O26" s="59"/>
      <c r="P26" s="59"/>
      <c r="U26" s="59"/>
      <c r="V26" s="59"/>
      <c r="Z26" s="2"/>
      <c r="AP26" s="2"/>
      <c r="AQ26" s="2"/>
      <c r="AR26" s="2"/>
      <c r="AS26" s="2"/>
      <c r="AT26" s="2"/>
      <c r="AU26" s="2"/>
      <c r="AV26" s="2"/>
      <c r="AW26" s="2"/>
      <c r="AX26" s="2"/>
      <c r="AY26" s="2"/>
      <c r="AZ26" s="2"/>
      <c r="BA26" s="2"/>
      <c r="BB26" s="2"/>
      <c r="BC26" s="2"/>
      <c r="BD26" s="2"/>
      <c r="BE26" s="2"/>
      <c r="BR26" s="26"/>
    </row>
    <row r="27" spans="2:70" s="4" customFormat="1" ht="9" customHeight="1" thickBot="1" x14ac:dyDescent="0.3">
      <c r="B27" s="15"/>
      <c r="C27" s="27"/>
      <c r="AG27" s="16"/>
      <c r="AH27" s="16"/>
      <c r="BR27" s="27"/>
    </row>
    <row r="28" spans="2:70" s="4" customFormat="1" ht="15.75" thickBot="1" x14ac:dyDescent="0.3">
      <c r="B28" s="15"/>
      <c r="C28" s="27"/>
      <c r="D28" s="194" t="s">
        <v>706</v>
      </c>
      <c r="E28" s="195"/>
      <c r="F28" s="196"/>
      <c r="AG28" s="16"/>
      <c r="AH28" s="16"/>
      <c r="BR28" s="27"/>
    </row>
    <row r="29" spans="2:70" s="4" customFormat="1" ht="21.75" customHeight="1" thickBot="1" x14ac:dyDescent="0.3">
      <c r="B29" s="15"/>
      <c r="C29" s="27"/>
      <c r="AG29" s="16"/>
      <c r="AH29" s="16"/>
      <c r="BR29" s="27"/>
    </row>
    <row r="30" spans="2:70" s="4" customFormat="1" ht="15.75" hidden="1" thickBot="1" x14ac:dyDescent="0.3">
      <c r="B30" s="15"/>
      <c r="C30" s="27"/>
      <c r="AG30" s="16"/>
      <c r="AH30" s="16"/>
      <c r="BR30" s="27"/>
    </row>
    <row r="31" spans="2:70" s="4" customFormat="1" ht="15.75" hidden="1" thickBot="1" x14ac:dyDescent="0.3">
      <c r="B31" s="15"/>
      <c r="C31" s="27"/>
      <c r="AG31" s="16"/>
      <c r="AH31" s="16"/>
      <c r="BR31" s="27"/>
    </row>
    <row r="32" spans="2:70" s="4" customFormat="1" ht="15.75" hidden="1" thickBot="1" x14ac:dyDescent="0.3">
      <c r="B32" s="15"/>
      <c r="C32" s="27"/>
      <c r="AG32" s="16"/>
      <c r="AH32" s="16"/>
      <c r="BR32" s="27"/>
    </row>
    <row r="33" spans="1:138" s="4" customFormat="1" ht="15.75" hidden="1" thickBot="1" x14ac:dyDescent="0.3">
      <c r="B33" s="15"/>
      <c r="C33" s="27"/>
      <c r="AG33" s="16"/>
      <c r="AH33" s="16"/>
      <c r="BR33" s="27"/>
    </row>
    <row r="34" spans="1:138" s="4" customFormat="1" ht="15.75" hidden="1" thickBot="1" x14ac:dyDescent="0.3">
      <c r="B34" s="15"/>
      <c r="C34" s="27"/>
      <c r="AG34" s="16"/>
      <c r="AH34" s="16"/>
      <c r="BR34" s="27"/>
    </row>
    <row r="35" spans="1:138" s="4" customFormat="1" ht="16.5" customHeight="1" thickBot="1" x14ac:dyDescent="0.3">
      <c r="B35" s="15"/>
      <c r="C35" s="27"/>
      <c r="D35" s="180" t="s">
        <v>501</v>
      </c>
      <c r="E35" s="181"/>
      <c r="F35" s="181"/>
      <c r="G35" s="181"/>
      <c r="H35" s="181"/>
      <c r="I35" s="181"/>
      <c r="J35" s="181"/>
      <c r="K35" s="182"/>
      <c r="L35" s="183" t="s">
        <v>502</v>
      </c>
      <c r="M35" s="184"/>
      <c r="N35" s="184"/>
      <c r="O35" s="184"/>
      <c r="P35" s="184"/>
      <c r="Q35" s="184"/>
      <c r="R35" s="184"/>
      <c r="S35" s="184"/>
      <c r="T35" s="184"/>
      <c r="U35" s="184"/>
      <c r="V35" s="184"/>
      <c r="W35" s="184"/>
      <c r="X35" s="185"/>
      <c r="Y35" s="156" t="s">
        <v>503</v>
      </c>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c r="BI35" s="157"/>
      <c r="BJ35" s="157"/>
      <c r="BK35" s="158"/>
      <c r="BR35" s="27"/>
    </row>
    <row r="36" spans="1:138" s="17" customFormat="1" ht="63.75" x14ac:dyDescent="0.2">
      <c r="A36" s="60" t="s">
        <v>419</v>
      </c>
      <c r="B36" s="60" t="s">
        <v>500</v>
      </c>
      <c r="C36" s="61" t="s">
        <v>508</v>
      </c>
      <c r="D36" s="61" t="s">
        <v>3</v>
      </c>
      <c r="E36" s="61" t="s">
        <v>11</v>
      </c>
      <c r="F36" s="61" t="s">
        <v>63</v>
      </c>
      <c r="G36" s="61" t="s">
        <v>70</v>
      </c>
      <c r="H36" s="61" t="s">
        <v>74</v>
      </c>
      <c r="I36" s="61" t="s">
        <v>12</v>
      </c>
      <c r="J36" s="61" t="s">
        <v>0</v>
      </c>
      <c r="K36" s="61" t="s">
        <v>13</v>
      </c>
      <c r="L36" s="62" t="s">
        <v>1</v>
      </c>
      <c r="M36" s="62" t="s">
        <v>2</v>
      </c>
      <c r="N36" s="61" t="s">
        <v>491</v>
      </c>
      <c r="O36" s="61" t="s">
        <v>523</v>
      </c>
      <c r="P36" s="61" t="s">
        <v>498</v>
      </c>
      <c r="Q36" s="62" t="s">
        <v>62</v>
      </c>
      <c r="R36" s="62" t="s">
        <v>1</v>
      </c>
      <c r="S36" s="62" t="s">
        <v>2</v>
      </c>
      <c r="T36" s="61" t="s">
        <v>492</v>
      </c>
      <c r="U36" s="61" t="s">
        <v>524</v>
      </c>
      <c r="V36" s="61" t="s">
        <v>499</v>
      </c>
      <c r="W36" s="61" t="s">
        <v>153</v>
      </c>
      <c r="X36" s="61" t="s">
        <v>88</v>
      </c>
      <c r="Y36" s="23" t="s">
        <v>10</v>
      </c>
      <c r="Z36" s="23" t="s">
        <v>14</v>
      </c>
      <c r="AA36" s="23" t="s">
        <v>93</v>
      </c>
      <c r="AB36" s="23" t="s">
        <v>154</v>
      </c>
      <c r="AC36" s="23" t="s">
        <v>168</v>
      </c>
      <c r="AD36" s="23" t="s">
        <v>155</v>
      </c>
      <c r="AE36" s="23" t="s">
        <v>560</v>
      </c>
      <c r="AF36" s="23" t="s">
        <v>561</v>
      </c>
      <c r="AG36" s="23" t="s">
        <v>562</v>
      </c>
      <c r="AH36" s="23" t="s">
        <v>563</v>
      </c>
      <c r="AI36" s="23" t="s">
        <v>182</v>
      </c>
      <c r="AJ36" s="23" t="s">
        <v>16</v>
      </c>
      <c r="AK36" s="23" t="s">
        <v>15</v>
      </c>
      <c r="AL36" s="23" t="s">
        <v>17</v>
      </c>
      <c r="AM36" s="23" t="s">
        <v>18</v>
      </c>
      <c r="AN36" s="23" t="s">
        <v>19</v>
      </c>
      <c r="AO36" s="23" t="s">
        <v>170</v>
      </c>
      <c r="AP36" s="23" t="s">
        <v>99</v>
      </c>
      <c r="AQ36" s="23" t="s">
        <v>100</v>
      </c>
      <c r="AR36" s="23" t="s">
        <v>94</v>
      </c>
      <c r="AS36" s="23" t="s">
        <v>95</v>
      </c>
      <c r="AT36" s="23" t="s">
        <v>96</v>
      </c>
      <c r="AU36" s="23" t="s">
        <v>97</v>
      </c>
      <c r="AV36" s="23" t="s">
        <v>98</v>
      </c>
      <c r="AW36" s="23" t="s">
        <v>119</v>
      </c>
      <c r="AX36" s="23" t="s">
        <v>120</v>
      </c>
      <c r="AY36" s="23" t="s">
        <v>121</v>
      </c>
      <c r="AZ36" s="23" t="s">
        <v>122</v>
      </c>
      <c r="BA36" s="23" t="s">
        <v>123</v>
      </c>
      <c r="BB36" s="23" t="s">
        <v>124</v>
      </c>
      <c r="BC36" s="23" t="s">
        <v>125</v>
      </c>
      <c r="BD36" s="23" t="s">
        <v>132</v>
      </c>
      <c r="BE36" s="23" t="s">
        <v>495</v>
      </c>
      <c r="BF36" s="23" t="s">
        <v>496</v>
      </c>
      <c r="BG36" s="23" t="s">
        <v>497</v>
      </c>
      <c r="BH36" s="23" t="s">
        <v>160</v>
      </c>
      <c r="BI36" s="23" t="s">
        <v>161</v>
      </c>
      <c r="BJ36" s="23" t="s">
        <v>159</v>
      </c>
      <c r="BK36" s="23" t="s">
        <v>162</v>
      </c>
      <c r="BL36" s="10" t="s">
        <v>163</v>
      </c>
      <c r="BM36" s="10" t="s">
        <v>164</v>
      </c>
      <c r="BN36" s="10" t="s">
        <v>184</v>
      </c>
      <c r="BO36" s="10" t="s">
        <v>183</v>
      </c>
      <c r="BP36" s="10" t="s">
        <v>185</v>
      </c>
      <c r="BQ36" s="10" t="s">
        <v>183</v>
      </c>
      <c r="BR36" s="23" t="s">
        <v>507</v>
      </c>
    </row>
    <row r="37" spans="1:138" s="36" customFormat="1" ht="111.75" customHeight="1" x14ac:dyDescent="0.2">
      <c r="A37" s="142">
        <v>1</v>
      </c>
      <c r="B37" s="142" t="s">
        <v>169</v>
      </c>
      <c r="C37" s="99" t="s">
        <v>8</v>
      </c>
      <c r="D37" s="75" t="s">
        <v>8</v>
      </c>
      <c r="E37" s="143" t="s">
        <v>41</v>
      </c>
      <c r="F37" s="136" t="s">
        <v>65</v>
      </c>
      <c r="G37" s="136" t="s">
        <v>75</v>
      </c>
      <c r="H37" s="136" t="s">
        <v>82</v>
      </c>
      <c r="I37" s="144" t="s">
        <v>504</v>
      </c>
      <c r="J37" s="145" t="s">
        <v>171</v>
      </c>
      <c r="K37" s="144" t="s">
        <v>505</v>
      </c>
      <c r="L37" s="139">
        <v>3</v>
      </c>
      <c r="M37" s="139">
        <v>4</v>
      </c>
      <c r="N37" s="140">
        <f>+L37*M37</f>
        <v>12</v>
      </c>
      <c r="O37" s="193" t="str">
        <f>(CONCATENATE(L37,M37))</f>
        <v>34</v>
      </c>
      <c r="P37" s="193" t="str">
        <f>IF(OR(O37="11",O37="12",O37="21",O37="22",O37="31"),$P$9,IF(OR(O37="41",O37="32",O37="23",O37="13"),$P$8,IF(OR(O37="51",O37="52",O37="42",O37="43",O37="33",O37="24",O37="14"),$P$7,IF(OR(O37="53",O37="54",O37="44",O37="34",O37="55",O37="45",O37="35",O37="25",O37="15"),$P$6,0))))</f>
        <v>RIESGO EXTREMO</v>
      </c>
      <c r="Q37" s="193" t="s">
        <v>90</v>
      </c>
      <c r="R37" s="138">
        <f>+IF(INT(L37-BO37)&lt;=1,1,INT(L37-BO37))</f>
        <v>2</v>
      </c>
      <c r="S37" s="138">
        <f>INT(M37-BQ37)</f>
        <v>3</v>
      </c>
      <c r="T37" s="140">
        <f>+R37*S37</f>
        <v>6</v>
      </c>
      <c r="U37" s="193" t="str">
        <f>(CONCATENATE(R37,S37))</f>
        <v>23</v>
      </c>
      <c r="V37" s="193" t="str">
        <f>IF(OR(U37="11",U37="12",U37="21",U37="22",U37="31"),$P$9,IF(OR(U37="41",U37="32",U37="23",U37="13"),$P$8,IF(OR(U37="51",U37="52",U37="42",U37="43",U37="33",U37="24",U37="14"),$P$7,IF(OR(U37="53",U37="54",U37="44",U37="34",U37="55",U37="45",U37="35",U37="25",U37="15"),$P$6,0))))</f>
        <v>RIESGO MODERADO</v>
      </c>
      <c r="W37" s="136" t="s">
        <v>527</v>
      </c>
      <c r="X37" s="136" t="s">
        <v>23</v>
      </c>
      <c r="Y37" s="76" t="s">
        <v>693</v>
      </c>
      <c r="Z37" s="80" t="s">
        <v>611</v>
      </c>
      <c r="AA37" s="33" t="s">
        <v>23</v>
      </c>
      <c r="AB37" s="80" t="s">
        <v>612</v>
      </c>
      <c r="AC37" s="33" t="s">
        <v>7</v>
      </c>
      <c r="AD37" s="72">
        <f>+SUM(AE37:AH37)</f>
        <v>12</v>
      </c>
      <c r="AE37" s="33">
        <v>3</v>
      </c>
      <c r="AF37" s="33">
        <v>3</v>
      </c>
      <c r="AG37" s="33">
        <v>3</v>
      </c>
      <c r="AH37" s="33">
        <v>3</v>
      </c>
      <c r="AI37" s="33" t="s">
        <v>23</v>
      </c>
      <c r="AJ37" s="33" t="s">
        <v>20</v>
      </c>
      <c r="AK37" s="33" t="s">
        <v>6</v>
      </c>
      <c r="AL37" s="33" t="s">
        <v>6</v>
      </c>
      <c r="AM37" s="33" t="s">
        <v>6</v>
      </c>
      <c r="AN37" s="33" t="s">
        <v>61</v>
      </c>
      <c r="AO37" s="33" t="s">
        <v>117</v>
      </c>
      <c r="AP37" s="33" t="s">
        <v>101</v>
      </c>
      <c r="AQ37" s="33" t="s">
        <v>103</v>
      </c>
      <c r="AR37" s="33" t="s">
        <v>105</v>
      </c>
      <c r="AS37" s="33" t="str">
        <f>+IF(AJ37="Preventivo","Prevenir",IF(AJ37="Detectivo","Detectar","No es un control"))</f>
        <v>Prevenir</v>
      </c>
      <c r="AT37" s="80" t="s">
        <v>108</v>
      </c>
      <c r="AU37" s="80" t="s">
        <v>110</v>
      </c>
      <c r="AV37" s="80" t="s">
        <v>112</v>
      </c>
      <c r="AW37" s="33">
        <f>+IF(AP37=$AP$6,$AP$10,$AP$11)</f>
        <v>15</v>
      </c>
      <c r="AX37" s="33">
        <f>+IF(AQ37=$AQ$6,$AQ$10,$AQ$11)</f>
        <v>15</v>
      </c>
      <c r="AY37" s="33">
        <f>+IF(AR37=$AR$6,$AR$10,$AR$11)</f>
        <v>15</v>
      </c>
      <c r="AZ37" s="33">
        <f>IF(AS37=$AS$6,$AS$10,IF(AS37=$AS$7,$AS$11,0))</f>
        <v>15</v>
      </c>
      <c r="BA37" s="33">
        <f>+IF(AT37=$AT$6,$AT$10,$AT$11)</f>
        <v>15</v>
      </c>
      <c r="BB37" s="33">
        <f>+IF(AU37=$AU$6,$AU$10,$AU$11)</f>
        <v>15</v>
      </c>
      <c r="BC37" s="33">
        <f>IF(AV37=$AV$6,$AV$10,IF(AV37=$AV$7,$AV$11,0))</f>
        <v>10</v>
      </c>
      <c r="BD37" s="72">
        <f>SUM(AW37:BC37)</f>
        <v>100</v>
      </c>
      <c r="BE37" s="72" t="str">
        <f>+IF(BD37&lt;=85,"Débil",IF(AND(BD37&gt;85,BD37&lt;96),"Moderado","Fuerte"))</f>
        <v>Fuerte</v>
      </c>
      <c r="BF37" s="34" t="s">
        <v>156</v>
      </c>
      <c r="BG37" s="72" t="str">
        <f>+IF(BF37=$BF$6,"Fuerte",IF(BF37=$BF$7,"Moderado","Débil"))</f>
        <v>Fuerte</v>
      </c>
      <c r="BH37" s="72" t="str">
        <f>+IF(AND(BE37="Fuerte",BG37="Fuerte"),"Fuerte",IF(BE37="Débil","Débil",IF(BG37="Débil","Débil","Moderado")))</f>
        <v>Fuerte</v>
      </c>
      <c r="BI37" s="72">
        <f>+IF(BH37=$BE$6,100,IF(BH37=$BE$7,50,0))</f>
        <v>100</v>
      </c>
      <c r="BJ37" s="135">
        <f>+AVERAGE(BI37:BI39)</f>
        <v>83.333333333333329</v>
      </c>
      <c r="BK37" s="137" t="str">
        <f>IF(BJ37&lt;50,"Débil",IF(BJ37=100,"Fuerte","Moderado"))</f>
        <v>Moderado</v>
      </c>
      <c r="BL37" s="39" t="s">
        <v>166</v>
      </c>
      <c r="BM37" s="39" t="s">
        <v>167</v>
      </c>
      <c r="BN37" s="66">
        <f>IF(E37=$E$7,0,IF(AND(BK37="Fuerte",BL37="Directamente"),2,IF(AND(BK37="Moderado",BL37="Directamente"),1,0)))</f>
        <v>0</v>
      </c>
      <c r="BO37" s="134">
        <f>+AVERAGE(BN37:BN39)</f>
        <v>0.66666666666666663</v>
      </c>
      <c r="BP37" s="66">
        <f>IF(D37=$E$7,0,IF(AND(BK37="Fuerte",BL37="Indirectamente"),1,IF(AND(BK37="Fuerte",BL37="Directamente"),2,IF(AND(BK37="Moderado",BL37="Directamente"),1,0))))</f>
        <v>0</v>
      </c>
      <c r="BQ37" s="134">
        <f>+IF(E37="De corrrupción",0,AVERAGE(BP37:BP39))</f>
        <v>0.66666666666666663</v>
      </c>
      <c r="BR37" s="99" t="s">
        <v>8</v>
      </c>
      <c r="BS37" s="50"/>
      <c r="BT37" s="50"/>
      <c r="BU37" s="50"/>
      <c r="BV37" s="50"/>
      <c r="BW37" s="50"/>
      <c r="BX37" s="50"/>
      <c r="BY37" s="50"/>
      <c r="BZ37" s="50"/>
      <c r="CA37" s="50"/>
      <c r="CB37" s="50"/>
      <c r="CC37" s="50"/>
      <c r="CD37" s="50"/>
      <c r="CE37" s="50"/>
      <c r="CF37" s="50"/>
      <c r="CG37" s="50"/>
      <c r="CH37" s="50"/>
      <c r="CI37" s="50"/>
      <c r="CJ37" s="50"/>
      <c r="CK37" s="50"/>
      <c r="CL37" s="50"/>
      <c r="CM37" s="50"/>
      <c r="CN37" s="50"/>
      <c r="CO37" s="50"/>
      <c r="CP37" s="50"/>
      <c r="CQ37" s="50"/>
      <c r="CR37" s="50"/>
      <c r="CS37" s="50"/>
      <c r="CT37" s="50"/>
      <c r="CU37" s="50"/>
      <c r="CV37" s="50"/>
      <c r="CW37" s="50"/>
      <c r="CX37" s="50"/>
      <c r="CY37" s="50"/>
      <c r="CZ37" s="50"/>
      <c r="DA37" s="50"/>
      <c r="DB37" s="50"/>
      <c r="DC37" s="50"/>
      <c r="DD37" s="50"/>
      <c r="DE37" s="50"/>
      <c r="DF37" s="50"/>
      <c r="DG37" s="50"/>
      <c r="DH37" s="50"/>
      <c r="DI37" s="50"/>
      <c r="DJ37" s="50"/>
      <c r="DK37" s="50"/>
      <c r="DL37" s="50"/>
      <c r="DM37" s="50"/>
      <c r="DN37" s="50"/>
      <c r="DO37" s="50"/>
      <c r="DP37" s="50"/>
      <c r="DQ37" s="50"/>
      <c r="DR37" s="50"/>
      <c r="DS37" s="50"/>
      <c r="DT37" s="50"/>
      <c r="DU37" s="50"/>
      <c r="DV37" s="50"/>
      <c r="DW37" s="50"/>
      <c r="DX37" s="50"/>
      <c r="DY37" s="50"/>
      <c r="DZ37" s="50"/>
      <c r="EA37" s="50"/>
      <c r="EB37" s="50"/>
      <c r="EC37" s="50"/>
      <c r="ED37" s="50"/>
      <c r="EE37" s="50"/>
      <c r="EF37" s="50"/>
      <c r="EG37" s="50"/>
      <c r="EH37" s="50"/>
    </row>
    <row r="38" spans="1:138" s="36" customFormat="1" ht="111.75" customHeight="1" x14ac:dyDescent="0.2">
      <c r="A38" s="142"/>
      <c r="B38" s="142"/>
      <c r="C38" s="99" t="s">
        <v>8</v>
      </c>
      <c r="D38" s="75" t="s">
        <v>8</v>
      </c>
      <c r="E38" s="143"/>
      <c r="F38" s="136"/>
      <c r="G38" s="136"/>
      <c r="H38" s="136"/>
      <c r="I38" s="144"/>
      <c r="J38" s="145"/>
      <c r="K38" s="144"/>
      <c r="L38" s="139"/>
      <c r="M38" s="139"/>
      <c r="N38" s="140"/>
      <c r="O38" s="193"/>
      <c r="P38" s="193"/>
      <c r="Q38" s="193"/>
      <c r="R38" s="139">
        <f>+L38-BN38</f>
        <v>-1</v>
      </c>
      <c r="S38" s="139">
        <f>+M38-BQ38</f>
        <v>0</v>
      </c>
      <c r="T38" s="140">
        <f t="shared" ref="T38:T49" si="0">+R38*S38</f>
        <v>0</v>
      </c>
      <c r="U38" s="193"/>
      <c r="V38" s="193"/>
      <c r="W38" s="139"/>
      <c r="X38" s="139"/>
      <c r="Y38" s="76" t="s">
        <v>694</v>
      </c>
      <c r="Z38" s="80" t="s">
        <v>611</v>
      </c>
      <c r="AA38" s="33" t="s">
        <v>23</v>
      </c>
      <c r="AB38" s="80" t="s">
        <v>613</v>
      </c>
      <c r="AC38" s="33" t="s">
        <v>7</v>
      </c>
      <c r="AD38" s="72">
        <f>+SUM(AE38:AH38)</f>
        <v>12</v>
      </c>
      <c r="AE38" s="33">
        <v>3</v>
      </c>
      <c r="AF38" s="33">
        <v>3</v>
      </c>
      <c r="AG38" s="33">
        <v>3</v>
      </c>
      <c r="AH38" s="33">
        <v>3</v>
      </c>
      <c r="AI38" s="33" t="s">
        <v>23</v>
      </c>
      <c r="AJ38" s="33" t="s">
        <v>20</v>
      </c>
      <c r="AK38" s="33" t="s">
        <v>6</v>
      </c>
      <c r="AL38" s="33" t="s">
        <v>6</v>
      </c>
      <c r="AM38" s="33" t="s">
        <v>6</v>
      </c>
      <c r="AN38" s="33" t="s">
        <v>61</v>
      </c>
      <c r="AO38" s="33" t="s">
        <v>117</v>
      </c>
      <c r="AP38" s="33" t="s">
        <v>101</v>
      </c>
      <c r="AQ38" s="33" t="s">
        <v>103</v>
      </c>
      <c r="AR38" s="33" t="s">
        <v>105</v>
      </c>
      <c r="AS38" s="33" t="str">
        <f t="shared" ref="AS38:AS49" si="1">+IF(AJ38="Preventivo","Prevenir",IF(AJ38="Detectivo","Detectar","No es un control"))</f>
        <v>Prevenir</v>
      </c>
      <c r="AT38" s="80" t="s">
        <v>108</v>
      </c>
      <c r="AU38" s="80" t="s">
        <v>110</v>
      </c>
      <c r="AV38" s="80" t="s">
        <v>112</v>
      </c>
      <c r="AW38" s="33">
        <f t="shared" ref="AW38:AW49" si="2">+IF(AP38=$AP$6,$AP$10,$AP$11)</f>
        <v>15</v>
      </c>
      <c r="AX38" s="33">
        <f t="shared" ref="AX38:AX49" si="3">+IF(AQ38=$AQ$6,$AQ$10,$AQ$11)</f>
        <v>15</v>
      </c>
      <c r="AY38" s="33">
        <f t="shared" ref="AY38:AY49" si="4">+IF(AR38=$AR$6,$AR$10,$AR$11)</f>
        <v>15</v>
      </c>
      <c r="AZ38" s="33">
        <f t="shared" ref="AZ38:AZ49" si="5">IF(AS38=$AS$6,$AS$10,IF(AS38=$AS$7,$AS$11,0))</f>
        <v>15</v>
      </c>
      <c r="BA38" s="33">
        <f t="shared" ref="BA38:BA49" si="6">+IF(AT38=$AT$6,$AT$10,$AT$11)</f>
        <v>15</v>
      </c>
      <c r="BB38" s="33">
        <f t="shared" ref="BB38:BB49" si="7">+IF(AU38=$AU$6,$AU$10,$AU$11)</f>
        <v>15</v>
      </c>
      <c r="BC38" s="33">
        <f t="shared" ref="BC38:BC49" si="8">IF(AV38=$AV$6,$AV$10,IF(AV38=$AV$7,$AV$11,0))</f>
        <v>10</v>
      </c>
      <c r="BD38" s="72">
        <f t="shared" ref="BD38:BD49" si="9">SUM(AW38:BC38)</f>
        <v>100</v>
      </c>
      <c r="BE38" s="72" t="str">
        <f>+IF(BD38&lt;=85,"Débil",IF(AND(BD38&gt;85,BD38&lt;96),"Moderado","Fuerte"))</f>
        <v>Fuerte</v>
      </c>
      <c r="BF38" s="34" t="s">
        <v>156</v>
      </c>
      <c r="BG38" s="72" t="str">
        <f t="shared" ref="BG38:BG49" si="10">+IF(BF38=$BF$6,"Fuerte",IF(BF38=$BF$7,"Moderado","Débil"))</f>
        <v>Fuerte</v>
      </c>
      <c r="BH38" s="72" t="str">
        <f t="shared" ref="BH38:BH49" si="11">+IF(AND(BE38="Fuerte",BG38="Fuerte"),"Fuerte",IF(BE38="Débil","Débil",IF(BG38="Débil","Débil","Moderado")))</f>
        <v>Fuerte</v>
      </c>
      <c r="BI38" s="72">
        <f t="shared" ref="BI38:BI49" si="12">+IF(BH38=$BE$6,100,IF(BH38=$BE$7,50,0))</f>
        <v>100</v>
      </c>
      <c r="BJ38" s="135"/>
      <c r="BK38" s="137"/>
      <c r="BL38" s="39" t="s">
        <v>165</v>
      </c>
      <c r="BM38" s="39" t="s">
        <v>165</v>
      </c>
      <c r="BN38" s="66">
        <f>IF(E38=$E$7,0,IF(AND(BK37="Fuerte",BL38="Directamente"),2,IF(AND(BK37="Moderado",BL38="Directamente"),1,0)))</f>
        <v>1</v>
      </c>
      <c r="BO38" s="134"/>
      <c r="BP38" s="66">
        <f>IF(D38=$E$7,0,IF(AND(BK37="Fuerte",BL38="Indirectamente"),1,IF(AND(BK37="Fuerte",BL38="Directamente"),2,IF(AND(BK37="Moderado",BL38="Directamente"),1,0))))</f>
        <v>1</v>
      </c>
      <c r="BQ38" s="134"/>
      <c r="BR38" s="99" t="s">
        <v>8</v>
      </c>
      <c r="BS38" s="50"/>
      <c r="BT38" s="50"/>
      <c r="BU38" s="50"/>
      <c r="BV38" s="50"/>
      <c r="BW38" s="50"/>
      <c r="BX38" s="50"/>
      <c r="BY38" s="50"/>
      <c r="BZ38" s="50"/>
      <c r="CA38" s="50"/>
      <c r="CB38" s="50"/>
      <c r="CC38" s="50"/>
      <c r="CD38" s="50"/>
      <c r="CE38" s="50"/>
      <c r="CF38" s="50"/>
      <c r="CG38" s="50"/>
      <c r="CH38" s="50"/>
      <c r="CI38" s="50"/>
      <c r="CJ38" s="50"/>
      <c r="CK38" s="50"/>
      <c r="CL38" s="50"/>
      <c r="CM38" s="50"/>
      <c r="CN38" s="50"/>
      <c r="CO38" s="50"/>
      <c r="CP38" s="50"/>
      <c r="CQ38" s="50"/>
      <c r="CR38" s="50"/>
      <c r="CS38" s="50"/>
      <c r="CT38" s="50"/>
      <c r="CU38" s="50"/>
      <c r="CV38" s="50"/>
      <c r="CW38" s="50"/>
      <c r="CX38" s="50"/>
      <c r="CY38" s="50"/>
      <c r="CZ38" s="50"/>
      <c r="DA38" s="50"/>
      <c r="DB38" s="50"/>
      <c r="DC38" s="50"/>
      <c r="DD38" s="50"/>
      <c r="DE38" s="50"/>
      <c r="DF38" s="50"/>
      <c r="DG38" s="50"/>
      <c r="DH38" s="50"/>
      <c r="DI38" s="50"/>
      <c r="DJ38" s="50"/>
      <c r="DK38" s="50"/>
      <c r="DL38" s="50"/>
      <c r="DM38" s="50"/>
      <c r="DN38" s="50"/>
      <c r="DO38" s="50"/>
      <c r="DP38" s="50"/>
      <c r="DQ38" s="50"/>
      <c r="DR38" s="50"/>
      <c r="DS38" s="50"/>
      <c r="DT38" s="50"/>
      <c r="DU38" s="50"/>
      <c r="DV38" s="50"/>
      <c r="DW38" s="50"/>
      <c r="DX38" s="50"/>
      <c r="DY38" s="50"/>
      <c r="DZ38" s="50"/>
      <c r="EA38" s="50"/>
      <c r="EB38" s="50"/>
      <c r="EC38" s="50"/>
      <c r="ED38" s="50"/>
      <c r="EE38" s="50"/>
      <c r="EF38" s="50"/>
      <c r="EG38" s="50"/>
      <c r="EH38" s="50"/>
    </row>
    <row r="39" spans="1:138" s="36" customFormat="1" ht="111.75" customHeight="1" x14ac:dyDescent="0.2">
      <c r="A39" s="142"/>
      <c r="B39" s="142"/>
      <c r="C39" s="99" t="s">
        <v>8</v>
      </c>
      <c r="D39" s="75" t="s">
        <v>8</v>
      </c>
      <c r="E39" s="143"/>
      <c r="F39" s="136"/>
      <c r="G39" s="136"/>
      <c r="H39" s="136"/>
      <c r="I39" s="144"/>
      <c r="J39" s="145"/>
      <c r="K39" s="144"/>
      <c r="L39" s="139"/>
      <c r="M39" s="139"/>
      <c r="N39" s="140"/>
      <c r="O39" s="193"/>
      <c r="P39" s="193"/>
      <c r="Q39" s="193"/>
      <c r="R39" s="139">
        <f>+L39-BN39</f>
        <v>-1</v>
      </c>
      <c r="S39" s="139">
        <f>+M39-BQ39</f>
        <v>0</v>
      </c>
      <c r="T39" s="140">
        <f t="shared" si="0"/>
        <v>0</v>
      </c>
      <c r="U39" s="193"/>
      <c r="V39" s="193"/>
      <c r="W39" s="139"/>
      <c r="X39" s="139"/>
      <c r="Y39" s="76" t="s">
        <v>695</v>
      </c>
      <c r="Z39" s="80" t="s">
        <v>611</v>
      </c>
      <c r="AA39" s="33" t="s">
        <v>23</v>
      </c>
      <c r="AB39" s="80" t="s">
        <v>614</v>
      </c>
      <c r="AC39" s="33" t="s">
        <v>7</v>
      </c>
      <c r="AD39" s="72">
        <f>+SUM(AE39:AH39)</f>
        <v>0</v>
      </c>
      <c r="AE39" s="33">
        <v>0</v>
      </c>
      <c r="AF39" s="33">
        <v>0</v>
      </c>
      <c r="AG39" s="33">
        <v>0</v>
      </c>
      <c r="AH39" s="33">
        <v>0</v>
      </c>
      <c r="AI39" s="33" t="s">
        <v>6</v>
      </c>
      <c r="AJ39" s="33" t="s">
        <v>21</v>
      </c>
      <c r="AK39" s="33" t="s">
        <v>6</v>
      </c>
      <c r="AL39" s="33" t="s">
        <v>6</v>
      </c>
      <c r="AM39" s="33" t="s">
        <v>6</v>
      </c>
      <c r="AN39" s="33" t="s">
        <v>29</v>
      </c>
      <c r="AO39" s="33" t="s">
        <v>118</v>
      </c>
      <c r="AP39" s="33" t="s">
        <v>101</v>
      </c>
      <c r="AQ39" s="33" t="s">
        <v>103</v>
      </c>
      <c r="AR39" s="33" t="s">
        <v>105</v>
      </c>
      <c r="AS39" s="33" t="str">
        <f t="shared" si="1"/>
        <v>Detectar</v>
      </c>
      <c r="AT39" s="80" t="s">
        <v>108</v>
      </c>
      <c r="AU39" s="80" t="s">
        <v>110</v>
      </c>
      <c r="AV39" s="80" t="s">
        <v>112</v>
      </c>
      <c r="AW39" s="33">
        <f t="shared" si="2"/>
        <v>15</v>
      </c>
      <c r="AX39" s="33">
        <f t="shared" si="3"/>
        <v>15</v>
      </c>
      <c r="AY39" s="33">
        <f t="shared" si="4"/>
        <v>15</v>
      </c>
      <c r="AZ39" s="33">
        <f t="shared" si="5"/>
        <v>10</v>
      </c>
      <c r="BA39" s="33">
        <f t="shared" si="6"/>
        <v>15</v>
      </c>
      <c r="BB39" s="33">
        <f t="shared" si="7"/>
        <v>15</v>
      </c>
      <c r="BC39" s="33">
        <f t="shared" si="8"/>
        <v>10</v>
      </c>
      <c r="BD39" s="72">
        <f t="shared" si="9"/>
        <v>95</v>
      </c>
      <c r="BE39" s="72" t="str">
        <f t="shared" ref="BE39:BE49" si="13">+IF(BD39&lt;=85,"Débil",IF(AND(BD39&gt;85,BD39&lt;96),"Moderado","Fuerte"))</f>
        <v>Moderado</v>
      </c>
      <c r="BF39" s="34" t="s">
        <v>156</v>
      </c>
      <c r="BG39" s="72" t="str">
        <f t="shared" si="10"/>
        <v>Fuerte</v>
      </c>
      <c r="BH39" s="72" t="str">
        <f t="shared" si="11"/>
        <v>Moderado</v>
      </c>
      <c r="BI39" s="72">
        <f t="shared" si="12"/>
        <v>50</v>
      </c>
      <c r="BJ39" s="135"/>
      <c r="BK39" s="137"/>
      <c r="BL39" s="39" t="s">
        <v>165</v>
      </c>
      <c r="BM39" s="39" t="s">
        <v>165</v>
      </c>
      <c r="BN39" s="66">
        <f>IF(E39=$E$7,0,IF(AND(BK37="Fuerte",BL39="Directamente"),2,IF(AND(BK37="Moderado",BL39="Directamente"),1,0)))</f>
        <v>1</v>
      </c>
      <c r="BO39" s="134"/>
      <c r="BP39" s="66">
        <f>IF(D39=$E$7,0,IF(AND(BK37="Fuerte",BL39="Indirectamente"),1,IF(AND(BK37="Fuerte",BL39="Directamente"),2,IF(AND(BK37="Moderado",BL39="Directamente"),1,0))))</f>
        <v>1</v>
      </c>
      <c r="BQ39" s="134"/>
      <c r="BR39" s="99" t="s">
        <v>8</v>
      </c>
      <c r="BS39" s="50"/>
      <c r="BT39" s="50"/>
      <c r="BU39" s="50"/>
      <c r="BV39" s="50"/>
      <c r="BW39" s="50"/>
      <c r="BX39" s="50"/>
      <c r="BY39" s="50"/>
      <c r="BZ39" s="50"/>
      <c r="CA39" s="50"/>
      <c r="CB39" s="50"/>
      <c r="CC39" s="50"/>
      <c r="CD39" s="50"/>
      <c r="CE39" s="50"/>
      <c r="CF39" s="50"/>
      <c r="CG39" s="50"/>
      <c r="CH39" s="50"/>
      <c r="CI39" s="50"/>
      <c r="CJ39" s="50"/>
      <c r="CK39" s="50"/>
      <c r="CL39" s="50"/>
      <c r="CM39" s="50"/>
      <c r="CN39" s="50"/>
      <c r="CO39" s="50"/>
      <c r="CP39" s="50"/>
      <c r="CQ39" s="50"/>
      <c r="CR39" s="50"/>
      <c r="CS39" s="50"/>
      <c r="CT39" s="50"/>
      <c r="CU39" s="50"/>
      <c r="CV39" s="50"/>
      <c r="CW39" s="50"/>
      <c r="CX39" s="50"/>
      <c r="CY39" s="50"/>
      <c r="CZ39" s="50"/>
      <c r="DA39" s="50"/>
      <c r="DB39" s="50"/>
      <c r="DC39" s="50"/>
      <c r="DD39" s="50"/>
      <c r="DE39" s="50"/>
      <c r="DF39" s="50"/>
      <c r="DG39" s="50"/>
      <c r="DH39" s="50"/>
      <c r="DI39" s="50"/>
      <c r="DJ39" s="50"/>
      <c r="DK39" s="50"/>
      <c r="DL39" s="50"/>
      <c r="DM39" s="50"/>
      <c r="DN39" s="50"/>
      <c r="DO39" s="50"/>
      <c r="DP39" s="50"/>
      <c r="DQ39" s="50"/>
      <c r="DR39" s="50"/>
      <c r="DS39" s="50"/>
      <c r="DT39" s="50"/>
      <c r="DU39" s="50"/>
      <c r="DV39" s="50"/>
      <c r="DW39" s="50"/>
      <c r="DX39" s="50"/>
      <c r="DY39" s="50"/>
      <c r="DZ39" s="50"/>
      <c r="EA39" s="50"/>
      <c r="EB39" s="50"/>
      <c r="EC39" s="50"/>
      <c r="ED39" s="50"/>
      <c r="EE39" s="50"/>
      <c r="EF39" s="50"/>
      <c r="EG39" s="50"/>
      <c r="EH39" s="50"/>
    </row>
    <row r="40" spans="1:138" s="36" customFormat="1" ht="120" customHeight="1" x14ac:dyDescent="0.2">
      <c r="A40" s="142">
        <v>2</v>
      </c>
      <c r="B40" s="142" t="s">
        <v>177</v>
      </c>
      <c r="C40" s="99" t="s">
        <v>8</v>
      </c>
      <c r="D40" s="75" t="s">
        <v>8</v>
      </c>
      <c r="E40" s="143" t="s">
        <v>41</v>
      </c>
      <c r="F40" s="136" t="s">
        <v>69</v>
      </c>
      <c r="G40" s="136" t="s">
        <v>77</v>
      </c>
      <c r="H40" s="136" t="s">
        <v>83</v>
      </c>
      <c r="I40" s="144" t="s">
        <v>172</v>
      </c>
      <c r="J40" s="145" t="s">
        <v>173</v>
      </c>
      <c r="K40" s="144" t="s">
        <v>506</v>
      </c>
      <c r="L40" s="139">
        <v>1</v>
      </c>
      <c r="M40" s="139">
        <v>3</v>
      </c>
      <c r="N40" s="140">
        <f t="shared" ref="N40:N46" si="14">+L40*M40</f>
        <v>3</v>
      </c>
      <c r="O40" s="193" t="str">
        <f>(CONCATENATE(L40,M40))</f>
        <v>13</v>
      </c>
      <c r="P40" s="193" t="str">
        <f>IF(OR(O40="11",O40="12",O40="21",O40="22",O40="31"),$P$9,IF(OR(O40="41",O40="32",O40="23",O40="13"),$P$8,IF(OR(O40="51",O40="52",O40="42",O40="43",O40="33",O40="24",O40="14"),$P$7,IF(OR(O40="53",O40="54",O40="44",O40="34",O40="55",O40="45",O40="35",O40="25",O40="15"),$P$6,0))))</f>
        <v>RIESGO MODERADO</v>
      </c>
      <c r="Q40" s="193" t="s">
        <v>90</v>
      </c>
      <c r="R40" s="138">
        <f>+IF(INT(L40-BO40)&lt;=1,1,INT(L40-BO40))</f>
        <v>1</v>
      </c>
      <c r="S40" s="138">
        <f>INT(M40-BQ40)</f>
        <v>2</v>
      </c>
      <c r="T40" s="140">
        <f t="shared" si="0"/>
        <v>2</v>
      </c>
      <c r="U40" s="193" t="str">
        <f>(CONCATENATE(R40,S40))</f>
        <v>12</v>
      </c>
      <c r="V40" s="193" t="str">
        <f>IF(OR(U40="11",U40="12",U40="21",U40="22",U40="31"),$P$9,IF(OR(U40="41",U40="32",U40="23",U40="13"),$P$8,IF(OR(U40="51",U40="52",U40="42",U40="43",U40="33",U40="24",U40="14"),$P$7,IF(OR(U40="53",U40="54",U40="44",U40="34",U40="55",U40="45",U40="35",U40="25",U40="15"),$P$6,0))))</f>
        <v>RIESGO BAJO</v>
      </c>
      <c r="W40" s="136" t="s">
        <v>527</v>
      </c>
      <c r="X40" s="136" t="s">
        <v>23</v>
      </c>
      <c r="Y40" s="76" t="s">
        <v>696</v>
      </c>
      <c r="Z40" s="80" t="s">
        <v>611</v>
      </c>
      <c r="AA40" s="33" t="s">
        <v>23</v>
      </c>
      <c r="AB40" s="80" t="s">
        <v>615</v>
      </c>
      <c r="AC40" s="33" t="s">
        <v>7</v>
      </c>
      <c r="AD40" s="72">
        <f>+SUM(AE40:AH40)</f>
        <v>0</v>
      </c>
      <c r="AE40" s="33">
        <v>0</v>
      </c>
      <c r="AF40" s="33">
        <v>0</v>
      </c>
      <c r="AG40" s="33">
        <v>0</v>
      </c>
      <c r="AH40" s="33">
        <v>0</v>
      </c>
      <c r="AI40" s="33" t="s">
        <v>6</v>
      </c>
      <c r="AJ40" s="33" t="s">
        <v>21</v>
      </c>
      <c r="AK40" s="33" t="s">
        <v>6</v>
      </c>
      <c r="AL40" s="33" t="s">
        <v>6</v>
      </c>
      <c r="AM40" s="33" t="s">
        <v>6</v>
      </c>
      <c r="AN40" s="33" t="s">
        <v>29</v>
      </c>
      <c r="AO40" s="33" t="s">
        <v>117</v>
      </c>
      <c r="AP40" s="33" t="s">
        <v>101</v>
      </c>
      <c r="AQ40" s="33" t="s">
        <v>103</v>
      </c>
      <c r="AR40" s="33" t="s">
        <v>105</v>
      </c>
      <c r="AS40" s="33" t="str">
        <f t="shared" si="1"/>
        <v>Detectar</v>
      </c>
      <c r="AT40" s="80" t="s">
        <v>108</v>
      </c>
      <c r="AU40" s="80" t="s">
        <v>110</v>
      </c>
      <c r="AV40" s="80" t="s">
        <v>112</v>
      </c>
      <c r="AW40" s="33">
        <f t="shared" si="2"/>
        <v>15</v>
      </c>
      <c r="AX40" s="33">
        <f t="shared" si="3"/>
        <v>15</v>
      </c>
      <c r="AY40" s="33">
        <f t="shared" si="4"/>
        <v>15</v>
      </c>
      <c r="AZ40" s="33">
        <f t="shared" si="5"/>
        <v>10</v>
      </c>
      <c r="BA40" s="33">
        <f t="shared" si="6"/>
        <v>15</v>
      </c>
      <c r="BB40" s="33">
        <f t="shared" si="7"/>
        <v>15</v>
      </c>
      <c r="BC40" s="33">
        <f t="shared" si="8"/>
        <v>10</v>
      </c>
      <c r="BD40" s="72">
        <f t="shared" si="9"/>
        <v>95</v>
      </c>
      <c r="BE40" s="72" t="str">
        <f t="shared" si="13"/>
        <v>Moderado</v>
      </c>
      <c r="BF40" s="34" t="s">
        <v>156</v>
      </c>
      <c r="BG40" s="72" t="str">
        <f t="shared" si="10"/>
        <v>Fuerte</v>
      </c>
      <c r="BH40" s="72" t="str">
        <f t="shared" si="11"/>
        <v>Moderado</v>
      </c>
      <c r="BI40" s="72">
        <f t="shared" si="12"/>
        <v>50</v>
      </c>
      <c r="BJ40" s="135">
        <f>+AVERAGE(BI40:BI42)</f>
        <v>66.666666666666671</v>
      </c>
      <c r="BK40" s="137" t="str">
        <f>IF(BJ40&lt;50,"Débil",IF(BJ40=100,"Fuerte","Moderado"))</f>
        <v>Moderado</v>
      </c>
      <c r="BL40" s="39" t="s">
        <v>165</v>
      </c>
      <c r="BM40" s="39" t="s">
        <v>165</v>
      </c>
      <c r="BN40" s="66">
        <f>IF(E40=$E$7,0,IF(AND(BK40="Fuerte",BL40="Directamente"),2,IF(AND(BK40="Moderado",BL40="Directamente"),1,0)))</f>
        <v>1</v>
      </c>
      <c r="BO40" s="134">
        <f>+AVERAGE(BN40:BN42)</f>
        <v>0.66666666666666663</v>
      </c>
      <c r="BP40" s="66">
        <f>IF(D40=$E$7,0,IF(AND(BK40="Fuerte",BL40="Indirectamente"),1,IF(AND(BK40="Fuerte",BL40="Directamente"),2,IF(AND(BK40="Moderado",BL40="Directamente"),1,0))))</f>
        <v>1</v>
      </c>
      <c r="BQ40" s="134">
        <f>+AVERAGE(BP40:BP42)</f>
        <v>0.66666666666666663</v>
      </c>
      <c r="BR40" s="99" t="s">
        <v>8</v>
      </c>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row>
    <row r="41" spans="1:138" s="36" customFormat="1" ht="111" customHeight="1" x14ac:dyDescent="0.2">
      <c r="A41" s="142"/>
      <c r="B41" s="142" t="s">
        <v>177</v>
      </c>
      <c r="C41" s="99" t="s">
        <v>8</v>
      </c>
      <c r="D41" s="75" t="s">
        <v>8</v>
      </c>
      <c r="E41" s="143"/>
      <c r="F41" s="136"/>
      <c r="G41" s="136"/>
      <c r="H41" s="136"/>
      <c r="I41" s="144"/>
      <c r="J41" s="145"/>
      <c r="K41" s="144"/>
      <c r="L41" s="139"/>
      <c r="M41" s="139"/>
      <c r="N41" s="140">
        <f t="shared" si="14"/>
        <v>0</v>
      </c>
      <c r="O41" s="193"/>
      <c r="P41" s="193"/>
      <c r="Q41" s="193"/>
      <c r="R41" s="139">
        <f>+L41-BN41</f>
        <v>-1</v>
      </c>
      <c r="S41" s="139">
        <f>+M41-BQ41</f>
        <v>0</v>
      </c>
      <c r="T41" s="140">
        <f t="shared" si="0"/>
        <v>0</v>
      </c>
      <c r="U41" s="193"/>
      <c r="V41" s="193"/>
      <c r="W41" s="139"/>
      <c r="X41" s="139"/>
      <c r="Y41" s="76" t="s">
        <v>792</v>
      </c>
      <c r="Z41" s="80" t="s">
        <v>611</v>
      </c>
      <c r="AA41" s="33" t="s">
        <v>23</v>
      </c>
      <c r="AB41" s="80" t="s">
        <v>793</v>
      </c>
      <c r="AC41" s="33" t="s">
        <v>7</v>
      </c>
      <c r="AD41" s="72">
        <f>+SUM(AE41:AH41)</f>
        <v>0</v>
      </c>
      <c r="AE41" s="33">
        <v>0</v>
      </c>
      <c r="AF41" s="33">
        <v>0</v>
      </c>
      <c r="AG41" s="33">
        <v>0</v>
      </c>
      <c r="AH41" s="33">
        <v>0</v>
      </c>
      <c r="AI41" s="33" t="s">
        <v>6</v>
      </c>
      <c r="AJ41" s="33" t="s">
        <v>21</v>
      </c>
      <c r="AK41" s="33" t="s">
        <v>6</v>
      </c>
      <c r="AL41" s="33" t="s">
        <v>6</v>
      </c>
      <c r="AM41" s="33" t="s">
        <v>6</v>
      </c>
      <c r="AN41" s="33" t="s">
        <v>30</v>
      </c>
      <c r="AO41" s="33" t="s">
        <v>117</v>
      </c>
      <c r="AP41" s="33" t="s">
        <v>101</v>
      </c>
      <c r="AQ41" s="33" t="s">
        <v>103</v>
      </c>
      <c r="AR41" s="33" t="s">
        <v>105</v>
      </c>
      <c r="AS41" s="33" t="str">
        <f t="shared" si="1"/>
        <v>Detectar</v>
      </c>
      <c r="AT41" s="80" t="s">
        <v>108</v>
      </c>
      <c r="AU41" s="80" t="s">
        <v>110</v>
      </c>
      <c r="AV41" s="80" t="s">
        <v>112</v>
      </c>
      <c r="AW41" s="33">
        <f t="shared" si="2"/>
        <v>15</v>
      </c>
      <c r="AX41" s="33">
        <f t="shared" si="3"/>
        <v>15</v>
      </c>
      <c r="AY41" s="33">
        <f t="shared" si="4"/>
        <v>15</v>
      </c>
      <c r="AZ41" s="33">
        <f t="shared" si="5"/>
        <v>10</v>
      </c>
      <c r="BA41" s="33">
        <f t="shared" si="6"/>
        <v>15</v>
      </c>
      <c r="BB41" s="33">
        <f t="shared" si="7"/>
        <v>15</v>
      </c>
      <c r="BC41" s="33">
        <f t="shared" si="8"/>
        <v>10</v>
      </c>
      <c r="BD41" s="72">
        <f t="shared" si="9"/>
        <v>95</v>
      </c>
      <c r="BE41" s="72" t="str">
        <f t="shared" si="13"/>
        <v>Moderado</v>
      </c>
      <c r="BF41" s="34" t="s">
        <v>156</v>
      </c>
      <c r="BG41" s="72" t="str">
        <f t="shared" si="10"/>
        <v>Fuerte</v>
      </c>
      <c r="BH41" s="72" t="str">
        <f t="shared" si="11"/>
        <v>Moderado</v>
      </c>
      <c r="BI41" s="72">
        <f t="shared" si="12"/>
        <v>50</v>
      </c>
      <c r="BJ41" s="135"/>
      <c r="BK41" s="137"/>
      <c r="BL41" s="39" t="s">
        <v>165</v>
      </c>
      <c r="BM41" s="39" t="s">
        <v>165</v>
      </c>
      <c r="BN41" s="66">
        <f>IF(E41=$E$7,0,IF(AND(BK40="Fuerte",BL41="Directamente"),2,IF(AND(BK40="Moderado",BL41="Directamente"),1,0)))</f>
        <v>1</v>
      </c>
      <c r="BO41" s="134"/>
      <c r="BP41" s="66">
        <f>IF(D41=$E$7,0,IF(AND(BK40="Fuerte",BL41="Indirectamente"),1,IF(AND(BK40="Fuerte",BL41="Directamente"),2,IF(AND(BK40="Moderado",BL41="Directamente"),1,0))))</f>
        <v>1</v>
      </c>
      <c r="BQ41" s="134"/>
      <c r="BR41" s="99" t="s">
        <v>8</v>
      </c>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row>
    <row r="42" spans="1:138" s="36" customFormat="1" ht="121.5" customHeight="1" x14ac:dyDescent="0.2">
      <c r="A42" s="142"/>
      <c r="B42" s="142" t="s">
        <v>177</v>
      </c>
      <c r="C42" s="99" t="s">
        <v>8</v>
      </c>
      <c r="D42" s="75" t="s">
        <v>8</v>
      </c>
      <c r="E42" s="143"/>
      <c r="F42" s="136"/>
      <c r="G42" s="136"/>
      <c r="H42" s="136"/>
      <c r="I42" s="144"/>
      <c r="J42" s="145"/>
      <c r="K42" s="144"/>
      <c r="L42" s="139"/>
      <c r="M42" s="139"/>
      <c r="N42" s="140">
        <f t="shared" si="14"/>
        <v>0</v>
      </c>
      <c r="O42" s="193"/>
      <c r="P42" s="193"/>
      <c r="Q42" s="193"/>
      <c r="R42" s="139">
        <f>+L42-BN42</f>
        <v>0</v>
      </c>
      <c r="S42" s="139">
        <f>+M42-BQ42</f>
        <v>0</v>
      </c>
      <c r="T42" s="140">
        <f t="shared" si="0"/>
        <v>0</v>
      </c>
      <c r="U42" s="193"/>
      <c r="V42" s="193"/>
      <c r="W42" s="139"/>
      <c r="X42" s="139"/>
      <c r="Y42" s="76" t="s">
        <v>697</v>
      </c>
      <c r="Z42" s="80" t="s">
        <v>611</v>
      </c>
      <c r="AA42" s="33" t="s">
        <v>23</v>
      </c>
      <c r="AB42" s="80" t="s">
        <v>616</v>
      </c>
      <c r="AC42" s="33" t="s">
        <v>7</v>
      </c>
      <c r="AD42" s="72">
        <f t="shared" ref="AD42:AD49" si="15">+SUM(AE42:AH42)</f>
        <v>1</v>
      </c>
      <c r="AE42" s="33">
        <v>1</v>
      </c>
      <c r="AF42" s="33">
        <v>0</v>
      </c>
      <c r="AG42" s="33">
        <v>0</v>
      </c>
      <c r="AH42" s="33">
        <v>0</v>
      </c>
      <c r="AI42" s="33" t="s">
        <v>23</v>
      </c>
      <c r="AJ42" s="33" t="s">
        <v>20</v>
      </c>
      <c r="AK42" s="33" t="s">
        <v>6</v>
      </c>
      <c r="AL42" s="33" t="s">
        <v>6</v>
      </c>
      <c r="AM42" s="33" t="s">
        <v>6</v>
      </c>
      <c r="AN42" s="33" t="s">
        <v>28</v>
      </c>
      <c r="AO42" s="33" t="s">
        <v>117</v>
      </c>
      <c r="AP42" s="33" t="s">
        <v>101</v>
      </c>
      <c r="AQ42" s="33" t="s">
        <v>103</v>
      </c>
      <c r="AR42" s="33" t="s">
        <v>105</v>
      </c>
      <c r="AS42" s="33" t="str">
        <f t="shared" si="1"/>
        <v>Prevenir</v>
      </c>
      <c r="AT42" s="80" t="s">
        <v>108</v>
      </c>
      <c r="AU42" s="80" t="s">
        <v>110</v>
      </c>
      <c r="AV42" s="80" t="s">
        <v>112</v>
      </c>
      <c r="AW42" s="33">
        <f t="shared" si="2"/>
        <v>15</v>
      </c>
      <c r="AX42" s="33">
        <f t="shared" si="3"/>
        <v>15</v>
      </c>
      <c r="AY42" s="33">
        <f t="shared" si="4"/>
        <v>15</v>
      </c>
      <c r="AZ42" s="33">
        <f t="shared" si="5"/>
        <v>15</v>
      </c>
      <c r="BA42" s="33">
        <f t="shared" si="6"/>
        <v>15</v>
      </c>
      <c r="BB42" s="33">
        <f t="shared" si="7"/>
        <v>15</v>
      </c>
      <c r="BC42" s="33">
        <f t="shared" si="8"/>
        <v>10</v>
      </c>
      <c r="BD42" s="72">
        <f t="shared" si="9"/>
        <v>100</v>
      </c>
      <c r="BE42" s="72" t="str">
        <f t="shared" si="13"/>
        <v>Fuerte</v>
      </c>
      <c r="BF42" s="34" t="s">
        <v>156</v>
      </c>
      <c r="BG42" s="72" t="str">
        <f t="shared" si="10"/>
        <v>Fuerte</v>
      </c>
      <c r="BH42" s="72" t="str">
        <f t="shared" si="11"/>
        <v>Fuerte</v>
      </c>
      <c r="BI42" s="72">
        <f t="shared" si="12"/>
        <v>100</v>
      </c>
      <c r="BJ42" s="135"/>
      <c r="BK42" s="137"/>
      <c r="BL42" s="39" t="s">
        <v>166</v>
      </c>
      <c r="BM42" s="39" t="s">
        <v>167</v>
      </c>
      <c r="BN42" s="66">
        <f>IF(E42=$E$7,0,IF(AND(BK40="Fuerte",BL42="Directamente"),2,IF(AND(BK40="Moderado",BL42="Directamente"),1,0)))</f>
        <v>0</v>
      </c>
      <c r="BO42" s="134"/>
      <c r="BP42" s="66">
        <f>IF(D42=$E$7,0,IF(AND(BK40="Fuerte",BL42="Indirectamente"),1,IF(AND(BK40="Fuerte",BL42="Directamente"),2,IF(AND(BK40="Moderado",BL42="Directamente"),1,0))))</f>
        <v>0</v>
      </c>
      <c r="BQ42" s="134"/>
      <c r="BR42" s="99" t="s">
        <v>8</v>
      </c>
      <c r="BS42" s="50"/>
      <c r="BT42" s="50"/>
      <c r="BU42" s="50"/>
      <c r="BV42" s="50"/>
      <c r="BW42" s="50"/>
      <c r="BX42" s="50"/>
      <c r="BY42" s="50"/>
      <c r="BZ42" s="50"/>
      <c r="CA42" s="50"/>
      <c r="CB42" s="50"/>
      <c r="CC42" s="50"/>
      <c r="CD42" s="50"/>
      <c r="CE42" s="50"/>
      <c r="CF42" s="50"/>
      <c r="CG42" s="50"/>
      <c r="CH42" s="50"/>
      <c r="CI42" s="50"/>
      <c r="CJ42" s="50"/>
      <c r="CK42" s="50"/>
      <c r="CL42" s="50"/>
      <c r="CM42" s="50"/>
      <c r="CN42" s="50"/>
      <c r="CO42" s="50"/>
      <c r="CP42" s="50"/>
      <c r="CQ42" s="50"/>
      <c r="CR42" s="50"/>
      <c r="CS42" s="50"/>
      <c r="CT42" s="50"/>
      <c r="CU42" s="50"/>
      <c r="CV42" s="50"/>
      <c r="CW42" s="50"/>
      <c r="CX42" s="50"/>
      <c r="CY42" s="50"/>
      <c r="CZ42" s="50"/>
      <c r="DA42" s="50"/>
      <c r="DB42" s="50"/>
      <c r="DC42" s="50"/>
      <c r="DD42" s="50"/>
      <c r="DE42" s="50"/>
      <c r="DF42" s="50"/>
      <c r="DG42" s="50"/>
      <c r="DH42" s="50"/>
      <c r="DI42" s="50"/>
      <c r="DJ42" s="50"/>
      <c r="DK42" s="50"/>
      <c r="DL42" s="50"/>
      <c r="DM42" s="50"/>
      <c r="DN42" s="50"/>
      <c r="DO42" s="50"/>
      <c r="DP42" s="50"/>
      <c r="DQ42" s="50"/>
      <c r="DR42" s="50"/>
      <c r="DS42" s="50"/>
      <c r="DT42" s="50"/>
      <c r="DU42" s="50"/>
      <c r="DV42" s="50"/>
      <c r="DW42" s="50"/>
      <c r="DX42" s="50"/>
      <c r="DY42" s="50"/>
      <c r="DZ42" s="50"/>
      <c r="EA42" s="50"/>
      <c r="EB42" s="50"/>
      <c r="EC42" s="50"/>
      <c r="ED42" s="50"/>
      <c r="EE42" s="50"/>
      <c r="EF42" s="50"/>
      <c r="EG42" s="50"/>
      <c r="EH42" s="50"/>
    </row>
    <row r="43" spans="1:138" s="36" customFormat="1" ht="120" customHeight="1" x14ac:dyDescent="0.2">
      <c r="A43" s="142">
        <v>3</v>
      </c>
      <c r="B43" s="142" t="s">
        <v>178</v>
      </c>
      <c r="C43" s="99" t="s">
        <v>8</v>
      </c>
      <c r="D43" s="75" t="s">
        <v>8</v>
      </c>
      <c r="E43" s="143" t="s">
        <v>38</v>
      </c>
      <c r="F43" s="136" t="s">
        <v>67</v>
      </c>
      <c r="G43" s="136" t="s">
        <v>77</v>
      </c>
      <c r="H43" s="136" t="s">
        <v>73</v>
      </c>
      <c r="I43" s="146" t="s">
        <v>174</v>
      </c>
      <c r="J43" s="147" t="s">
        <v>511</v>
      </c>
      <c r="K43" s="146" t="s">
        <v>512</v>
      </c>
      <c r="L43" s="139">
        <v>3</v>
      </c>
      <c r="M43" s="139">
        <v>4</v>
      </c>
      <c r="N43" s="140">
        <f t="shared" si="14"/>
        <v>12</v>
      </c>
      <c r="O43" s="193" t="str">
        <f>(CONCATENATE(L43,M43))</f>
        <v>34</v>
      </c>
      <c r="P43" s="193" t="str">
        <f>IF(OR(O43="11",O43="12",O43="21",O43="22",O43="31"),$P$9,IF(OR(O43="41",O43="32",O43="23",O43="13"),$P$8,IF(OR(O43="51",O43="52",O43="42",O43="43",O43="33",O43="24",O43="14"),$P$7,IF(OR(O43="53",O43="54",O43="44",O43="34",O43="55",O43="45",O43="35",O43="25",O43="15"),$P$6,0))))</f>
        <v>RIESGO EXTREMO</v>
      </c>
      <c r="Q43" s="193" t="s">
        <v>90</v>
      </c>
      <c r="R43" s="138">
        <f>+IF(INT(L43-BO43)&lt;=1,1,INT(L43-BO43))</f>
        <v>1</v>
      </c>
      <c r="S43" s="138">
        <f>INT(M43-BQ43)</f>
        <v>2</v>
      </c>
      <c r="T43" s="140">
        <f t="shared" si="0"/>
        <v>2</v>
      </c>
      <c r="U43" s="193" t="str">
        <f>(CONCATENATE(R43,S43))</f>
        <v>12</v>
      </c>
      <c r="V43" s="193" t="str">
        <f>IF(OR(U43="11",U43="12",U43="21",U43="22",U43="31"),$P$9,IF(OR(U43="41",U43="32",U43="23",U43="13"),$P$8,IF(OR(U43="51",U43="52",U43="42",U43="43",U43="33",U43="24",U43="14"),$P$7,IF(OR(U43="53",U43="54",U43="44",U43="34",U43="55",U43="45",U43="35",U43="25",U43="15"),$P$6,0))))</f>
        <v>RIESGO BAJO</v>
      </c>
      <c r="W43" s="136" t="s">
        <v>527</v>
      </c>
      <c r="X43" s="136" t="s">
        <v>23</v>
      </c>
      <c r="Y43" s="76" t="s">
        <v>698</v>
      </c>
      <c r="Z43" s="80" t="s">
        <v>611</v>
      </c>
      <c r="AA43" s="33" t="s">
        <v>23</v>
      </c>
      <c r="AB43" s="80" t="s">
        <v>617</v>
      </c>
      <c r="AC43" s="33" t="s">
        <v>7</v>
      </c>
      <c r="AD43" s="72">
        <f t="shared" si="15"/>
        <v>0</v>
      </c>
      <c r="AE43" s="33">
        <v>0</v>
      </c>
      <c r="AF43" s="33">
        <v>0</v>
      </c>
      <c r="AG43" s="33">
        <v>0</v>
      </c>
      <c r="AH43" s="33">
        <v>0</v>
      </c>
      <c r="AI43" s="33" t="s">
        <v>6</v>
      </c>
      <c r="AJ43" s="33" t="s">
        <v>20</v>
      </c>
      <c r="AK43" s="33" t="s">
        <v>6</v>
      </c>
      <c r="AL43" s="33" t="s">
        <v>6</v>
      </c>
      <c r="AM43" s="33" t="s">
        <v>6</v>
      </c>
      <c r="AN43" s="33" t="s">
        <v>29</v>
      </c>
      <c r="AO43" s="33" t="s">
        <v>117</v>
      </c>
      <c r="AP43" s="33" t="s">
        <v>101</v>
      </c>
      <c r="AQ43" s="33" t="s">
        <v>103</v>
      </c>
      <c r="AR43" s="33" t="s">
        <v>105</v>
      </c>
      <c r="AS43" s="33" t="str">
        <f t="shared" si="1"/>
        <v>Prevenir</v>
      </c>
      <c r="AT43" s="80" t="s">
        <v>108</v>
      </c>
      <c r="AU43" s="80" t="s">
        <v>110</v>
      </c>
      <c r="AV43" s="80" t="s">
        <v>112</v>
      </c>
      <c r="AW43" s="33">
        <f t="shared" si="2"/>
        <v>15</v>
      </c>
      <c r="AX43" s="33">
        <f t="shared" si="3"/>
        <v>15</v>
      </c>
      <c r="AY43" s="33">
        <f t="shared" si="4"/>
        <v>15</v>
      </c>
      <c r="AZ43" s="33">
        <f t="shared" si="5"/>
        <v>15</v>
      </c>
      <c r="BA43" s="33">
        <f t="shared" si="6"/>
        <v>15</v>
      </c>
      <c r="BB43" s="33">
        <f t="shared" si="7"/>
        <v>15</v>
      </c>
      <c r="BC43" s="33">
        <f t="shared" si="8"/>
        <v>10</v>
      </c>
      <c r="BD43" s="72">
        <f t="shared" si="9"/>
        <v>100</v>
      </c>
      <c r="BE43" s="72" t="str">
        <f t="shared" si="13"/>
        <v>Fuerte</v>
      </c>
      <c r="BF43" s="34" t="s">
        <v>156</v>
      </c>
      <c r="BG43" s="72" t="str">
        <f t="shared" si="10"/>
        <v>Fuerte</v>
      </c>
      <c r="BH43" s="72" t="str">
        <f t="shared" si="11"/>
        <v>Fuerte</v>
      </c>
      <c r="BI43" s="72">
        <f t="shared" si="12"/>
        <v>100</v>
      </c>
      <c r="BJ43" s="135">
        <f>+AVERAGE(BI43:BI45)</f>
        <v>100</v>
      </c>
      <c r="BK43" s="137" t="str">
        <f>IF(BJ43&lt;50,"Débil",IF(BJ43=100,"Fuerte","Moderado"))</f>
        <v>Fuerte</v>
      </c>
      <c r="BL43" s="39" t="s">
        <v>165</v>
      </c>
      <c r="BM43" s="39" t="s">
        <v>165</v>
      </c>
      <c r="BN43" s="66">
        <f>IF(E43=$E$7,0,IF(AND(BK43="Fuerte",BL43="Directamente"),2,IF(AND(BK43="Moderado",BL43="Directamente"),1,0)))</f>
        <v>2</v>
      </c>
      <c r="BO43" s="134">
        <f>+AVERAGE(BN43:BN45)</f>
        <v>2</v>
      </c>
      <c r="BP43" s="66">
        <f>IF(D43=$E$7,0,IF(AND(BK43="Fuerte",BL43="Indirectamente"),1,IF(AND(BK43="Fuerte",BL43="Directamente"),2,IF(AND(BK43="Moderado",BL43="Directamente"),1,0))))</f>
        <v>2</v>
      </c>
      <c r="BQ43" s="134">
        <f>+AVERAGE(BP43:BP45)</f>
        <v>2</v>
      </c>
      <c r="BR43" s="99" t="s">
        <v>8</v>
      </c>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0"/>
      <c r="DD43" s="50"/>
      <c r="DE43" s="50"/>
      <c r="DF43" s="50"/>
      <c r="DG43" s="50"/>
      <c r="DH43" s="50"/>
      <c r="DI43" s="50"/>
      <c r="DJ43" s="50"/>
      <c r="DK43" s="50"/>
      <c r="DL43" s="50"/>
      <c r="DM43" s="50"/>
      <c r="DN43" s="50"/>
      <c r="DO43" s="50"/>
      <c r="DP43" s="50"/>
      <c r="DQ43" s="50"/>
      <c r="DR43" s="50"/>
      <c r="DS43" s="50"/>
      <c r="DT43" s="50"/>
      <c r="DU43" s="50"/>
      <c r="DV43" s="50"/>
      <c r="DW43" s="50"/>
      <c r="DX43" s="50"/>
      <c r="DY43" s="50"/>
      <c r="DZ43" s="50"/>
      <c r="EA43" s="50"/>
      <c r="EB43" s="50"/>
      <c r="EC43" s="50"/>
      <c r="ED43" s="50"/>
      <c r="EE43" s="50"/>
      <c r="EF43" s="50"/>
      <c r="EG43" s="50"/>
      <c r="EH43" s="50"/>
    </row>
    <row r="44" spans="1:138" s="36" customFormat="1" ht="108" x14ac:dyDescent="0.2">
      <c r="A44" s="142"/>
      <c r="B44" s="142" t="s">
        <v>178</v>
      </c>
      <c r="C44" s="99" t="s">
        <v>8</v>
      </c>
      <c r="D44" s="75" t="s">
        <v>8</v>
      </c>
      <c r="E44" s="143"/>
      <c r="F44" s="136"/>
      <c r="G44" s="136"/>
      <c r="H44" s="136"/>
      <c r="I44" s="146"/>
      <c r="J44" s="147"/>
      <c r="K44" s="146"/>
      <c r="L44" s="139"/>
      <c r="M44" s="139"/>
      <c r="N44" s="140">
        <f t="shared" si="14"/>
        <v>0</v>
      </c>
      <c r="O44" s="193"/>
      <c r="P44" s="193"/>
      <c r="Q44" s="193"/>
      <c r="R44" s="139">
        <f>+L44-BN44</f>
        <v>-2</v>
      </c>
      <c r="S44" s="139">
        <f>+M44-BQ44</f>
        <v>0</v>
      </c>
      <c r="T44" s="140">
        <f t="shared" si="0"/>
        <v>0</v>
      </c>
      <c r="U44" s="193"/>
      <c r="V44" s="193"/>
      <c r="W44" s="139"/>
      <c r="X44" s="139"/>
      <c r="Y44" s="76" t="s">
        <v>699</v>
      </c>
      <c r="Z44" s="80" t="s">
        <v>611</v>
      </c>
      <c r="AA44" s="33" t="s">
        <v>23</v>
      </c>
      <c r="AB44" s="80" t="s">
        <v>618</v>
      </c>
      <c r="AC44" s="33" t="s">
        <v>7</v>
      </c>
      <c r="AD44" s="72">
        <f t="shared" si="15"/>
        <v>1</v>
      </c>
      <c r="AE44" s="33">
        <v>0</v>
      </c>
      <c r="AF44" s="33">
        <v>0</v>
      </c>
      <c r="AG44" s="33">
        <v>0</v>
      </c>
      <c r="AH44" s="33">
        <v>1</v>
      </c>
      <c r="AI44" s="33" t="s">
        <v>23</v>
      </c>
      <c r="AJ44" s="33" t="s">
        <v>20</v>
      </c>
      <c r="AK44" s="33" t="s">
        <v>23</v>
      </c>
      <c r="AL44" s="33" t="s">
        <v>6</v>
      </c>
      <c r="AM44" s="33" t="s">
        <v>6</v>
      </c>
      <c r="AN44" s="33" t="s">
        <v>28</v>
      </c>
      <c r="AO44" s="33" t="s">
        <v>117</v>
      </c>
      <c r="AP44" s="33" t="s">
        <v>101</v>
      </c>
      <c r="AQ44" s="33" t="s">
        <v>103</v>
      </c>
      <c r="AR44" s="33" t="s">
        <v>105</v>
      </c>
      <c r="AS44" s="33" t="str">
        <f t="shared" si="1"/>
        <v>Prevenir</v>
      </c>
      <c r="AT44" s="80" t="s">
        <v>108</v>
      </c>
      <c r="AU44" s="80" t="s">
        <v>110</v>
      </c>
      <c r="AV44" s="80" t="s">
        <v>112</v>
      </c>
      <c r="AW44" s="33">
        <f t="shared" si="2"/>
        <v>15</v>
      </c>
      <c r="AX44" s="33">
        <f t="shared" si="3"/>
        <v>15</v>
      </c>
      <c r="AY44" s="33">
        <f t="shared" si="4"/>
        <v>15</v>
      </c>
      <c r="AZ44" s="33">
        <f t="shared" si="5"/>
        <v>15</v>
      </c>
      <c r="BA44" s="33">
        <f t="shared" si="6"/>
        <v>15</v>
      </c>
      <c r="BB44" s="33">
        <f t="shared" si="7"/>
        <v>15</v>
      </c>
      <c r="BC44" s="33">
        <f t="shared" si="8"/>
        <v>10</v>
      </c>
      <c r="BD44" s="72">
        <f t="shared" si="9"/>
        <v>100</v>
      </c>
      <c r="BE44" s="72" t="str">
        <f t="shared" si="13"/>
        <v>Fuerte</v>
      </c>
      <c r="BF44" s="34" t="s">
        <v>156</v>
      </c>
      <c r="BG44" s="72" t="str">
        <f t="shared" si="10"/>
        <v>Fuerte</v>
      </c>
      <c r="BH44" s="72" t="str">
        <f t="shared" si="11"/>
        <v>Fuerte</v>
      </c>
      <c r="BI44" s="72">
        <f t="shared" si="12"/>
        <v>100</v>
      </c>
      <c r="BJ44" s="135"/>
      <c r="BK44" s="137"/>
      <c r="BL44" s="39" t="s">
        <v>165</v>
      </c>
      <c r="BM44" s="39" t="s">
        <v>165</v>
      </c>
      <c r="BN44" s="66">
        <f>IF(E44=$E$7,0,IF(AND(BK43="Fuerte",BL44="Directamente"),2,IF(AND(BK43="Moderado",BL44="Directamente"),1,0)))</f>
        <v>2</v>
      </c>
      <c r="BO44" s="134"/>
      <c r="BP44" s="66">
        <f>IF(D44=$E$7,0,IF(AND(BK43="Fuerte",BL44="Indirectamente"),1,IF(AND(BK43="Fuerte",BL44="Directamente"),2,IF(AND(BK43="Moderado",BL44="Directamente"),1,0))))</f>
        <v>2</v>
      </c>
      <c r="BQ44" s="134"/>
      <c r="BR44" s="99" t="s">
        <v>8</v>
      </c>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c r="CW44" s="50"/>
      <c r="CX44" s="50"/>
      <c r="CY44" s="50"/>
      <c r="CZ44" s="50"/>
      <c r="DA44" s="50"/>
      <c r="DB44" s="50"/>
      <c r="DC44" s="50"/>
      <c r="DD44" s="50"/>
      <c r="DE44" s="50"/>
      <c r="DF44" s="50"/>
      <c r="DG44" s="50"/>
      <c r="DH44" s="50"/>
      <c r="DI44" s="50"/>
      <c r="DJ44" s="50"/>
      <c r="DK44" s="50"/>
      <c r="DL44" s="50"/>
      <c r="DM44" s="50"/>
      <c r="DN44" s="50"/>
      <c r="DO44" s="50"/>
      <c r="DP44" s="50"/>
      <c r="DQ44" s="50"/>
      <c r="DR44" s="50"/>
      <c r="DS44" s="50"/>
      <c r="DT44" s="50"/>
      <c r="DU44" s="50"/>
      <c r="DV44" s="50"/>
      <c r="DW44" s="50"/>
      <c r="DX44" s="50"/>
      <c r="DY44" s="50"/>
      <c r="DZ44" s="50"/>
      <c r="EA44" s="50"/>
      <c r="EB44" s="50"/>
      <c r="EC44" s="50"/>
      <c r="ED44" s="50"/>
      <c r="EE44" s="50"/>
      <c r="EF44" s="50"/>
      <c r="EG44" s="50"/>
      <c r="EH44" s="50"/>
    </row>
    <row r="45" spans="1:138" s="36" customFormat="1" ht="108" x14ac:dyDescent="0.2">
      <c r="A45" s="142"/>
      <c r="B45" s="142" t="s">
        <v>178</v>
      </c>
      <c r="C45" s="99" t="s">
        <v>8</v>
      </c>
      <c r="D45" s="75" t="s">
        <v>8</v>
      </c>
      <c r="E45" s="143"/>
      <c r="F45" s="136"/>
      <c r="G45" s="136"/>
      <c r="H45" s="136"/>
      <c r="I45" s="146"/>
      <c r="J45" s="147"/>
      <c r="K45" s="146"/>
      <c r="L45" s="139"/>
      <c r="M45" s="139"/>
      <c r="N45" s="140">
        <f t="shared" si="14"/>
        <v>0</v>
      </c>
      <c r="O45" s="193"/>
      <c r="P45" s="193"/>
      <c r="Q45" s="193"/>
      <c r="R45" s="139">
        <f>+L45-BN45</f>
        <v>-2</v>
      </c>
      <c r="S45" s="139">
        <f>+M45-BQ45</f>
        <v>0</v>
      </c>
      <c r="T45" s="140">
        <f t="shared" si="0"/>
        <v>0</v>
      </c>
      <c r="U45" s="193"/>
      <c r="V45" s="193"/>
      <c r="W45" s="139"/>
      <c r="X45" s="139"/>
      <c r="Y45" s="76" t="s">
        <v>528</v>
      </c>
      <c r="Z45" s="80" t="s">
        <v>179</v>
      </c>
      <c r="AA45" s="33" t="s">
        <v>23</v>
      </c>
      <c r="AB45" s="80" t="s">
        <v>180</v>
      </c>
      <c r="AC45" s="33" t="s">
        <v>7</v>
      </c>
      <c r="AD45" s="72">
        <f>+SUM(AE45:AH45)</f>
        <v>0</v>
      </c>
      <c r="AE45" s="33">
        <v>0</v>
      </c>
      <c r="AF45" s="33">
        <v>0</v>
      </c>
      <c r="AG45" s="33">
        <v>0</v>
      </c>
      <c r="AH45" s="33">
        <v>0</v>
      </c>
      <c r="AI45" s="33" t="s">
        <v>6</v>
      </c>
      <c r="AJ45" s="33" t="s">
        <v>20</v>
      </c>
      <c r="AK45" s="33" t="s">
        <v>6</v>
      </c>
      <c r="AL45" s="33" t="s">
        <v>6</v>
      </c>
      <c r="AM45" s="33" t="s">
        <v>6</v>
      </c>
      <c r="AN45" s="33" t="s">
        <v>29</v>
      </c>
      <c r="AO45" s="33" t="s">
        <v>117</v>
      </c>
      <c r="AP45" s="33" t="s">
        <v>101</v>
      </c>
      <c r="AQ45" s="33" t="s">
        <v>103</v>
      </c>
      <c r="AR45" s="33" t="s">
        <v>105</v>
      </c>
      <c r="AS45" s="33" t="str">
        <f t="shared" si="1"/>
        <v>Prevenir</v>
      </c>
      <c r="AT45" s="80" t="s">
        <v>108</v>
      </c>
      <c r="AU45" s="80" t="s">
        <v>110</v>
      </c>
      <c r="AV45" s="80" t="s">
        <v>112</v>
      </c>
      <c r="AW45" s="33">
        <f t="shared" si="2"/>
        <v>15</v>
      </c>
      <c r="AX45" s="33">
        <f t="shared" si="3"/>
        <v>15</v>
      </c>
      <c r="AY45" s="33">
        <f t="shared" si="4"/>
        <v>15</v>
      </c>
      <c r="AZ45" s="33">
        <f t="shared" si="5"/>
        <v>15</v>
      </c>
      <c r="BA45" s="33">
        <f t="shared" si="6"/>
        <v>15</v>
      </c>
      <c r="BB45" s="33">
        <f t="shared" si="7"/>
        <v>15</v>
      </c>
      <c r="BC45" s="33">
        <f t="shared" si="8"/>
        <v>10</v>
      </c>
      <c r="BD45" s="72">
        <f t="shared" si="9"/>
        <v>100</v>
      </c>
      <c r="BE45" s="72" t="str">
        <f t="shared" si="13"/>
        <v>Fuerte</v>
      </c>
      <c r="BF45" s="34" t="s">
        <v>156</v>
      </c>
      <c r="BG45" s="72" t="str">
        <f t="shared" si="10"/>
        <v>Fuerte</v>
      </c>
      <c r="BH45" s="72" t="str">
        <f t="shared" si="11"/>
        <v>Fuerte</v>
      </c>
      <c r="BI45" s="72">
        <f t="shared" si="12"/>
        <v>100</v>
      </c>
      <c r="BJ45" s="135"/>
      <c r="BK45" s="137"/>
      <c r="BL45" s="39" t="s">
        <v>165</v>
      </c>
      <c r="BM45" s="39" t="s">
        <v>165</v>
      </c>
      <c r="BN45" s="66">
        <f>IF(E45=$E$7,0,IF(AND(BK43="Fuerte",BL45="Directamente"),2,IF(AND(BK43="Moderado",BL45="Directamente"),1,0)))</f>
        <v>2</v>
      </c>
      <c r="BO45" s="134"/>
      <c r="BP45" s="66">
        <f>IF(D45=$E$7,0,IF(AND(BK43="Fuerte",BL45="Indirectamente"),1,IF(AND(BK43="Fuerte",BL45="Directamente"),2,IF(AND(BK43="Moderado",BL45="Directamente"),1,0))))</f>
        <v>2</v>
      </c>
      <c r="BQ45" s="134"/>
      <c r="BR45" s="99" t="s">
        <v>8</v>
      </c>
      <c r="BS45" s="50"/>
      <c r="BT45" s="50"/>
      <c r="BU45" s="50"/>
      <c r="BV45" s="50"/>
      <c r="BW45" s="50"/>
      <c r="BX45" s="50"/>
      <c r="BY45" s="50"/>
      <c r="BZ45" s="50"/>
      <c r="CA45" s="50"/>
      <c r="CB45" s="50"/>
      <c r="CC45" s="50"/>
      <c r="CD45" s="50"/>
      <c r="CE45" s="50"/>
      <c r="CF45" s="50"/>
      <c r="CG45" s="50"/>
      <c r="CH45" s="50"/>
      <c r="CI45" s="50"/>
      <c r="CJ45" s="50"/>
      <c r="CK45" s="50"/>
      <c r="CL45" s="50"/>
      <c r="CM45" s="50"/>
      <c r="CN45" s="50"/>
      <c r="CO45" s="50"/>
      <c r="CP45" s="50"/>
      <c r="CQ45" s="50"/>
      <c r="CR45" s="50"/>
      <c r="CS45" s="50"/>
      <c r="CT45" s="50"/>
      <c r="CU45" s="50"/>
      <c r="CV45" s="50"/>
      <c r="CW45" s="50"/>
      <c r="CX45" s="50"/>
      <c r="CY45" s="50"/>
      <c r="CZ45" s="50"/>
      <c r="DA45" s="50"/>
      <c r="DB45" s="50"/>
      <c r="DC45" s="50"/>
      <c r="DD45" s="50"/>
      <c r="DE45" s="50"/>
      <c r="DF45" s="50"/>
      <c r="DG45" s="50"/>
      <c r="DH45" s="50"/>
      <c r="DI45" s="50"/>
      <c r="DJ45" s="50"/>
      <c r="DK45" s="50"/>
      <c r="DL45" s="50"/>
      <c r="DM45" s="50"/>
      <c r="DN45" s="50"/>
      <c r="DO45" s="50"/>
      <c r="DP45" s="50"/>
      <c r="DQ45" s="50"/>
      <c r="DR45" s="50"/>
      <c r="DS45" s="50"/>
      <c r="DT45" s="50"/>
      <c r="DU45" s="50"/>
      <c r="DV45" s="50"/>
      <c r="DW45" s="50"/>
      <c r="DX45" s="50"/>
      <c r="DY45" s="50"/>
      <c r="DZ45" s="50"/>
      <c r="EA45" s="50"/>
      <c r="EB45" s="50"/>
      <c r="EC45" s="50"/>
      <c r="ED45" s="50"/>
      <c r="EE45" s="50"/>
      <c r="EF45" s="50"/>
      <c r="EG45" s="50"/>
      <c r="EH45" s="50"/>
    </row>
    <row r="46" spans="1:138" s="36" customFormat="1" ht="108" customHeight="1" x14ac:dyDescent="0.2">
      <c r="A46" s="142">
        <v>4</v>
      </c>
      <c r="B46" s="142" t="s">
        <v>186</v>
      </c>
      <c r="C46" s="99" t="s">
        <v>8</v>
      </c>
      <c r="D46" s="75" t="s">
        <v>8</v>
      </c>
      <c r="E46" s="143" t="s">
        <v>41</v>
      </c>
      <c r="F46" s="136" t="s">
        <v>69</v>
      </c>
      <c r="G46" s="136" t="s">
        <v>77</v>
      </c>
      <c r="H46" s="136" t="s">
        <v>81</v>
      </c>
      <c r="I46" s="144" t="s">
        <v>175</v>
      </c>
      <c r="J46" s="145" t="s">
        <v>625</v>
      </c>
      <c r="K46" s="144" t="s">
        <v>176</v>
      </c>
      <c r="L46" s="139">
        <v>4</v>
      </c>
      <c r="M46" s="139">
        <v>4</v>
      </c>
      <c r="N46" s="140">
        <f t="shared" si="14"/>
        <v>16</v>
      </c>
      <c r="O46" s="193" t="str">
        <f>(CONCATENATE(L46,M46))</f>
        <v>44</v>
      </c>
      <c r="P46" s="193" t="str">
        <f>IF(OR(O46="11",O46="12",O46="21",O46="22",O46="31"),$P$9,IF(OR(O46="41",O46="32",O46="23",O46="13"),$P$8,IF(OR(O46="51",O46="52",O46="42",O46="43",O46="33",O46="24",O46="14"),$P$7,IF(OR(O46="53",O46="54",O46="44",O46="34",O46="55",O46="45",O46="35",O46="25",O46="15"),$P$6,0))))</f>
        <v>RIESGO EXTREMO</v>
      </c>
      <c r="Q46" s="193" t="s">
        <v>90</v>
      </c>
      <c r="R46" s="138">
        <f>+IF(INT(L46-BO46)&lt;=1,1,INT(L46-BO46))</f>
        <v>3</v>
      </c>
      <c r="S46" s="138">
        <f>INT(M46-BQ46)</f>
        <v>3</v>
      </c>
      <c r="T46" s="140">
        <f t="shared" si="0"/>
        <v>9</v>
      </c>
      <c r="U46" s="193" t="str">
        <f>(CONCATENATE(R46,S46))</f>
        <v>33</v>
      </c>
      <c r="V46" s="193" t="str">
        <f>IF(OR(U46="11",U46="12",U46="21",U46="22",U46="31"),$P$9,IF(OR(U46="41",U46="32",U46="23",U46="13"),$P$8,IF(OR(U46="51",U46="52",U46="42",U46="43",U46="33",U46="24",U46="14"),$P$7,IF(OR(U46="53",U46="54",U46="44",U46="34",U46="55",U46="45",U46="35",U46="25",U46="15"),$P$6,0))))</f>
        <v>RIESGO ALTO</v>
      </c>
      <c r="W46" s="136" t="s">
        <v>527</v>
      </c>
      <c r="X46" s="136" t="s">
        <v>23</v>
      </c>
      <c r="Y46" s="76" t="s">
        <v>700</v>
      </c>
      <c r="Z46" s="80" t="s">
        <v>611</v>
      </c>
      <c r="AA46" s="33" t="s">
        <v>23</v>
      </c>
      <c r="AB46" s="80" t="s">
        <v>619</v>
      </c>
      <c r="AC46" s="33" t="s">
        <v>7</v>
      </c>
      <c r="AD46" s="72">
        <f t="shared" si="15"/>
        <v>1</v>
      </c>
      <c r="AE46" s="33">
        <v>0</v>
      </c>
      <c r="AF46" s="33">
        <v>0</v>
      </c>
      <c r="AG46" s="33">
        <v>0</v>
      </c>
      <c r="AH46" s="33">
        <v>1</v>
      </c>
      <c r="AI46" s="33" t="s">
        <v>23</v>
      </c>
      <c r="AJ46" s="33" t="s">
        <v>21</v>
      </c>
      <c r="AK46" s="33" t="s">
        <v>6</v>
      </c>
      <c r="AL46" s="33" t="s">
        <v>6</v>
      </c>
      <c r="AM46" s="33" t="s">
        <v>6</v>
      </c>
      <c r="AN46" s="33" t="s">
        <v>29</v>
      </c>
      <c r="AO46" s="33" t="s">
        <v>118</v>
      </c>
      <c r="AP46" s="33" t="s">
        <v>101</v>
      </c>
      <c r="AQ46" s="33" t="s">
        <v>103</v>
      </c>
      <c r="AR46" s="33" t="s">
        <v>105</v>
      </c>
      <c r="AS46" s="33" t="str">
        <f t="shared" si="1"/>
        <v>Detectar</v>
      </c>
      <c r="AT46" s="80" t="s">
        <v>108</v>
      </c>
      <c r="AU46" s="80" t="s">
        <v>110</v>
      </c>
      <c r="AV46" s="80" t="s">
        <v>112</v>
      </c>
      <c r="AW46" s="33">
        <f t="shared" si="2"/>
        <v>15</v>
      </c>
      <c r="AX46" s="33">
        <f t="shared" si="3"/>
        <v>15</v>
      </c>
      <c r="AY46" s="33">
        <f t="shared" si="4"/>
        <v>15</v>
      </c>
      <c r="AZ46" s="33">
        <f t="shared" si="5"/>
        <v>10</v>
      </c>
      <c r="BA46" s="33">
        <f t="shared" si="6"/>
        <v>15</v>
      </c>
      <c r="BB46" s="33">
        <f t="shared" si="7"/>
        <v>15</v>
      </c>
      <c r="BC46" s="33">
        <f t="shared" si="8"/>
        <v>10</v>
      </c>
      <c r="BD46" s="72">
        <f t="shared" si="9"/>
        <v>95</v>
      </c>
      <c r="BE46" s="72" t="str">
        <f t="shared" si="13"/>
        <v>Moderado</v>
      </c>
      <c r="BF46" s="34" t="s">
        <v>156</v>
      </c>
      <c r="BG46" s="72" t="str">
        <f t="shared" si="10"/>
        <v>Fuerte</v>
      </c>
      <c r="BH46" s="72" t="str">
        <f t="shared" si="11"/>
        <v>Moderado</v>
      </c>
      <c r="BI46" s="72">
        <f t="shared" si="12"/>
        <v>50</v>
      </c>
      <c r="BJ46" s="135">
        <f>+AVERAGE(BI46:BI49)</f>
        <v>62.5</v>
      </c>
      <c r="BK46" s="137" t="str">
        <f>IF(BJ46&lt;50,"Débil",IF(BJ46=100,"Fuerte","Moderado"))</f>
        <v>Moderado</v>
      </c>
      <c r="BL46" s="39" t="s">
        <v>166</v>
      </c>
      <c r="BM46" s="39" t="s">
        <v>165</v>
      </c>
      <c r="BN46" s="66">
        <f>IF(E46=$E$7,0,IF(AND(BK46="Fuerte",BL46="Directamente"),2,IF(AND(BK46="Moderado",BL46="Directamente"),1,0)))</f>
        <v>0</v>
      </c>
      <c r="BO46" s="134">
        <f>+AVERAGE(BN46:BN49)</f>
        <v>0.75</v>
      </c>
      <c r="BP46" s="66">
        <f>IF(D46=$E$7,0,IF(AND(BK46="Fuerte",BL46="Indirectamente"),1,IF(AND(BK46="Fuerte",BL46="Directamente"),2,IF(AND(BK46="Moderado",BL46="Directamente"),1,0))))</f>
        <v>0</v>
      </c>
      <c r="BQ46" s="134">
        <f>+AVERAGE(BP46:BP49)</f>
        <v>0.75</v>
      </c>
      <c r="BR46" s="99" t="s">
        <v>8</v>
      </c>
      <c r="BS46" s="50"/>
      <c r="BT46" s="50"/>
      <c r="BU46" s="50"/>
      <c r="BV46" s="50"/>
      <c r="BW46" s="50"/>
      <c r="BX46" s="50"/>
      <c r="BY46" s="50"/>
      <c r="BZ46" s="50"/>
      <c r="CA46" s="50"/>
      <c r="CB46" s="50"/>
      <c r="CC46" s="50"/>
      <c r="CD46" s="50"/>
      <c r="CE46" s="50"/>
      <c r="CF46" s="50"/>
      <c r="CG46" s="50"/>
      <c r="CH46" s="50"/>
      <c r="CI46" s="50"/>
      <c r="CJ46" s="50"/>
      <c r="CK46" s="50"/>
      <c r="CL46" s="50"/>
      <c r="CM46" s="50"/>
      <c r="CN46" s="50"/>
      <c r="CO46" s="50"/>
      <c r="CP46" s="50"/>
      <c r="CQ46" s="50"/>
      <c r="CR46" s="50"/>
      <c r="CS46" s="50"/>
      <c r="CT46" s="50"/>
      <c r="CU46" s="50"/>
      <c r="CV46" s="50"/>
      <c r="CW46" s="50"/>
      <c r="CX46" s="50"/>
      <c r="CY46" s="50"/>
      <c r="CZ46" s="50"/>
      <c r="DA46" s="50"/>
      <c r="DB46" s="50"/>
      <c r="DC46" s="50"/>
      <c r="DD46" s="50"/>
      <c r="DE46" s="50"/>
      <c r="DF46" s="50"/>
      <c r="DG46" s="50"/>
      <c r="DH46" s="50"/>
      <c r="DI46" s="50"/>
      <c r="DJ46" s="50"/>
      <c r="DK46" s="50"/>
      <c r="DL46" s="50"/>
      <c r="DM46" s="50"/>
      <c r="DN46" s="50"/>
      <c r="DO46" s="50"/>
      <c r="DP46" s="50"/>
      <c r="DQ46" s="50"/>
      <c r="DR46" s="50"/>
      <c r="DS46" s="50"/>
      <c r="DT46" s="50"/>
      <c r="DU46" s="50"/>
      <c r="DV46" s="50"/>
      <c r="DW46" s="50"/>
      <c r="DX46" s="50"/>
      <c r="DY46" s="50"/>
      <c r="DZ46" s="50"/>
      <c r="EA46" s="50"/>
      <c r="EB46" s="50"/>
      <c r="EC46" s="50"/>
      <c r="ED46" s="50"/>
      <c r="EE46" s="50"/>
      <c r="EF46" s="50"/>
      <c r="EG46" s="50"/>
      <c r="EH46" s="50"/>
    </row>
    <row r="47" spans="1:138" s="36" customFormat="1" ht="117" customHeight="1" x14ac:dyDescent="0.2">
      <c r="A47" s="142"/>
      <c r="B47" s="142"/>
      <c r="C47" s="99" t="s">
        <v>8</v>
      </c>
      <c r="D47" s="75" t="s">
        <v>8</v>
      </c>
      <c r="E47" s="143"/>
      <c r="F47" s="136"/>
      <c r="G47" s="136"/>
      <c r="H47" s="136"/>
      <c r="I47" s="144"/>
      <c r="J47" s="145"/>
      <c r="K47" s="144"/>
      <c r="L47" s="139"/>
      <c r="M47" s="139"/>
      <c r="N47" s="140"/>
      <c r="O47" s="193"/>
      <c r="P47" s="193"/>
      <c r="Q47" s="193"/>
      <c r="R47" s="138"/>
      <c r="S47" s="138"/>
      <c r="T47" s="140">
        <f>+R47*S47</f>
        <v>0</v>
      </c>
      <c r="U47" s="193"/>
      <c r="V47" s="193"/>
      <c r="W47" s="136"/>
      <c r="X47" s="136"/>
      <c r="Y47" s="76" t="s">
        <v>701</v>
      </c>
      <c r="Z47" s="80" t="s">
        <v>611</v>
      </c>
      <c r="AA47" s="33" t="s">
        <v>23</v>
      </c>
      <c r="AB47" s="80" t="s">
        <v>620</v>
      </c>
      <c r="AC47" s="33" t="s">
        <v>7</v>
      </c>
      <c r="AD47" s="72">
        <f>+SUM(AE47:AH47)</f>
        <v>1</v>
      </c>
      <c r="AE47" s="33">
        <v>0</v>
      </c>
      <c r="AF47" s="33">
        <v>1</v>
      </c>
      <c r="AG47" s="33">
        <v>0</v>
      </c>
      <c r="AH47" s="33">
        <v>0</v>
      </c>
      <c r="AI47" s="33" t="s">
        <v>23</v>
      </c>
      <c r="AJ47" s="33" t="s">
        <v>21</v>
      </c>
      <c r="AK47" s="33" t="s">
        <v>23</v>
      </c>
      <c r="AL47" s="33" t="s">
        <v>6</v>
      </c>
      <c r="AM47" s="33" t="s">
        <v>6</v>
      </c>
      <c r="AN47" s="33" t="s">
        <v>28</v>
      </c>
      <c r="AO47" s="33" t="s">
        <v>117</v>
      </c>
      <c r="AP47" s="33" t="s">
        <v>101</v>
      </c>
      <c r="AQ47" s="33" t="s">
        <v>103</v>
      </c>
      <c r="AR47" s="33" t="s">
        <v>105</v>
      </c>
      <c r="AS47" s="33" t="str">
        <f t="shared" si="1"/>
        <v>Detectar</v>
      </c>
      <c r="AT47" s="80" t="s">
        <v>108</v>
      </c>
      <c r="AU47" s="80" t="s">
        <v>110</v>
      </c>
      <c r="AV47" s="80" t="s">
        <v>112</v>
      </c>
      <c r="AW47" s="33">
        <f t="shared" si="2"/>
        <v>15</v>
      </c>
      <c r="AX47" s="33">
        <f t="shared" si="3"/>
        <v>15</v>
      </c>
      <c r="AY47" s="33">
        <f t="shared" si="4"/>
        <v>15</v>
      </c>
      <c r="AZ47" s="33">
        <f t="shared" si="5"/>
        <v>10</v>
      </c>
      <c r="BA47" s="33">
        <f t="shared" si="6"/>
        <v>15</v>
      </c>
      <c r="BB47" s="33">
        <f t="shared" si="7"/>
        <v>15</v>
      </c>
      <c r="BC47" s="33">
        <f t="shared" si="8"/>
        <v>10</v>
      </c>
      <c r="BD47" s="72">
        <f>SUM(AW47:BC47)</f>
        <v>95</v>
      </c>
      <c r="BE47" s="72" t="str">
        <f t="shared" si="13"/>
        <v>Moderado</v>
      </c>
      <c r="BF47" s="34" t="s">
        <v>156</v>
      </c>
      <c r="BG47" s="72" t="str">
        <f t="shared" si="10"/>
        <v>Fuerte</v>
      </c>
      <c r="BH47" s="72" t="str">
        <f>+IF(AND(BE47="Fuerte",BG47="Fuerte"),"Fuerte",IF(BE47="Débil","Débil",IF(BG47="Débil","Débil","Moderado")))</f>
        <v>Moderado</v>
      </c>
      <c r="BI47" s="72">
        <f t="shared" si="12"/>
        <v>50</v>
      </c>
      <c r="BJ47" s="135"/>
      <c r="BK47" s="137"/>
      <c r="BL47" s="39" t="s">
        <v>165</v>
      </c>
      <c r="BM47" s="39" t="s">
        <v>165</v>
      </c>
      <c r="BN47" s="66">
        <f>IF(E47=$E$7,0,IF(AND(BK46="Fuerte",BL47="Directamente"),2,IF(AND(BK46="Moderado",BL47="Directamente"),1,0)))</f>
        <v>1</v>
      </c>
      <c r="BO47" s="134"/>
      <c r="BP47" s="66">
        <f>IF(D47=$E$7,0,IF(AND(BK46="Fuerte",BL47="Indirectamente"),1,IF(AND(BK46="Fuerte",BL47="Directamente"),2,IF(AND(BK46="Moderado",BL47="Directamente"),1,0))))</f>
        <v>1</v>
      </c>
      <c r="BQ47" s="134"/>
      <c r="BR47" s="99" t="s">
        <v>8</v>
      </c>
      <c r="BS47" s="50"/>
      <c r="BT47" s="50"/>
      <c r="BU47" s="50"/>
      <c r="BV47" s="50"/>
      <c r="BW47" s="50"/>
      <c r="BX47" s="50"/>
      <c r="BY47" s="50"/>
      <c r="BZ47" s="50"/>
      <c r="CA47" s="50"/>
      <c r="CB47" s="50"/>
      <c r="CC47" s="50"/>
      <c r="CD47" s="50"/>
      <c r="CE47" s="50"/>
      <c r="CF47" s="50"/>
      <c r="CG47" s="50"/>
      <c r="CH47" s="50"/>
      <c r="CI47" s="50"/>
      <c r="CJ47" s="50"/>
      <c r="CK47" s="50"/>
      <c r="CL47" s="50"/>
      <c r="CM47" s="50"/>
      <c r="CN47" s="50"/>
      <c r="CO47" s="50"/>
      <c r="CP47" s="50"/>
      <c r="CQ47" s="50"/>
      <c r="CR47" s="50"/>
      <c r="CS47" s="50"/>
      <c r="CT47" s="50"/>
      <c r="CU47" s="50"/>
      <c r="CV47" s="50"/>
      <c r="CW47" s="50"/>
      <c r="CX47" s="50"/>
      <c r="CY47" s="50"/>
      <c r="CZ47" s="50"/>
      <c r="DA47" s="50"/>
      <c r="DB47" s="50"/>
      <c r="DC47" s="50"/>
      <c r="DD47" s="50"/>
      <c r="DE47" s="50"/>
      <c r="DF47" s="50"/>
      <c r="DG47" s="50"/>
      <c r="DH47" s="50"/>
      <c r="DI47" s="50"/>
      <c r="DJ47" s="50"/>
      <c r="DK47" s="50"/>
      <c r="DL47" s="50"/>
      <c r="DM47" s="50"/>
      <c r="DN47" s="50"/>
      <c r="DO47" s="50"/>
      <c r="DP47" s="50"/>
      <c r="DQ47" s="50"/>
      <c r="DR47" s="50"/>
      <c r="DS47" s="50"/>
      <c r="DT47" s="50"/>
      <c r="DU47" s="50"/>
      <c r="DV47" s="50"/>
      <c r="DW47" s="50"/>
      <c r="DX47" s="50"/>
      <c r="DY47" s="50"/>
      <c r="DZ47" s="50"/>
      <c r="EA47" s="50"/>
      <c r="EB47" s="50"/>
      <c r="EC47" s="50"/>
      <c r="ED47" s="50"/>
      <c r="EE47" s="50"/>
      <c r="EF47" s="50"/>
      <c r="EG47" s="50"/>
      <c r="EH47" s="50"/>
    </row>
    <row r="48" spans="1:138" s="36" customFormat="1" ht="97.5" customHeight="1" x14ac:dyDescent="0.2">
      <c r="A48" s="142"/>
      <c r="B48" s="142"/>
      <c r="C48" s="99" t="s">
        <v>8</v>
      </c>
      <c r="D48" s="75" t="s">
        <v>8</v>
      </c>
      <c r="E48" s="143"/>
      <c r="F48" s="136"/>
      <c r="G48" s="136"/>
      <c r="H48" s="136"/>
      <c r="I48" s="144"/>
      <c r="J48" s="145"/>
      <c r="K48" s="144"/>
      <c r="L48" s="139"/>
      <c r="M48" s="139"/>
      <c r="N48" s="140"/>
      <c r="O48" s="193"/>
      <c r="P48" s="193"/>
      <c r="Q48" s="193"/>
      <c r="R48" s="138"/>
      <c r="S48" s="138"/>
      <c r="T48" s="140">
        <f>+R48*S48</f>
        <v>0</v>
      </c>
      <c r="U48" s="193"/>
      <c r="V48" s="193"/>
      <c r="W48" s="136"/>
      <c r="X48" s="136"/>
      <c r="Y48" s="76" t="s">
        <v>702</v>
      </c>
      <c r="Z48" s="80" t="s">
        <v>179</v>
      </c>
      <c r="AA48" s="33" t="s">
        <v>23</v>
      </c>
      <c r="AB48" s="80" t="s">
        <v>181</v>
      </c>
      <c r="AC48" s="33" t="s">
        <v>7</v>
      </c>
      <c r="AD48" s="72">
        <f>+SUM(AE48:AH48)</f>
        <v>2</v>
      </c>
      <c r="AE48" s="33">
        <v>0</v>
      </c>
      <c r="AF48" s="33">
        <v>1</v>
      </c>
      <c r="AG48" s="33">
        <v>0</v>
      </c>
      <c r="AH48" s="33">
        <v>1</v>
      </c>
      <c r="AI48" s="33" t="s">
        <v>23</v>
      </c>
      <c r="AJ48" s="33" t="s">
        <v>20</v>
      </c>
      <c r="AK48" s="33" t="s">
        <v>23</v>
      </c>
      <c r="AL48" s="33" t="s">
        <v>6</v>
      </c>
      <c r="AM48" s="33" t="s">
        <v>6</v>
      </c>
      <c r="AN48" s="33" t="s">
        <v>31</v>
      </c>
      <c r="AO48" s="33" t="s">
        <v>117</v>
      </c>
      <c r="AP48" s="33" t="s">
        <v>101</v>
      </c>
      <c r="AQ48" s="33" t="s">
        <v>103</v>
      </c>
      <c r="AR48" s="33" t="s">
        <v>105</v>
      </c>
      <c r="AS48" s="33" t="str">
        <f t="shared" si="1"/>
        <v>Prevenir</v>
      </c>
      <c r="AT48" s="80" t="s">
        <v>108</v>
      </c>
      <c r="AU48" s="80" t="s">
        <v>110</v>
      </c>
      <c r="AV48" s="80" t="s">
        <v>112</v>
      </c>
      <c r="AW48" s="33">
        <f t="shared" si="2"/>
        <v>15</v>
      </c>
      <c r="AX48" s="33">
        <f t="shared" si="3"/>
        <v>15</v>
      </c>
      <c r="AY48" s="33">
        <f t="shared" si="4"/>
        <v>15</v>
      </c>
      <c r="AZ48" s="33">
        <f t="shared" si="5"/>
        <v>15</v>
      </c>
      <c r="BA48" s="33">
        <f t="shared" si="6"/>
        <v>15</v>
      </c>
      <c r="BB48" s="33">
        <f t="shared" si="7"/>
        <v>15</v>
      </c>
      <c r="BC48" s="33">
        <f t="shared" si="8"/>
        <v>10</v>
      </c>
      <c r="BD48" s="72">
        <f>SUM(AW48:BC48)</f>
        <v>100</v>
      </c>
      <c r="BE48" s="72" t="str">
        <f t="shared" si="13"/>
        <v>Fuerte</v>
      </c>
      <c r="BF48" s="34" t="s">
        <v>156</v>
      </c>
      <c r="BG48" s="72" t="str">
        <f t="shared" si="10"/>
        <v>Fuerte</v>
      </c>
      <c r="BH48" s="72" t="str">
        <f>+IF(AND(BE48="Fuerte",BG48="Fuerte"),"Fuerte",IF(BE48="Débil","Débil",IF(BG48="Débil","Débil","Moderado")))</f>
        <v>Fuerte</v>
      </c>
      <c r="BI48" s="72">
        <f t="shared" si="12"/>
        <v>100</v>
      </c>
      <c r="BJ48" s="135"/>
      <c r="BK48" s="137"/>
      <c r="BL48" s="39" t="s">
        <v>165</v>
      </c>
      <c r="BM48" s="39" t="s">
        <v>165</v>
      </c>
      <c r="BN48" s="66">
        <f>IF(E48=$E$7,0,IF(AND(BK46="Fuerte",BL48="Directamente"),2,IF(AND(BK46="Moderado",BL48="Directamente"),1,0)))</f>
        <v>1</v>
      </c>
      <c r="BO48" s="134"/>
      <c r="BP48" s="66">
        <f>IF(D48=$E$7,0,IF(AND(BK46="Fuerte",BL48="Indirectamente"),1,IF(AND(BK46="Fuerte",BL48="Directamente"),2,IF(AND(BK46="Moderado",BL48="Directamente"),1,0))))</f>
        <v>1</v>
      </c>
      <c r="BQ48" s="134"/>
      <c r="BR48" s="99" t="s">
        <v>8</v>
      </c>
      <c r="BS48" s="50"/>
      <c r="BT48" s="50"/>
      <c r="BU48" s="50"/>
      <c r="BV48" s="50"/>
      <c r="BW48" s="50"/>
      <c r="BX48" s="50"/>
      <c r="BY48" s="50"/>
      <c r="BZ48" s="50"/>
      <c r="CA48" s="50"/>
      <c r="CB48" s="50"/>
      <c r="CC48" s="50"/>
      <c r="CD48" s="50"/>
      <c r="CE48" s="50"/>
      <c r="CF48" s="50"/>
      <c r="CG48" s="50"/>
      <c r="CH48" s="50"/>
      <c r="CI48" s="50"/>
      <c r="CJ48" s="50"/>
      <c r="CK48" s="50"/>
      <c r="CL48" s="50"/>
      <c r="CM48" s="50"/>
      <c r="CN48" s="50"/>
      <c r="CO48" s="50"/>
      <c r="CP48" s="50"/>
      <c r="CQ48" s="50"/>
      <c r="CR48" s="50"/>
      <c r="CS48" s="50"/>
      <c r="CT48" s="50"/>
      <c r="CU48" s="50"/>
      <c r="CV48" s="50"/>
      <c r="CW48" s="50"/>
      <c r="CX48" s="50"/>
      <c r="CY48" s="50"/>
      <c r="CZ48" s="50"/>
      <c r="DA48" s="50"/>
      <c r="DB48" s="50"/>
      <c r="DC48" s="50"/>
      <c r="DD48" s="50"/>
      <c r="DE48" s="50"/>
      <c r="DF48" s="50"/>
      <c r="DG48" s="50"/>
      <c r="DH48" s="50"/>
      <c r="DI48" s="50"/>
      <c r="DJ48" s="50"/>
      <c r="DK48" s="50"/>
      <c r="DL48" s="50"/>
      <c r="DM48" s="50"/>
      <c r="DN48" s="50"/>
      <c r="DO48" s="50"/>
      <c r="DP48" s="50"/>
      <c r="DQ48" s="50"/>
      <c r="DR48" s="50"/>
      <c r="DS48" s="50"/>
      <c r="DT48" s="50"/>
      <c r="DU48" s="50"/>
      <c r="DV48" s="50"/>
      <c r="DW48" s="50"/>
      <c r="DX48" s="50"/>
      <c r="DY48" s="50"/>
      <c r="DZ48" s="50"/>
      <c r="EA48" s="50"/>
      <c r="EB48" s="50"/>
      <c r="EC48" s="50"/>
      <c r="ED48" s="50"/>
      <c r="EE48" s="50"/>
      <c r="EF48" s="50"/>
      <c r="EG48" s="50"/>
      <c r="EH48" s="50"/>
    </row>
    <row r="49" spans="1:138" s="36" customFormat="1" ht="105.75" customHeight="1" x14ac:dyDescent="0.2">
      <c r="A49" s="142"/>
      <c r="B49" s="142"/>
      <c r="C49" s="99" t="s">
        <v>8</v>
      </c>
      <c r="D49" s="75" t="s">
        <v>8</v>
      </c>
      <c r="E49" s="143"/>
      <c r="F49" s="136"/>
      <c r="G49" s="136"/>
      <c r="H49" s="136"/>
      <c r="I49" s="144"/>
      <c r="J49" s="145"/>
      <c r="K49" s="144"/>
      <c r="L49" s="139"/>
      <c r="M49" s="139"/>
      <c r="N49" s="140"/>
      <c r="O49" s="193" t="str">
        <f>(CONCATENATE(L49,M49))</f>
        <v/>
      </c>
      <c r="P49" s="193">
        <f>IF(OR(O49="11",O49="12",O49="21",O49="22",O49="31"),$P$9,IF(OR(O49="41",O49="32",O49="23",O49="13"),$P$8,IF(OR(O49="51",O49="52",O49="42",O49="43",O49="33",O49="24",O49="14"),$P$7,IF(OR(O49="53",O49="54",O49="44",O49="34",O49="55",O49="45",O49="35",O49="25",O49="15"),$P$6,0))))</f>
        <v>0</v>
      </c>
      <c r="Q49" s="193"/>
      <c r="R49" s="138"/>
      <c r="S49" s="138"/>
      <c r="T49" s="140">
        <f t="shared" si="0"/>
        <v>0</v>
      </c>
      <c r="U49" s="193" t="str">
        <f>(CONCATENATE(R49,S49))</f>
        <v/>
      </c>
      <c r="V49" s="193">
        <f>IF(OR(U49="11",U49="12",U49="21",U49="22",U49="31"),$P$9,IF(OR(U49="41",U49="32",U49="23",U49="13"),$P$8,IF(OR(U49="51",U49="52",U49="42",U49="43",U49="33",U49="24",U49="14"),$P$7,IF(OR(U49="53",U49="54",U49="44",U49="34",U49="55",U49="45",U49="35",U49="25",U49="15"),$P$6,0))))</f>
        <v>0</v>
      </c>
      <c r="W49" s="136"/>
      <c r="X49" s="136"/>
      <c r="Y49" s="76" t="s">
        <v>703</v>
      </c>
      <c r="Z49" s="80" t="s">
        <v>509</v>
      </c>
      <c r="AA49" s="33" t="s">
        <v>23</v>
      </c>
      <c r="AB49" s="80" t="s">
        <v>626</v>
      </c>
      <c r="AC49" s="33" t="s">
        <v>7</v>
      </c>
      <c r="AD49" s="72">
        <f t="shared" si="15"/>
        <v>1</v>
      </c>
      <c r="AE49" s="33">
        <v>0</v>
      </c>
      <c r="AF49" s="33">
        <v>1</v>
      </c>
      <c r="AG49" s="33">
        <v>0</v>
      </c>
      <c r="AH49" s="33">
        <v>0</v>
      </c>
      <c r="AI49" s="33" t="s">
        <v>23</v>
      </c>
      <c r="AJ49" s="33" t="s">
        <v>21</v>
      </c>
      <c r="AK49" s="33" t="s">
        <v>6</v>
      </c>
      <c r="AL49" s="33" t="s">
        <v>6</v>
      </c>
      <c r="AM49" s="33" t="s">
        <v>6</v>
      </c>
      <c r="AN49" s="33" t="s">
        <v>28</v>
      </c>
      <c r="AO49" s="33" t="s">
        <v>117</v>
      </c>
      <c r="AP49" s="33" t="s">
        <v>101</v>
      </c>
      <c r="AQ49" s="33" t="s">
        <v>103</v>
      </c>
      <c r="AR49" s="33" t="s">
        <v>105</v>
      </c>
      <c r="AS49" s="33" t="str">
        <f t="shared" si="1"/>
        <v>Detectar</v>
      </c>
      <c r="AT49" s="80" t="s">
        <v>108</v>
      </c>
      <c r="AU49" s="80" t="s">
        <v>110</v>
      </c>
      <c r="AV49" s="80" t="s">
        <v>112</v>
      </c>
      <c r="AW49" s="33">
        <f t="shared" si="2"/>
        <v>15</v>
      </c>
      <c r="AX49" s="33">
        <f t="shared" si="3"/>
        <v>15</v>
      </c>
      <c r="AY49" s="33">
        <f t="shared" si="4"/>
        <v>15</v>
      </c>
      <c r="AZ49" s="33">
        <f t="shared" si="5"/>
        <v>10</v>
      </c>
      <c r="BA49" s="33">
        <f t="shared" si="6"/>
        <v>15</v>
      </c>
      <c r="BB49" s="33">
        <f t="shared" si="7"/>
        <v>15</v>
      </c>
      <c r="BC49" s="33">
        <f t="shared" si="8"/>
        <v>10</v>
      </c>
      <c r="BD49" s="72">
        <f t="shared" si="9"/>
        <v>95</v>
      </c>
      <c r="BE49" s="72" t="str">
        <f t="shared" si="13"/>
        <v>Moderado</v>
      </c>
      <c r="BF49" s="34" t="s">
        <v>156</v>
      </c>
      <c r="BG49" s="72" t="str">
        <f t="shared" si="10"/>
        <v>Fuerte</v>
      </c>
      <c r="BH49" s="72" t="str">
        <f t="shared" si="11"/>
        <v>Moderado</v>
      </c>
      <c r="BI49" s="72">
        <f t="shared" si="12"/>
        <v>50</v>
      </c>
      <c r="BJ49" s="135"/>
      <c r="BK49" s="137"/>
      <c r="BL49" s="39" t="s">
        <v>165</v>
      </c>
      <c r="BM49" s="39" t="s">
        <v>165</v>
      </c>
      <c r="BN49" s="66">
        <f>IF(E49=$E$7,0,IF(AND(BK46="Fuerte",BL49="Directamente"),2,IF(AND(BK46="Moderado",BL49="Directamente"),1,0)))</f>
        <v>1</v>
      </c>
      <c r="BO49" s="134"/>
      <c r="BP49" s="66">
        <f>IF(D49=$E$7,0,IF(AND(BK46="Fuerte",BL49="Indirectamente"),1,IF(AND(BK46="Fuerte",BL49="Directamente"),2,IF(AND(BK46="Moderado",BL49="Directamente"),1,0))))</f>
        <v>1</v>
      </c>
      <c r="BQ49" s="134"/>
      <c r="BR49" s="99" t="s">
        <v>8</v>
      </c>
      <c r="BS49" s="50"/>
      <c r="BT49" s="50"/>
      <c r="BU49" s="50"/>
      <c r="BV49" s="50"/>
      <c r="BW49" s="50"/>
      <c r="BX49" s="50"/>
      <c r="BY49" s="50"/>
      <c r="BZ49" s="50"/>
      <c r="CA49" s="50"/>
      <c r="CB49" s="50"/>
      <c r="CC49" s="50"/>
      <c r="CD49" s="50"/>
      <c r="CE49" s="50"/>
      <c r="CF49" s="50"/>
      <c r="CG49" s="50"/>
      <c r="CH49" s="50"/>
      <c r="CI49" s="50"/>
      <c r="CJ49" s="50"/>
      <c r="CK49" s="50"/>
      <c r="CL49" s="50"/>
      <c r="CM49" s="50"/>
      <c r="CN49" s="50"/>
      <c r="CO49" s="50"/>
      <c r="CP49" s="50"/>
      <c r="CQ49" s="50"/>
      <c r="CR49" s="50"/>
      <c r="CS49" s="50"/>
      <c r="CT49" s="50"/>
      <c r="CU49" s="50"/>
      <c r="CV49" s="50"/>
      <c r="CW49" s="50"/>
      <c r="CX49" s="50"/>
      <c r="CY49" s="50"/>
      <c r="CZ49" s="50"/>
      <c r="DA49" s="50"/>
      <c r="DB49" s="50"/>
      <c r="DC49" s="50"/>
      <c r="DD49" s="50"/>
      <c r="DE49" s="50"/>
      <c r="DF49" s="50"/>
      <c r="DG49" s="50"/>
      <c r="DH49" s="50"/>
      <c r="DI49" s="50"/>
      <c r="DJ49" s="50"/>
      <c r="DK49" s="50"/>
      <c r="DL49" s="50"/>
      <c r="DM49" s="50"/>
      <c r="DN49" s="50"/>
      <c r="DO49" s="50"/>
      <c r="DP49" s="50"/>
      <c r="DQ49" s="50"/>
      <c r="DR49" s="50"/>
      <c r="DS49" s="50"/>
      <c r="DT49" s="50"/>
      <c r="DU49" s="50"/>
      <c r="DV49" s="50"/>
      <c r="DW49" s="50"/>
      <c r="DX49" s="50"/>
      <c r="DY49" s="50"/>
      <c r="DZ49" s="50"/>
      <c r="EA49" s="50"/>
      <c r="EB49" s="50"/>
      <c r="EC49" s="50"/>
      <c r="ED49" s="50"/>
      <c r="EE49" s="50"/>
      <c r="EF49" s="50"/>
      <c r="EG49" s="50"/>
      <c r="EH49" s="50"/>
    </row>
    <row r="50" spans="1:138" s="37" customFormat="1" ht="125.25" customHeight="1" x14ac:dyDescent="0.2">
      <c r="A50" s="142">
        <v>44</v>
      </c>
      <c r="B50" s="142" t="s">
        <v>799</v>
      </c>
      <c r="C50" s="99" t="s">
        <v>8</v>
      </c>
      <c r="D50" s="75" t="s">
        <v>8</v>
      </c>
      <c r="E50" s="143" t="s">
        <v>36</v>
      </c>
      <c r="F50" s="136" t="s">
        <v>68</v>
      </c>
      <c r="G50" s="136" t="s">
        <v>77</v>
      </c>
      <c r="H50" s="136" t="s">
        <v>71</v>
      </c>
      <c r="I50" s="144" t="s">
        <v>316</v>
      </c>
      <c r="J50" s="145" t="s">
        <v>317</v>
      </c>
      <c r="K50" s="144" t="s">
        <v>812</v>
      </c>
      <c r="L50" s="136">
        <v>4</v>
      </c>
      <c r="M50" s="136">
        <v>4</v>
      </c>
      <c r="N50" s="140">
        <f>+L50*M50</f>
        <v>16</v>
      </c>
      <c r="O50" s="193" t="str">
        <f>(CONCATENATE(L50,M50))</f>
        <v>44</v>
      </c>
      <c r="P50" s="193" t="str">
        <f>IF(OR(O50="11",O50="12",O50="21",O50="22",O50="31"),GSA!$P$9,IF(OR(O50="41",O50="32",O50="23",O50="13"),GSA!$P$8,IF(OR(O50="51",O50="52",O50="42",O50="43",O50="33",O50="24",O50="14"),GSA!$P$7,IF(OR(O50="53",O50="54",O50="44",O50="34",O50="55",O50="45",O50="35",O50="25",O50="15"),GSA!$P$6,0))))</f>
        <v>RIESGO EXTREMO</v>
      </c>
      <c r="Q50" s="141" t="s">
        <v>90</v>
      </c>
      <c r="R50" s="138">
        <f>INT(L50-BO50)</f>
        <v>3</v>
      </c>
      <c r="S50" s="138">
        <f>INT(M50-BQ50)</f>
        <v>3</v>
      </c>
      <c r="T50" s="140">
        <f>+R50*S50</f>
        <v>9</v>
      </c>
      <c r="U50" s="193" t="str">
        <f>(CONCATENATE(R50,S50))</f>
        <v>33</v>
      </c>
      <c r="V50" s="193" t="str">
        <f>IF(OR(U50="11",U50="12",U50="21",U50="22",U50="31"),GSA!$P$9,IF(OR(U50="41",U50="32",U50="23",U50="13"),GSA!$P$8,IF(OR(U50="51",U50="52",U50="42",U50="43",U50="33",U50="24",U50="14"),GSA!$P$7,IF(OR(U50="53",U50="54",U50="44",U50="34",U50="55",U50="45",U50="35",U50="25",U50="15"),GSA!$P$6,0))))</f>
        <v>RIESGO ALTO</v>
      </c>
      <c r="W50" s="136" t="s">
        <v>527</v>
      </c>
      <c r="X50" s="136" t="s">
        <v>23</v>
      </c>
      <c r="Y50" s="76" t="s">
        <v>726</v>
      </c>
      <c r="Z50" s="80" t="s">
        <v>318</v>
      </c>
      <c r="AA50" s="80" t="s">
        <v>23</v>
      </c>
      <c r="AB50" s="80" t="s">
        <v>621</v>
      </c>
      <c r="AC50" s="33" t="s">
        <v>7</v>
      </c>
      <c r="AD50" s="72">
        <f>+SUM(AE50:AH50)</f>
        <v>1</v>
      </c>
      <c r="AE50" s="33">
        <v>0</v>
      </c>
      <c r="AF50" s="33">
        <v>0</v>
      </c>
      <c r="AG50" s="33">
        <v>0</v>
      </c>
      <c r="AH50" s="33">
        <v>1</v>
      </c>
      <c r="AI50" s="33" t="s">
        <v>23</v>
      </c>
      <c r="AJ50" s="80" t="s">
        <v>20</v>
      </c>
      <c r="AK50" s="80" t="s">
        <v>6</v>
      </c>
      <c r="AL50" s="80" t="s">
        <v>6</v>
      </c>
      <c r="AM50" s="80" t="s">
        <v>6</v>
      </c>
      <c r="AN50" s="80" t="s">
        <v>28</v>
      </c>
      <c r="AO50" s="33" t="s">
        <v>117</v>
      </c>
      <c r="AP50" s="33" t="s">
        <v>101</v>
      </c>
      <c r="AQ50" s="33" t="s">
        <v>103</v>
      </c>
      <c r="AR50" s="33" t="s">
        <v>105</v>
      </c>
      <c r="AS50" s="33" t="str">
        <f>+IF(AJ50="Preventivo","Prevenir",IF(AJ50="Detectivo","Detectar","No es un control"))</f>
        <v>Prevenir</v>
      </c>
      <c r="AT50" s="80" t="s">
        <v>108</v>
      </c>
      <c r="AU50" s="80" t="s">
        <v>110</v>
      </c>
      <c r="AV50" s="80" t="s">
        <v>112</v>
      </c>
      <c r="AW50" s="33">
        <f>+IF(AP50=GSA!$AP$6,GSA!$AP$10,GSA!$AP$11)</f>
        <v>15</v>
      </c>
      <c r="AX50" s="33">
        <f>+IF(AQ50=GSA!$AQ$6,GSA!$AQ$10,GSA!$AQ$11)</f>
        <v>15</v>
      </c>
      <c r="AY50" s="33">
        <f>+IF(AR50=GSA!$AR$6,GSA!$AR$10,GSA!$AR$11)</f>
        <v>15</v>
      </c>
      <c r="AZ50" s="33">
        <f>IF(AS50=GSA!$AS$6,GSA!$AS$10,IF(AS50=GSA!$AS$7,GSA!$AS$11,0))</f>
        <v>15</v>
      </c>
      <c r="BA50" s="33">
        <f>+IF(AT50=GSA!$AT$6,GSA!$AT$10,GSA!$AT$11)</f>
        <v>15</v>
      </c>
      <c r="BB50" s="33">
        <f>+IF(AU50=GSA!$AU$6,GSA!$AU$10,GSA!$AU$11)</f>
        <v>15</v>
      </c>
      <c r="BC50" s="33">
        <f>IF(AV50=GSA!$AV$6,GSA!$AV$10,IF(AV50=GSA!$AV$7,GSA!$AV$11,0))</f>
        <v>10</v>
      </c>
      <c r="BD50" s="72">
        <f>SUM(AW50:BC50)</f>
        <v>100</v>
      </c>
      <c r="BE50" s="72" t="str">
        <f>+IF(BD50&lt;=85,"Débil",IF(AND(BD50&gt;85,BD50&lt;96),"Moderado","Fuerte"))</f>
        <v>Fuerte</v>
      </c>
      <c r="BF50" s="34" t="s">
        <v>156</v>
      </c>
      <c r="BG50" s="72" t="str">
        <f>+IF(BF50=GSA!$BF$6,"Fuerte",IF(BF50=GSA!$BF$7,"Moderado","Débil"))</f>
        <v>Fuerte</v>
      </c>
      <c r="BH50" s="72" t="str">
        <f>+IF(AND(BE50="Fuerte",BG50="Fuerte"),"Fuerte",IF(BE50="Débil","Débil",IF(BG50="Débil","Débil","Moderado")))</f>
        <v>Fuerte</v>
      </c>
      <c r="BI50" s="72">
        <f>+IF(BH50=GSA!$BE$6,100,IF(BH50=GSA!$BE$7,50,0))</f>
        <v>100</v>
      </c>
      <c r="BJ50" s="135">
        <f>+AVERAGE(BI50:BI52)</f>
        <v>83.333333333333329</v>
      </c>
      <c r="BK50" s="137" t="str">
        <f>IF(BJ50&lt;50,"Débil",IF(BJ50=100,"Fuerte","Moderado"))</f>
        <v>Moderado</v>
      </c>
      <c r="BL50" s="39" t="s">
        <v>165</v>
      </c>
      <c r="BM50" s="39" t="s">
        <v>165</v>
      </c>
      <c r="BN50" s="66">
        <f>IF(E50=GSA!$E$7,0,IF(AND(BK50="Fuerte",BL50="Directamente"),2,IF(AND(BK50="Moderado",BL50="Directamente"),1,0)))</f>
        <v>1</v>
      </c>
      <c r="BO50" s="134">
        <f>+AVERAGE(BN50:BN52)</f>
        <v>1</v>
      </c>
      <c r="BP50" s="66">
        <f>IF(D50=GSA!$E$7,0,IF(AND(BK50="Fuerte",BL50="Indirectamente"),1,IF(AND(BK50="Fuerte",BL50="Directamente"),2,IF(AND(BK50="Moderado",BL50="Directamente"),1,0))))</f>
        <v>1</v>
      </c>
      <c r="BQ50" s="134">
        <f>+AVERAGE(BP50:BP52)</f>
        <v>1</v>
      </c>
      <c r="BR50" s="99" t="s">
        <v>8</v>
      </c>
    </row>
    <row r="51" spans="1:138" s="37" customFormat="1" ht="137.25" customHeight="1" x14ac:dyDescent="0.2">
      <c r="A51" s="142"/>
      <c r="B51" s="142"/>
      <c r="C51" s="99" t="s">
        <v>8</v>
      </c>
      <c r="D51" s="75" t="s">
        <v>8</v>
      </c>
      <c r="E51" s="143"/>
      <c r="F51" s="136"/>
      <c r="G51" s="136"/>
      <c r="H51" s="136"/>
      <c r="I51" s="144"/>
      <c r="J51" s="145"/>
      <c r="K51" s="144"/>
      <c r="L51" s="136"/>
      <c r="M51" s="136"/>
      <c r="N51" s="140">
        <f>+L51*M51</f>
        <v>0</v>
      </c>
      <c r="O51" s="193" t="str">
        <f>(CONCATENATE(L51,M51))</f>
        <v/>
      </c>
      <c r="P51" s="193">
        <f>IF(OR(O51="11",O51="12",O51="21",O51="22",O51="31"),GSA!$P$9,IF(OR(O51="41",O51="32",O51="23",O51="13"),GSA!$P$8,IF(OR(O51="51",O51="52",O51="42",O51="43",O51="33",O51="24",O51="14"),GSA!$P$7,IF(OR(O51="53",O51="54",O51="44",O51="34",O51="55",O51="45",O51="35",O51="25",O51="15"),GSA!$P$6,0))))</f>
        <v>0</v>
      </c>
      <c r="Q51" s="141"/>
      <c r="R51" s="139">
        <f>+L51-BN51</f>
        <v>-1</v>
      </c>
      <c r="S51" s="139">
        <f>+M51-BQ51</f>
        <v>0</v>
      </c>
      <c r="T51" s="140">
        <f>+R51*S51</f>
        <v>0</v>
      </c>
      <c r="U51" s="193" t="str">
        <f>(CONCATENATE(R51,S51))</f>
        <v>-10</v>
      </c>
      <c r="V51" s="193">
        <f>IF(OR(U51="11",U51="12",U51="21",U51="22",U51="31"),GSA!$P$9,IF(OR(U51="41",U51="32",U51="23",U51="13"),GSA!$P$8,IF(OR(U51="51",U51="52",U51="42",U51="43",U51="33",U51="24",U51="14"),GSA!$P$7,IF(OR(U51="53",U51="54",U51="44",U51="34",U51="55",U51="45",U51="35",U51="25",U51="15"),GSA!$P$6,0))))</f>
        <v>0</v>
      </c>
      <c r="W51" s="136"/>
      <c r="X51" s="136"/>
      <c r="Y51" s="76" t="s">
        <v>797</v>
      </c>
      <c r="Z51" s="80" t="s">
        <v>318</v>
      </c>
      <c r="AA51" s="80" t="s">
        <v>23</v>
      </c>
      <c r="AB51" s="80" t="s">
        <v>798</v>
      </c>
      <c r="AC51" s="33" t="s">
        <v>7</v>
      </c>
      <c r="AD51" s="72">
        <f>+SUM(AE51:AH51)</f>
        <v>4</v>
      </c>
      <c r="AE51" s="33">
        <v>1</v>
      </c>
      <c r="AF51" s="33">
        <v>1</v>
      </c>
      <c r="AG51" s="33">
        <v>1</v>
      </c>
      <c r="AH51" s="33">
        <v>1</v>
      </c>
      <c r="AI51" s="33" t="s">
        <v>23</v>
      </c>
      <c r="AJ51" s="80" t="s">
        <v>20</v>
      </c>
      <c r="AK51" s="80" t="s">
        <v>6</v>
      </c>
      <c r="AL51" s="80" t="s">
        <v>6</v>
      </c>
      <c r="AM51" s="80" t="s">
        <v>6</v>
      </c>
      <c r="AN51" s="80" t="s">
        <v>215</v>
      </c>
      <c r="AO51" s="33" t="s">
        <v>117</v>
      </c>
      <c r="AP51" s="33" t="s">
        <v>101</v>
      </c>
      <c r="AQ51" s="33" t="s">
        <v>103</v>
      </c>
      <c r="AR51" s="33" t="s">
        <v>105</v>
      </c>
      <c r="AS51" s="33" t="str">
        <f>+IF(AJ51="Preventivo","Prevenir",IF(AJ51="Detectivo","Detectar","No es un control"))</f>
        <v>Prevenir</v>
      </c>
      <c r="AT51" s="80" t="s">
        <v>108</v>
      </c>
      <c r="AU51" s="80" t="s">
        <v>110</v>
      </c>
      <c r="AV51" s="80" t="s">
        <v>112</v>
      </c>
      <c r="AW51" s="33">
        <f>+IF(AP51=GSA!$AP$6,GSA!$AP$10,GSA!$AP$11)</f>
        <v>15</v>
      </c>
      <c r="AX51" s="33">
        <f>+IF(AQ51=GSA!$AQ$6,GSA!$AQ$10,GSA!$AQ$11)</f>
        <v>15</v>
      </c>
      <c r="AY51" s="33">
        <f>+IF(AR51=GSA!$AR$6,GSA!$AR$10,GSA!$AR$11)</f>
        <v>15</v>
      </c>
      <c r="AZ51" s="33">
        <f>IF(AS51=GSA!$AS$6,GSA!$AS$10,IF(AS51=GSA!$AS$7,GSA!$AS$11,0))</f>
        <v>15</v>
      </c>
      <c r="BA51" s="33">
        <f>+IF(AT51=GSA!$AT$6,GSA!$AT$10,GSA!$AT$11)</f>
        <v>15</v>
      </c>
      <c r="BB51" s="33">
        <f>+IF(AU51=GSA!$AU$6,GSA!$AU$10,GSA!$AU$11)</f>
        <v>15</v>
      </c>
      <c r="BC51" s="33">
        <f>IF(AV51=GSA!$AV$6,GSA!$AV$10,IF(AV51=GSA!$AV$7,GSA!$AV$11,0))</f>
        <v>10</v>
      </c>
      <c r="BD51" s="72">
        <f>SUM(AW51:BC51)</f>
        <v>100</v>
      </c>
      <c r="BE51" s="72" t="str">
        <f>+IF(BD51&lt;=85,"Débil",IF(AND(BD51&gt;85,BD51&lt;96),"Moderado","Fuerte"))</f>
        <v>Fuerte</v>
      </c>
      <c r="BF51" s="34" t="s">
        <v>156</v>
      </c>
      <c r="BG51" s="72" t="str">
        <f>+IF(BF51=GSA!$BF$6,"Fuerte",IF(BF51=GSA!$BF$7,"Moderado","Débil"))</f>
        <v>Fuerte</v>
      </c>
      <c r="BH51" s="72" t="str">
        <f>+IF(AND(BE51="Fuerte",BG51="Fuerte"),"Fuerte",IF(BE51="Débil","Débil",IF(BG51="Débil","Débil","Moderado")))</f>
        <v>Fuerte</v>
      </c>
      <c r="BI51" s="72">
        <f>+IF(BH51=GSA!$BE$6,100,IF(BH51=GSA!$BE$7,50,0))</f>
        <v>100</v>
      </c>
      <c r="BJ51" s="135"/>
      <c r="BK51" s="137"/>
      <c r="BL51" s="39" t="s">
        <v>165</v>
      </c>
      <c r="BM51" s="39" t="s">
        <v>165</v>
      </c>
      <c r="BN51" s="66">
        <f>IF(E51=GSA!$E$7,0,IF(AND(BK50="Fuerte",BL51="Directamente"),2,IF(AND(BK50="Moderado",BL51="Directamente"),1,0)))</f>
        <v>1</v>
      </c>
      <c r="BO51" s="134"/>
      <c r="BP51" s="66">
        <f>IF(D51=GSA!$E$7,0,IF(AND(BK50="Fuerte",BL51="Indirectamente"),1,IF(AND(BK50="Fuerte",BL51="Directamente"),2,IF(AND(BK50="Moderado",BL51="Directamente"),1,0))))</f>
        <v>1</v>
      </c>
      <c r="BQ51" s="134"/>
      <c r="BR51" s="99" t="s">
        <v>8</v>
      </c>
    </row>
    <row r="52" spans="1:138" s="37" customFormat="1" ht="123.75" customHeight="1" x14ac:dyDescent="0.2">
      <c r="A52" s="142"/>
      <c r="B52" s="142"/>
      <c r="C52" s="99" t="s">
        <v>8</v>
      </c>
      <c r="D52" s="75" t="s">
        <v>8</v>
      </c>
      <c r="E52" s="143"/>
      <c r="F52" s="136"/>
      <c r="G52" s="136"/>
      <c r="H52" s="136"/>
      <c r="I52" s="144"/>
      <c r="J52" s="145"/>
      <c r="K52" s="144"/>
      <c r="L52" s="136"/>
      <c r="M52" s="136"/>
      <c r="N52" s="140">
        <f>+L52*M52</f>
        <v>0</v>
      </c>
      <c r="O52" s="193" t="str">
        <f>(CONCATENATE(L52,M52))</f>
        <v/>
      </c>
      <c r="P52" s="193">
        <f>IF(OR(O52="11",O52="12",O52="21",O52="22",O52="31"),GSA!$P$9,IF(OR(O52="41",O52="32",O52="23",O52="13"),GSA!$P$8,IF(OR(O52="51",O52="52",O52="42",O52="43",O52="33",O52="24",O52="14"),GSA!$P$7,IF(OR(O52="53",O52="54",O52="44",O52="34",O52="55",O52="45",O52="35",O52="25",O52="15"),GSA!$P$6,0))))</f>
        <v>0</v>
      </c>
      <c r="Q52" s="141"/>
      <c r="R52" s="139">
        <f>+L52-BN52</f>
        <v>-1</v>
      </c>
      <c r="S52" s="139">
        <f>+M52-BQ52</f>
        <v>0</v>
      </c>
      <c r="T52" s="140">
        <f>+R52*S52</f>
        <v>0</v>
      </c>
      <c r="U52" s="193" t="str">
        <f>(CONCATENATE(R52,S52))</f>
        <v>-10</v>
      </c>
      <c r="V52" s="193">
        <f>IF(OR(U52="11",U52="12",U52="21",U52="22",U52="31"),GSA!$P$9,IF(OR(U52="41",U52="32",U52="23",U52="13"),GSA!$P$8,IF(OR(U52="51",U52="52",U52="42",U52="43",U52="33",U52="24",U52="14"),GSA!$P$7,IF(OR(U52="53",U52="54",U52="44",U52="34",U52="55",U52="45",U52="35",U52="25",U52="15"),GSA!$P$6,0))))</f>
        <v>0</v>
      </c>
      <c r="W52" s="136"/>
      <c r="X52" s="136"/>
      <c r="Y52" s="76" t="s">
        <v>727</v>
      </c>
      <c r="Z52" s="80" t="s">
        <v>622</v>
      </c>
      <c r="AA52" s="80" t="s">
        <v>6</v>
      </c>
      <c r="AB52" s="80" t="s">
        <v>623</v>
      </c>
      <c r="AC52" s="33" t="s">
        <v>7</v>
      </c>
      <c r="AD52" s="72">
        <f>+SUM(AE52:AH52)</f>
        <v>4</v>
      </c>
      <c r="AE52" s="33">
        <v>1</v>
      </c>
      <c r="AF52" s="33">
        <v>1</v>
      </c>
      <c r="AG52" s="33">
        <v>1</v>
      </c>
      <c r="AH52" s="33">
        <v>1</v>
      </c>
      <c r="AI52" s="33" t="s">
        <v>23</v>
      </c>
      <c r="AJ52" s="80" t="s">
        <v>21</v>
      </c>
      <c r="AK52" s="80" t="s">
        <v>6</v>
      </c>
      <c r="AL52" s="80" t="s">
        <v>6</v>
      </c>
      <c r="AM52" s="80" t="s">
        <v>6</v>
      </c>
      <c r="AN52" s="80" t="s">
        <v>29</v>
      </c>
      <c r="AO52" s="33" t="s">
        <v>117</v>
      </c>
      <c r="AP52" s="33" t="s">
        <v>101</v>
      </c>
      <c r="AQ52" s="33" t="s">
        <v>103</v>
      </c>
      <c r="AR52" s="33" t="s">
        <v>105</v>
      </c>
      <c r="AS52" s="33" t="str">
        <f>+IF(AJ52="Preventivo","Prevenir",IF(AJ52="Detectivo","Detectar","No es un control"))</f>
        <v>Detectar</v>
      </c>
      <c r="AT52" s="80" t="s">
        <v>108</v>
      </c>
      <c r="AU52" s="80" t="s">
        <v>110</v>
      </c>
      <c r="AV52" s="80" t="s">
        <v>112</v>
      </c>
      <c r="AW52" s="33">
        <f>+IF(AP52=GSA!$AP$6,GSA!$AP$10,GSA!$AP$11)</f>
        <v>15</v>
      </c>
      <c r="AX52" s="33">
        <f>+IF(AQ52=GSA!$AQ$6,GSA!$AQ$10,GSA!$AQ$11)</f>
        <v>15</v>
      </c>
      <c r="AY52" s="33">
        <f>+IF(AR52=GSA!$AR$6,GSA!$AR$10,GSA!$AR$11)</f>
        <v>15</v>
      </c>
      <c r="AZ52" s="33">
        <f>IF(AS52=GSA!$AS$6,GSA!$AS$10,IF(AS52=GSA!$AS$7,GSA!$AS$11,0))</f>
        <v>10</v>
      </c>
      <c r="BA52" s="33">
        <f>+IF(AT52=GSA!$AT$6,GSA!$AT$10,GSA!$AT$11)</f>
        <v>15</v>
      </c>
      <c r="BB52" s="33">
        <f>+IF(AU52=GSA!$AU$6,GSA!$AU$10,GSA!$AU$11)</f>
        <v>15</v>
      </c>
      <c r="BC52" s="33">
        <f>IF(AV52=GSA!$AV$6,GSA!$AV$10,IF(AV52=GSA!$AV$7,GSA!$AV$11,0))</f>
        <v>10</v>
      </c>
      <c r="BD52" s="72">
        <f>SUM(AW52:BC52)</f>
        <v>95</v>
      </c>
      <c r="BE52" s="72" t="str">
        <f>+IF(BD52&lt;=85,"Débil",IF(AND(BD52&gt;85,BD52&lt;96),"Moderado","Fuerte"))</f>
        <v>Moderado</v>
      </c>
      <c r="BF52" s="34" t="s">
        <v>156</v>
      </c>
      <c r="BG52" s="72" t="str">
        <f>+IF(BF52=GSA!$BF$6,"Fuerte",IF(BF52=GSA!$BF$7,"Moderado","Débil"))</f>
        <v>Fuerte</v>
      </c>
      <c r="BH52" s="72" t="str">
        <f>+IF(AND(BE52="Fuerte",BG52="Fuerte"),"Fuerte",IF(BE52="Débil","Débil",IF(BG52="Débil","Débil","Moderado")))</f>
        <v>Moderado</v>
      </c>
      <c r="BI52" s="72">
        <f>+IF(BH52=GSA!$BE$6,100,IF(BH52=GSA!$BE$7,50,0))</f>
        <v>50</v>
      </c>
      <c r="BJ52" s="135"/>
      <c r="BK52" s="137"/>
      <c r="BL52" s="39" t="s">
        <v>165</v>
      </c>
      <c r="BM52" s="39" t="s">
        <v>165</v>
      </c>
      <c r="BN52" s="66">
        <f>IF(E52=GSA!$E$7,0,IF(AND(BK50="Fuerte",BL52="Directamente"),2,IF(AND(BK50="Moderado",BL52="Directamente"),1,0)))</f>
        <v>1</v>
      </c>
      <c r="BO52" s="134"/>
      <c r="BP52" s="66">
        <f>IF(D52=GSA!$E$7,0,IF(AND(BK50="Fuerte",BL52="Indirectamente"),1,IF(AND(BK50="Fuerte",BL52="Directamente"),2,IF(AND(BK50="Moderado",BL52="Directamente"),1,0))))</f>
        <v>1</v>
      </c>
      <c r="BQ52" s="134"/>
      <c r="BR52" s="99" t="s">
        <v>8</v>
      </c>
    </row>
    <row r="53" spans="1:138" x14ac:dyDescent="0.2">
      <c r="I53" s="22"/>
      <c r="K53" s="22"/>
      <c r="Q53" s="4"/>
      <c r="Z53" s="21"/>
      <c r="AA53" s="22"/>
      <c r="AB53" s="22"/>
      <c r="AC53" s="22"/>
      <c r="AD53" s="22"/>
      <c r="AE53" s="22"/>
      <c r="AF53" s="22"/>
      <c r="AG53" s="22"/>
      <c r="AH53" s="22"/>
      <c r="AI53" s="22"/>
      <c r="AJ53" s="22"/>
      <c r="AK53" s="22"/>
      <c r="AL53" s="22"/>
      <c r="AM53" s="22"/>
      <c r="AN53" s="22"/>
      <c r="AO53" s="22"/>
      <c r="AP53" s="21"/>
      <c r="AQ53" s="21"/>
      <c r="AR53" s="21"/>
      <c r="AS53" s="21"/>
      <c r="AT53" s="21"/>
      <c r="AU53" s="21"/>
      <c r="AV53" s="21"/>
      <c r="AW53" s="21"/>
      <c r="AX53" s="21"/>
      <c r="AY53" s="21"/>
      <c r="AZ53" s="21"/>
      <c r="BA53" s="21"/>
      <c r="BB53" s="21"/>
      <c r="BC53" s="21"/>
      <c r="BD53" s="21"/>
      <c r="BE53" s="21"/>
      <c r="BF53" s="22"/>
      <c r="BG53" s="22"/>
      <c r="BH53" s="22"/>
      <c r="BI53" s="22"/>
      <c r="BJ53" s="22"/>
      <c r="BK53" s="22"/>
    </row>
    <row r="54" spans="1:138" x14ac:dyDescent="0.2">
      <c r="I54" s="22"/>
      <c r="K54" s="22"/>
      <c r="Z54" s="21"/>
      <c r="AA54" s="22"/>
      <c r="AB54" s="22"/>
      <c r="AC54" s="22"/>
      <c r="AD54" s="22"/>
      <c r="AE54" s="22"/>
      <c r="AF54" s="22"/>
      <c r="AG54" s="22"/>
      <c r="AH54" s="22"/>
      <c r="AI54" s="22"/>
      <c r="AJ54" s="22"/>
      <c r="AK54" s="22"/>
      <c r="AL54" s="22"/>
      <c r="AM54" s="22"/>
      <c r="AN54" s="22"/>
      <c r="AO54" s="22"/>
      <c r="AP54" s="21"/>
      <c r="AQ54" s="21"/>
      <c r="AR54" s="21"/>
      <c r="AS54" s="21"/>
      <c r="AT54" s="21"/>
      <c r="AU54" s="21"/>
      <c r="AV54" s="21"/>
      <c r="AW54" s="21"/>
      <c r="AX54" s="21"/>
      <c r="AY54" s="21"/>
      <c r="AZ54" s="21"/>
      <c r="BA54" s="21"/>
      <c r="BB54" s="21"/>
      <c r="BC54" s="21"/>
      <c r="BD54" s="21"/>
      <c r="BE54" s="21"/>
      <c r="BF54" s="22"/>
      <c r="BG54" s="22"/>
      <c r="BH54" s="22"/>
      <c r="BI54" s="22"/>
      <c r="BJ54" s="22"/>
      <c r="BK54" s="22"/>
    </row>
    <row r="55" spans="1:138" x14ac:dyDescent="0.2">
      <c r="I55" s="22"/>
      <c r="K55" s="22"/>
    </row>
    <row r="56" spans="1:138" x14ac:dyDescent="0.2">
      <c r="I56" s="22"/>
      <c r="K56" s="22"/>
    </row>
    <row r="57" spans="1:138" x14ac:dyDescent="0.2">
      <c r="K57" s="22"/>
    </row>
    <row r="58" spans="1:138" x14ac:dyDescent="0.2">
      <c r="K58" s="22"/>
    </row>
    <row r="59" spans="1:138" x14ac:dyDescent="0.2">
      <c r="K59" s="22"/>
    </row>
    <row r="60" spans="1:138" x14ac:dyDescent="0.2">
      <c r="K60" s="22"/>
    </row>
    <row r="61" spans="1:138" x14ac:dyDescent="0.2">
      <c r="K61" s="22"/>
    </row>
    <row r="62" spans="1:138" x14ac:dyDescent="0.2">
      <c r="K62" s="22"/>
    </row>
    <row r="63" spans="1:138" x14ac:dyDescent="0.2">
      <c r="K63" s="22"/>
    </row>
    <row r="64" spans="1:138" x14ac:dyDescent="0.2">
      <c r="K64" s="22"/>
    </row>
    <row r="65" spans="11:11" x14ac:dyDescent="0.2">
      <c r="K65" s="22"/>
    </row>
    <row r="66" spans="11:11" x14ac:dyDescent="0.2">
      <c r="K66" s="22"/>
    </row>
    <row r="67" spans="11:11" x14ac:dyDescent="0.2">
      <c r="K67" s="22"/>
    </row>
    <row r="68" spans="11:11" x14ac:dyDescent="0.2">
      <c r="K68" s="22"/>
    </row>
    <row r="69" spans="11:11" x14ac:dyDescent="0.2">
      <c r="K69" s="22"/>
    </row>
    <row r="70" spans="11:11" x14ac:dyDescent="0.2">
      <c r="K70" s="22"/>
    </row>
    <row r="71" spans="11:11" x14ac:dyDescent="0.2">
      <c r="K71" s="22"/>
    </row>
    <row r="72" spans="11:11" x14ac:dyDescent="0.2">
      <c r="K72" s="22"/>
    </row>
    <row r="73" spans="11:11" x14ac:dyDescent="0.2">
      <c r="K73" s="22"/>
    </row>
    <row r="74" spans="11:11" x14ac:dyDescent="0.2">
      <c r="K74" s="22"/>
    </row>
    <row r="75" spans="11:11" x14ac:dyDescent="0.2">
      <c r="K75" s="22"/>
    </row>
    <row r="76" spans="11:11" x14ac:dyDescent="0.2">
      <c r="K76" s="22"/>
    </row>
    <row r="77" spans="11:11" x14ac:dyDescent="0.2">
      <c r="K77" s="22"/>
    </row>
    <row r="78" spans="11:11" x14ac:dyDescent="0.2">
      <c r="K78" s="22"/>
    </row>
    <row r="79" spans="11:11" x14ac:dyDescent="0.2">
      <c r="K79" s="22"/>
    </row>
    <row r="80" spans="11:11" x14ac:dyDescent="0.2">
      <c r="K80" s="22"/>
    </row>
    <row r="81" spans="11:11" x14ac:dyDescent="0.2">
      <c r="K81" s="22"/>
    </row>
    <row r="82" spans="11:11" x14ac:dyDescent="0.2">
      <c r="K82" s="22"/>
    </row>
    <row r="83" spans="11:11" x14ac:dyDescent="0.2">
      <c r="K83" s="22"/>
    </row>
    <row r="84" spans="11:11" x14ac:dyDescent="0.2">
      <c r="K84" s="22"/>
    </row>
    <row r="85" spans="11:11" x14ac:dyDescent="0.2">
      <c r="K85" s="22"/>
    </row>
    <row r="86" spans="11:11" x14ac:dyDescent="0.2">
      <c r="K86" s="22"/>
    </row>
    <row r="87" spans="11:11" x14ac:dyDescent="0.2">
      <c r="K87" s="22"/>
    </row>
    <row r="88" spans="11:11" x14ac:dyDescent="0.2">
      <c r="K88" s="22"/>
    </row>
    <row r="89" spans="11:11" x14ac:dyDescent="0.2">
      <c r="K89" s="22"/>
    </row>
    <row r="90" spans="11:11" x14ac:dyDescent="0.2">
      <c r="K90" s="22"/>
    </row>
    <row r="91" spans="11:11" x14ac:dyDescent="0.2">
      <c r="K91" s="22"/>
    </row>
    <row r="92" spans="11:11" x14ac:dyDescent="0.2">
      <c r="K92" s="22"/>
    </row>
    <row r="93" spans="11:11" x14ac:dyDescent="0.2">
      <c r="K93" s="22"/>
    </row>
    <row r="94" spans="11:11" x14ac:dyDescent="0.2">
      <c r="K94" s="22"/>
    </row>
    <row r="95" spans="11:11" x14ac:dyDescent="0.2">
      <c r="K95" s="22"/>
    </row>
    <row r="96" spans="11:11" x14ac:dyDescent="0.2">
      <c r="K96" s="22"/>
    </row>
    <row r="97" spans="11:11" x14ac:dyDescent="0.2">
      <c r="K97" s="22"/>
    </row>
    <row r="98" spans="11:11" x14ac:dyDescent="0.2">
      <c r="K98" s="22"/>
    </row>
    <row r="99" spans="11:11" x14ac:dyDescent="0.2">
      <c r="K99" s="22"/>
    </row>
    <row r="100" spans="11:11" x14ac:dyDescent="0.2">
      <c r="K100" s="22"/>
    </row>
    <row r="101" spans="11:11" x14ac:dyDescent="0.2">
      <c r="K101" s="22"/>
    </row>
    <row r="102" spans="11:11" x14ac:dyDescent="0.2">
      <c r="K102" s="22"/>
    </row>
    <row r="103" spans="11:11" x14ac:dyDescent="0.2">
      <c r="K103" s="22"/>
    </row>
    <row r="104" spans="11:11" x14ac:dyDescent="0.2">
      <c r="K104" s="22"/>
    </row>
    <row r="105" spans="11:11" x14ac:dyDescent="0.2">
      <c r="K105" s="22"/>
    </row>
    <row r="106" spans="11:11" x14ac:dyDescent="0.2">
      <c r="K106" s="22"/>
    </row>
    <row r="107" spans="11:11" x14ac:dyDescent="0.2">
      <c r="K107" s="22"/>
    </row>
    <row r="108" spans="11:11" x14ac:dyDescent="0.2">
      <c r="K108" s="22"/>
    </row>
    <row r="109" spans="11:11" x14ac:dyDescent="0.2">
      <c r="K109" s="22"/>
    </row>
    <row r="110" spans="11:11" x14ac:dyDescent="0.2">
      <c r="K110" s="22"/>
    </row>
    <row r="111" spans="11:11" x14ac:dyDescent="0.2">
      <c r="K111" s="22"/>
    </row>
    <row r="112" spans="11:11" x14ac:dyDescent="0.2">
      <c r="K112" s="22"/>
    </row>
    <row r="113" spans="11:11" x14ac:dyDescent="0.2">
      <c r="K113" s="22"/>
    </row>
  </sheetData>
  <sheetProtection sheet="1" formatCells="0" formatColumns="0" formatRows="0" sort="0" autoFilter="0" pivotTables="0"/>
  <autoFilter ref="A36:BR49" xr:uid="{C17AB63A-CC2E-45B1-9000-3DF8F50B2535}"/>
  <mergeCells count="136">
    <mergeCell ref="W50:W52"/>
    <mergeCell ref="X50:X52"/>
    <mergeCell ref="BJ50:BJ52"/>
    <mergeCell ref="BK50:BK52"/>
    <mergeCell ref="BO50:BO52"/>
    <mergeCell ref="BQ50:BQ52"/>
    <mergeCell ref="Q50:Q52"/>
    <mergeCell ref="R50:R52"/>
    <mergeCell ref="S50:S52"/>
    <mergeCell ref="T50:T52"/>
    <mergeCell ref="U50:U52"/>
    <mergeCell ref="V50:V52"/>
    <mergeCell ref="K50:K52"/>
    <mergeCell ref="L50:L52"/>
    <mergeCell ref="M50:M52"/>
    <mergeCell ref="N50:N52"/>
    <mergeCell ref="O50:O52"/>
    <mergeCell ref="P50:P52"/>
    <mergeCell ref="A50:A52"/>
    <mergeCell ref="B50:B52"/>
    <mergeCell ref="E50:E52"/>
    <mergeCell ref="F50:F52"/>
    <mergeCell ref="G50:G52"/>
    <mergeCell ref="H50:H52"/>
    <mergeCell ref="I50:I52"/>
    <mergeCell ref="J50:J52"/>
    <mergeCell ref="X37:X39"/>
    <mergeCell ref="BJ37:BJ39"/>
    <mergeCell ref="BK37:BK39"/>
    <mergeCell ref="O37:O39"/>
    <mergeCell ref="P37:P39"/>
    <mergeCell ref="Q37:Q39"/>
    <mergeCell ref="R37:R39"/>
    <mergeCell ref="S37:S39"/>
    <mergeCell ref="T37:T39"/>
    <mergeCell ref="O40:O42"/>
    <mergeCell ref="P40:P42"/>
    <mergeCell ref="BO43:BO45"/>
    <mergeCell ref="BQ43:BQ45"/>
    <mergeCell ref="G37:G39"/>
    <mergeCell ref="H37:H39"/>
    <mergeCell ref="B2:D5"/>
    <mergeCell ref="E2:X5"/>
    <mergeCell ref="D28:F28"/>
    <mergeCell ref="D35:K35"/>
    <mergeCell ref="L35:X35"/>
    <mergeCell ref="Y35:BK35"/>
    <mergeCell ref="BO37:BO39"/>
    <mergeCell ref="BQ37:BQ39"/>
    <mergeCell ref="B40:B42"/>
    <mergeCell ref="E40:E42"/>
    <mergeCell ref="F40:F42"/>
    <mergeCell ref="G40:G42"/>
    <mergeCell ref="H40:H42"/>
    <mergeCell ref="I40:I42"/>
    <mergeCell ref="J40:J42"/>
    <mergeCell ref="U37:U39"/>
    <mergeCell ref="V37:V39"/>
    <mergeCell ref="W37:W39"/>
    <mergeCell ref="W40:W42"/>
    <mergeCell ref="X40:X42"/>
    <mergeCell ref="BJ40:BJ42"/>
    <mergeCell ref="BK40:BK42"/>
    <mergeCell ref="BO40:BO42"/>
    <mergeCell ref="BQ40:BQ42"/>
    <mergeCell ref="Q40:Q42"/>
    <mergeCell ref="R40:R42"/>
    <mergeCell ref="S40:S42"/>
    <mergeCell ref="T40:T42"/>
    <mergeCell ref="U40:U42"/>
    <mergeCell ref="V40:V42"/>
    <mergeCell ref="K37:K39"/>
    <mergeCell ref="L37:L39"/>
    <mergeCell ref="M37:M39"/>
    <mergeCell ref="N37:N39"/>
    <mergeCell ref="A37:A39"/>
    <mergeCell ref="B37:B39"/>
    <mergeCell ref="E37:E39"/>
    <mergeCell ref="F37:F39"/>
    <mergeCell ref="G43:G45"/>
    <mergeCell ref="H43:H45"/>
    <mergeCell ref="K40:K42"/>
    <mergeCell ref="L40:L42"/>
    <mergeCell ref="M40:M42"/>
    <mergeCell ref="N40:N42"/>
    <mergeCell ref="A40:A42"/>
    <mergeCell ref="I37:I39"/>
    <mergeCell ref="J37:J39"/>
    <mergeCell ref="I43:I45"/>
    <mergeCell ref="J43:J45"/>
    <mergeCell ref="K43:K45"/>
    <mergeCell ref="L43:L45"/>
    <mergeCell ref="M43:M45"/>
    <mergeCell ref="N43:N45"/>
    <mergeCell ref="A43:A45"/>
    <mergeCell ref="B43:B45"/>
    <mergeCell ref="E43:E45"/>
    <mergeCell ref="F43:F45"/>
    <mergeCell ref="U43:U45"/>
    <mergeCell ref="V43:V45"/>
    <mergeCell ref="W43:W45"/>
    <mergeCell ref="X43:X45"/>
    <mergeCell ref="BJ43:BJ45"/>
    <mergeCell ref="BK43:BK45"/>
    <mergeCell ref="O43:O45"/>
    <mergeCell ref="P43:P45"/>
    <mergeCell ref="Q43:Q45"/>
    <mergeCell ref="R43:R45"/>
    <mergeCell ref="S43:S45"/>
    <mergeCell ref="T43:T45"/>
    <mergeCell ref="K46:K49"/>
    <mergeCell ref="L46:L49"/>
    <mergeCell ref="M46:M49"/>
    <mergeCell ref="N46:N49"/>
    <mergeCell ref="O46:O49"/>
    <mergeCell ref="P46:P49"/>
    <mergeCell ref="A46:A49"/>
    <mergeCell ref="B46:B49"/>
    <mergeCell ref="E46:E49"/>
    <mergeCell ref="F46:F49"/>
    <mergeCell ref="G46:G49"/>
    <mergeCell ref="H46:H49"/>
    <mergeCell ref="I46:I49"/>
    <mergeCell ref="J46:J49"/>
    <mergeCell ref="W46:W49"/>
    <mergeCell ref="X46:X49"/>
    <mergeCell ref="BJ46:BJ49"/>
    <mergeCell ref="BK46:BK49"/>
    <mergeCell ref="BO46:BO49"/>
    <mergeCell ref="BQ46:BQ49"/>
    <mergeCell ref="Q46:Q49"/>
    <mergeCell ref="R46:R49"/>
    <mergeCell ref="S46:S49"/>
    <mergeCell ref="T46:T49"/>
    <mergeCell ref="U46:U49"/>
    <mergeCell ref="V46:V49"/>
  </mergeCells>
  <conditionalFormatting sqref="P37 W37">
    <cfRule type="containsText" dxfId="767" priority="256" operator="containsText" text="RIESGO BAJO">
      <formula>NOT(ISERROR(SEARCH("RIESGO BAJO",P37)))</formula>
    </cfRule>
    <cfRule type="containsText" dxfId="766" priority="257" operator="containsText" text="RIESGO MODERADO">
      <formula>NOT(ISERROR(SEARCH("RIESGO MODERADO",P37)))</formula>
    </cfRule>
    <cfRule type="containsText" dxfId="765" priority="258" operator="containsText" text="RIESGO ALTO">
      <formula>NOT(ISERROR(SEARCH("RIESGO ALTO",P37)))</formula>
    </cfRule>
    <cfRule type="containsText" dxfId="764" priority="259" operator="containsText" text="RIESGO EXTREMO">
      <formula>NOT(ISERROR(SEARCH("RIESGO EXTREMO",P37)))</formula>
    </cfRule>
  </conditionalFormatting>
  <conditionalFormatting sqref="W43">
    <cfRule type="containsText" dxfId="763" priority="239" operator="containsText" text="RIESGO BAJO">
      <formula>NOT(ISERROR(SEARCH("RIESGO BAJO",W43)))</formula>
    </cfRule>
    <cfRule type="containsText" dxfId="762" priority="240" operator="containsText" text="RIESGO MODERADO">
      <formula>NOT(ISERROR(SEARCH("RIESGO MODERADO",W43)))</formula>
    </cfRule>
    <cfRule type="containsText" dxfId="761" priority="241" operator="containsText" text="RIESGO ALTO">
      <formula>NOT(ISERROR(SEARCH("RIESGO ALTO",W43)))</formula>
    </cfRule>
    <cfRule type="containsText" dxfId="760" priority="242" operator="containsText" text="RIESGO EXTREMO">
      <formula>NOT(ISERROR(SEARCH("RIESGO EXTREMO",W43)))</formula>
    </cfRule>
  </conditionalFormatting>
  <conditionalFormatting sqref="P46">
    <cfRule type="containsText" dxfId="759" priority="251" operator="containsText" text="RIESGO BAJO">
      <formula>NOT(ISERROR(SEARCH("RIESGO BAJO",P46)))</formula>
    </cfRule>
    <cfRule type="containsText" dxfId="758" priority="252" operator="containsText" text="RIESGO MODERADO">
      <formula>NOT(ISERROR(SEARCH("RIESGO MODERADO",P46)))</formula>
    </cfRule>
    <cfRule type="containsText" dxfId="757" priority="253" operator="containsText" text="RIESGO ALTO">
      <formula>NOT(ISERROR(SEARCH("RIESGO ALTO",P46)))</formula>
    </cfRule>
    <cfRule type="containsText" dxfId="756" priority="254" operator="containsText" text="RIESGO EXTREMO">
      <formula>NOT(ISERROR(SEARCH("RIESGO EXTREMO",P46)))</formula>
    </cfRule>
  </conditionalFormatting>
  <conditionalFormatting sqref="X43">
    <cfRule type="containsText" dxfId="755" priority="219" operator="containsText" text="RIESGO BAJO">
      <formula>NOT(ISERROR(SEARCH("RIESGO BAJO",X43)))</formula>
    </cfRule>
    <cfRule type="containsText" dxfId="754" priority="220" operator="containsText" text="RIESGO MODERADO">
      <formula>NOT(ISERROR(SEARCH("RIESGO MODERADO",X43)))</formula>
    </cfRule>
    <cfRule type="containsText" dxfId="753" priority="221" operator="containsText" text="RIESGO ALTO">
      <formula>NOT(ISERROR(SEARCH("RIESGO ALTO",X43)))</formula>
    </cfRule>
    <cfRule type="containsText" dxfId="752" priority="222" operator="containsText" text="RIESGO EXTREMO">
      <formula>NOT(ISERROR(SEARCH("RIESGO EXTREMO",X43)))</formula>
    </cfRule>
  </conditionalFormatting>
  <conditionalFormatting sqref="P43">
    <cfRule type="containsText" dxfId="751" priority="247" operator="containsText" text="RIESGO BAJO">
      <formula>NOT(ISERROR(SEARCH("RIESGO BAJO",P43)))</formula>
    </cfRule>
    <cfRule type="containsText" dxfId="750" priority="248" operator="containsText" text="RIESGO MODERADO">
      <formula>NOT(ISERROR(SEARCH("RIESGO MODERADO",P43)))</formula>
    </cfRule>
    <cfRule type="containsText" dxfId="749" priority="249" operator="containsText" text="RIESGO ALTO">
      <formula>NOT(ISERROR(SEARCH("RIESGO ALTO",P43)))</formula>
    </cfRule>
    <cfRule type="containsText" dxfId="748" priority="250" operator="containsText" text="RIESGO EXTREMO">
      <formula>NOT(ISERROR(SEARCH("RIESGO EXTREMO",P43)))</formula>
    </cfRule>
  </conditionalFormatting>
  <conditionalFormatting sqref="W40">
    <cfRule type="containsText" dxfId="747" priority="243" operator="containsText" text="RIESGO BAJO">
      <formula>NOT(ISERROR(SEARCH("RIESGO BAJO",W40)))</formula>
    </cfRule>
    <cfRule type="containsText" dxfId="746" priority="244" operator="containsText" text="RIESGO MODERADO">
      <formula>NOT(ISERROR(SEARCH("RIESGO MODERADO",W40)))</formula>
    </cfRule>
    <cfRule type="containsText" dxfId="745" priority="245" operator="containsText" text="RIESGO ALTO">
      <formula>NOT(ISERROR(SEARCH("RIESGO ALTO",W40)))</formula>
    </cfRule>
    <cfRule type="containsText" dxfId="744" priority="246" operator="containsText" text="RIESGO EXTREMO">
      <formula>NOT(ISERROR(SEARCH("RIESGO EXTREMO",W40)))</formula>
    </cfRule>
  </conditionalFormatting>
  <conditionalFormatting sqref="W46">
    <cfRule type="containsText" dxfId="743" priority="235" operator="containsText" text="RIESGO BAJO">
      <formula>NOT(ISERROR(SEARCH("RIESGO BAJO",W46)))</formula>
    </cfRule>
    <cfRule type="containsText" dxfId="742" priority="236" operator="containsText" text="RIESGO MODERADO">
      <formula>NOT(ISERROR(SEARCH("RIESGO MODERADO",W46)))</formula>
    </cfRule>
    <cfRule type="containsText" dxfId="741" priority="237" operator="containsText" text="RIESGO ALTO">
      <formula>NOT(ISERROR(SEARCH("RIESGO ALTO",W46)))</formula>
    </cfRule>
    <cfRule type="containsText" dxfId="740" priority="238" operator="containsText" text="RIESGO EXTREMO">
      <formula>NOT(ISERROR(SEARCH("RIESGO EXTREMO",W46)))</formula>
    </cfRule>
  </conditionalFormatting>
  <conditionalFormatting sqref="X37">
    <cfRule type="containsText" dxfId="739" priority="231" operator="containsText" text="RIESGO BAJO">
      <formula>NOT(ISERROR(SEARCH("RIESGO BAJO",X37)))</formula>
    </cfRule>
    <cfRule type="containsText" dxfId="738" priority="232" operator="containsText" text="RIESGO MODERADO">
      <formula>NOT(ISERROR(SEARCH("RIESGO MODERADO",X37)))</formula>
    </cfRule>
    <cfRule type="containsText" dxfId="737" priority="233" operator="containsText" text="RIESGO ALTO">
      <formula>NOT(ISERROR(SEARCH("RIESGO ALTO",X37)))</formula>
    </cfRule>
    <cfRule type="containsText" dxfId="736" priority="234" operator="containsText" text="RIESGO EXTREMO">
      <formula>NOT(ISERROR(SEARCH("RIESGO EXTREMO",X37)))</formula>
    </cfRule>
  </conditionalFormatting>
  <conditionalFormatting sqref="X46">
    <cfRule type="containsText" dxfId="735" priority="227" operator="containsText" text="RIESGO BAJO">
      <formula>NOT(ISERROR(SEARCH("RIESGO BAJO",X46)))</formula>
    </cfRule>
    <cfRule type="containsText" dxfId="734" priority="228" operator="containsText" text="RIESGO MODERADO">
      <formula>NOT(ISERROR(SEARCH("RIESGO MODERADO",X46)))</formula>
    </cfRule>
    <cfRule type="containsText" dxfId="733" priority="229" operator="containsText" text="RIESGO ALTO">
      <formula>NOT(ISERROR(SEARCH("RIESGO ALTO",X46)))</formula>
    </cfRule>
    <cfRule type="containsText" dxfId="732" priority="230" operator="containsText" text="RIESGO EXTREMO">
      <formula>NOT(ISERROR(SEARCH("RIESGO EXTREMO",X46)))</formula>
    </cfRule>
  </conditionalFormatting>
  <conditionalFormatting sqref="X40">
    <cfRule type="containsText" dxfId="731" priority="223" operator="containsText" text="RIESGO BAJO">
      <formula>NOT(ISERROR(SEARCH("RIESGO BAJO",X40)))</formula>
    </cfRule>
    <cfRule type="containsText" dxfId="730" priority="224" operator="containsText" text="RIESGO MODERADO">
      <formula>NOT(ISERROR(SEARCH("RIESGO MODERADO",X40)))</formula>
    </cfRule>
    <cfRule type="containsText" dxfId="729" priority="225" operator="containsText" text="RIESGO ALTO">
      <formula>NOT(ISERROR(SEARCH("RIESGO ALTO",X40)))</formula>
    </cfRule>
    <cfRule type="containsText" dxfId="728" priority="226" operator="containsText" text="RIESGO EXTREMO">
      <formula>NOT(ISERROR(SEARCH("RIESGO EXTREMO",X40)))</formula>
    </cfRule>
  </conditionalFormatting>
  <conditionalFormatting sqref="Q37">
    <cfRule type="containsText" dxfId="727" priority="147" operator="containsText" text="RIESGO BAJO">
      <formula>NOT(ISERROR(SEARCH("RIESGO BAJO",Q37)))</formula>
    </cfRule>
    <cfRule type="containsText" dxfId="726" priority="148" operator="containsText" text="RIESGO MODERADO">
      <formula>NOT(ISERROR(SEARCH("RIESGO MODERADO",Q37)))</formula>
    </cfRule>
    <cfRule type="containsText" dxfId="725" priority="149" operator="containsText" text="RIESGO ALTO">
      <formula>NOT(ISERROR(SEARCH("RIESGO ALTO",Q37)))</formula>
    </cfRule>
    <cfRule type="containsText" dxfId="724" priority="150" operator="containsText" text="RIESGO EXTREMO">
      <formula>NOT(ISERROR(SEARCH("RIESGO EXTREMO",Q37)))</formula>
    </cfRule>
  </conditionalFormatting>
  <conditionalFormatting sqref="Q40">
    <cfRule type="containsText" dxfId="723" priority="143" operator="containsText" text="RIESGO BAJO">
      <formula>NOT(ISERROR(SEARCH("RIESGO BAJO",Q40)))</formula>
    </cfRule>
    <cfRule type="containsText" dxfId="722" priority="144" operator="containsText" text="RIESGO MODERADO">
      <formula>NOT(ISERROR(SEARCH("RIESGO MODERADO",Q40)))</formula>
    </cfRule>
    <cfRule type="containsText" dxfId="721" priority="145" operator="containsText" text="RIESGO ALTO">
      <formula>NOT(ISERROR(SEARCH("RIESGO ALTO",Q40)))</formula>
    </cfRule>
    <cfRule type="containsText" dxfId="720" priority="146" operator="containsText" text="RIESGO EXTREMO">
      <formula>NOT(ISERROR(SEARCH("RIESGO EXTREMO",Q40)))</formula>
    </cfRule>
  </conditionalFormatting>
  <conditionalFormatting sqref="Q43">
    <cfRule type="containsText" dxfId="719" priority="139" operator="containsText" text="RIESGO BAJO">
      <formula>NOT(ISERROR(SEARCH("RIESGO BAJO",Q43)))</formula>
    </cfRule>
    <cfRule type="containsText" dxfId="718" priority="140" operator="containsText" text="RIESGO MODERADO">
      <formula>NOT(ISERROR(SEARCH("RIESGO MODERADO",Q43)))</formula>
    </cfRule>
    <cfRule type="containsText" dxfId="717" priority="141" operator="containsText" text="RIESGO ALTO">
      <formula>NOT(ISERROR(SEARCH("RIESGO ALTO",Q43)))</formula>
    </cfRule>
    <cfRule type="containsText" dxfId="716" priority="142" operator="containsText" text="RIESGO EXTREMO">
      <formula>NOT(ISERROR(SEARCH("RIESGO EXTREMO",Q43)))</formula>
    </cfRule>
  </conditionalFormatting>
  <conditionalFormatting sqref="Q46">
    <cfRule type="containsText" dxfId="715" priority="135" operator="containsText" text="RIESGO BAJO">
      <formula>NOT(ISERROR(SEARCH("RIESGO BAJO",Q46)))</formula>
    </cfRule>
    <cfRule type="containsText" dxfId="714" priority="136" operator="containsText" text="RIESGO MODERADO">
      <formula>NOT(ISERROR(SEARCH("RIESGO MODERADO",Q46)))</formula>
    </cfRule>
    <cfRule type="containsText" dxfId="713" priority="137" operator="containsText" text="RIESGO ALTO">
      <formula>NOT(ISERROR(SEARCH("RIESGO ALTO",Q46)))</formula>
    </cfRule>
    <cfRule type="containsText" dxfId="712" priority="138" operator="containsText" text="RIESGO EXTREMO">
      <formula>NOT(ISERROR(SEARCH("RIESGO EXTREMO",Q46)))</formula>
    </cfRule>
  </conditionalFormatting>
  <conditionalFormatting sqref="O37">
    <cfRule type="containsText" dxfId="711" priority="115" operator="containsText" text="RIESGO BAJO">
      <formula>NOT(ISERROR(SEARCH("RIESGO BAJO",O37)))</formula>
    </cfRule>
    <cfRule type="containsText" dxfId="710" priority="116" operator="containsText" text="RIESGO MODERADO">
      <formula>NOT(ISERROR(SEARCH("RIESGO MODERADO",O37)))</formula>
    </cfRule>
    <cfRule type="containsText" dxfId="709" priority="117" operator="containsText" text="RIESGO ALTO">
      <formula>NOT(ISERROR(SEARCH("RIESGO ALTO",O37)))</formula>
    </cfRule>
    <cfRule type="containsText" dxfId="708" priority="118" operator="containsText" text="RIESGO EXTREMO">
      <formula>NOT(ISERROR(SEARCH("RIESGO EXTREMO",O37)))</formula>
    </cfRule>
  </conditionalFormatting>
  <conditionalFormatting sqref="O46">
    <cfRule type="containsText" dxfId="707" priority="111" operator="containsText" text="RIESGO BAJO">
      <formula>NOT(ISERROR(SEARCH("RIESGO BAJO",O46)))</formula>
    </cfRule>
    <cfRule type="containsText" dxfId="706" priority="112" operator="containsText" text="RIESGO MODERADO">
      <formula>NOT(ISERROR(SEARCH("RIESGO MODERADO",O46)))</formula>
    </cfRule>
    <cfRule type="containsText" dxfId="705" priority="113" operator="containsText" text="RIESGO ALTO">
      <formula>NOT(ISERROR(SEARCH("RIESGO ALTO",O46)))</formula>
    </cfRule>
    <cfRule type="containsText" dxfId="704" priority="114" operator="containsText" text="RIESGO EXTREMO">
      <formula>NOT(ISERROR(SEARCH("RIESGO EXTREMO",O46)))</formula>
    </cfRule>
  </conditionalFormatting>
  <conditionalFormatting sqref="V46">
    <cfRule type="containsText" dxfId="703" priority="79" operator="containsText" text="RIESGO BAJO">
      <formula>NOT(ISERROR(SEARCH("RIESGO BAJO",V46)))</formula>
    </cfRule>
    <cfRule type="containsText" dxfId="702" priority="80" operator="containsText" text="RIESGO MODERADO">
      <formula>NOT(ISERROR(SEARCH("RIESGO MODERADO",V46)))</formula>
    </cfRule>
    <cfRule type="containsText" dxfId="701" priority="81" operator="containsText" text="RIESGO ALTO">
      <formula>NOT(ISERROR(SEARCH("RIESGO ALTO",V46)))</formula>
    </cfRule>
    <cfRule type="containsText" dxfId="700" priority="82" operator="containsText" text="RIESGO EXTREMO">
      <formula>NOT(ISERROR(SEARCH("RIESGO EXTREMO",V46)))</formula>
    </cfRule>
  </conditionalFormatting>
  <conditionalFormatting sqref="P40">
    <cfRule type="containsText" dxfId="699" priority="99" operator="containsText" text="RIESGO BAJO">
      <formula>NOT(ISERROR(SEARCH("RIESGO BAJO",P40)))</formula>
    </cfRule>
    <cfRule type="containsText" dxfId="698" priority="100" operator="containsText" text="RIESGO MODERADO">
      <formula>NOT(ISERROR(SEARCH("RIESGO MODERADO",P40)))</formula>
    </cfRule>
    <cfRule type="containsText" dxfId="697" priority="101" operator="containsText" text="RIESGO ALTO">
      <formula>NOT(ISERROR(SEARCH("RIESGO ALTO",P40)))</formula>
    </cfRule>
    <cfRule type="containsText" dxfId="696" priority="102" operator="containsText" text="RIESGO EXTREMO">
      <formula>NOT(ISERROR(SEARCH("RIESGO EXTREMO",P40)))</formula>
    </cfRule>
  </conditionalFormatting>
  <conditionalFormatting sqref="O40">
    <cfRule type="containsText" dxfId="695" priority="95" operator="containsText" text="RIESGO BAJO">
      <formula>NOT(ISERROR(SEARCH("RIESGO BAJO",O40)))</formula>
    </cfRule>
    <cfRule type="containsText" dxfId="694" priority="96" operator="containsText" text="RIESGO MODERADO">
      <formula>NOT(ISERROR(SEARCH("RIESGO MODERADO",O40)))</formula>
    </cfRule>
    <cfRule type="containsText" dxfId="693" priority="97" operator="containsText" text="RIESGO ALTO">
      <formula>NOT(ISERROR(SEARCH("RIESGO ALTO",O40)))</formula>
    </cfRule>
    <cfRule type="containsText" dxfId="692" priority="98" operator="containsText" text="RIESGO EXTREMO">
      <formula>NOT(ISERROR(SEARCH("RIESGO EXTREMO",O40)))</formula>
    </cfRule>
  </conditionalFormatting>
  <conditionalFormatting sqref="O43">
    <cfRule type="containsText" dxfId="691" priority="91" operator="containsText" text="RIESGO BAJO">
      <formula>NOT(ISERROR(SEARCH("RIESGO BAJO",O43)))</formula>
    </cfRule>
    <cfRule type="containsText" dxfId="690" priority="92" operator="containsText" text="RIESGO MODERADO">
      <formula>NOT(ISERROR(SEARCH("RIESGO MODERADO",O43)))</formula>
    </cfRule>
    <cfRule type="containsText" dxfId="689" priority="93" operator="containsText" text="RIESGO ALTO">
      <formula>NOT(ISERROR(SEARCH("RIESGO ALTO",O43)))</formula>
    </cfRule>
    <cfRule type="containsText" dxfId="688" priority="94" operator="containsText" text="RIESGO EXTREMO">
      <formula>NOT(ISERROR(SEARCH("RIESGO EXTREMO",O43)))</formula>
    </cfRule>
  </conditionalFormatting>
  <conditionalFormatting sqref="V37">
    <cfRule type="containsText" dxfId="687" priority="83" operator="containsText" text="RIESGO BAJO">
      <formula>NOT(ISERROR(SEARCH("RIESGO BAJO",V37)))</formula>
    </cfRule>
    <cfRule type="containsText" dxfId="686" priority="84" operator="containsText" text="RIESGO MODERADO">
      <formula>NOT(ISERROR(SEARCH("RIESGO MODERADO",V37)))</formula>
    </cfRule>
    <cfRule type="containsText" dxfId="685" priority="85" operator="containsText" text="RIESGO ALTO">
      <formula>NOT(ISERROR(SEARCH("RIESGO ALTO",V37)))</formula>
    </cfRule>
    <cfRule type="containsText" dxfId="684" priority="86" operator="containsText" text="RIESGO EXTREMO">
      <formula>NOT(ISERROR(SEARCH("RIESGO EXTREMO",V37)))</formula>
    </cfRule>
  </conditionalFormatting>
  <conditionalFormatting sqref="V43">
    <cfRule type="containsText" dxfId="683" priority="75" operator="containsText" text="RIESGO BAJO">
      <formula>NOT(ISERROR(SEARCH("RIESGO BAJO",V43)))</formula>
    </cfRule>
    <cfRule type="containsText" dxfId="682" priority="76" operator="containsText" text="RIESGO MODERADO">
      <formula>NOT(ISERROR(SEARCH("RIESGO MODERADO",V43)))</formula>
    </cfRule>
    <cfRule type="containsText" dxfId="681" priority="77" operator="containsText" text="RIESGO ALTO">
      <formula>NOT(ISERROR(SEARCH("RIESGO ALTO",V43)))</formula>
    </cfRule>
    <cfRule type="containsText" dxfId="680" priority="78" operator="containsText" text="RIESGO EXTREMO">
      <formula>NOT(ISERROR(SEARCH("RIESGO EXTREMO",V43)))</formula>
    </cfRule>
  </conditionalFormatting>
  <conditionalFormatting sqref="V40">
    <cfRule type="containsText" dxfId="679" priority="63" operator="containsText" text="RIESGO BAJO">
      <formula>NOT(ISERROR(SEARCH("RIESGO BAJO",V40)))</formula>
    </cfRule>
    <cfRule type="containsText" dxfId="678" priority="64" operator="containsText" text="RIESGO MODERADO">
      <formula>NOT(ISERROR(SEARCH("RIESGO MODERADO",V40)))</formula>
    </cfRule>
    <cfRule type="containsText" dxfId="677" priority="65" operator="containsText" text="RIESGO ALTO">
      <formula>NOT(ISERROR(SEARCH("RIESGO ALTO",V40)))</formula>
    </cfRule>
    <cfRule type="containsText" dxfId="676" priority="66" operator="containsText" text="RIESGO EXTREMO">
      <formula>NOT(ISERROR(SEARCH("RIESGO EXTREMO",V40)))</formula>
    </cfRule>
  </conditionalFormatting>
  <conditionalFormatting sqref="U37">
    <cfRule type="containsText" dxfId="675" priority="59" operator="containsText" text="RIESGO BAJO">
      <formula>NOT(ISERROR(SEARCH("RIESGO BAJO",U37)))</formula>
    </cfRule>
    <cfRule type="containsText" dxfId="674" priority="60" operator="containsText" text="RIESGO MODERADO">
      <formula>NOT(ISERROR(SEARCH("RIESGO MODERADO",U37)))</formula>
    </cfRule>
    <cfRule type="containsText" dxfId="673" priority="61" operator="containsText" text="RIESGO ALTO">
      <formula>NOT(ISERROR(SEARCH("RIESGO ALTO",U37)))</formula>
    </cfRule>
    <cfRule type="containsText" dxfId="672" priority="62" operator="containsText" text="RIESGO EXTREMO">
      <formula>NOT(ISERROR(SEARCH("RIESGO EXTREMO",U37)))</formula>
    </cfRule>
  </conditionalFormatting>
  <conditionalFormatting sqref="U46">
    <cfRule type="containsText" dxfId="671" priority="55" operator="containsText" text="RIESGO BAJO">
      <formula>NOT(ISERROR(SEARCH("RIESGO BAJO",U46)))</formula>
    </cfRule>
    <cfRule type="containsText" dxfId="670" priority="56" operator="containsText" text="RIESGO MODERADO">
      <formula>NOT(ISERROR(SEARCH("RIESGO MODERADO",U46)))</formula>
    </cfRule>
    <cfRule type="containsText" dxfId="669" priority="57" operator="containsText" text="RIESGO ALTO">
      <formula>NOT(ISERROR(SEARCH("RIESGO ALTO",U46)))</formula>
    </cfRule>
    <cfRule type="containsText" dxfId="668" priority="58" operator="containsText" text="RIESGO EXTREMO">
      <formula>NOT(ISERROR(SEARCH("RIESGO EXTREMO",U46)))</formula>
    </cfRule>
  </conditionalFormatting>
  <conditionalFormatting sqref="U40">
    <cfRule type="containsText" dxfId="667" priority="43" operator="containsText" text="RIESGO BAJO">
      <formula>NOT(ISERROR(SEARCH("RIESGO BAJO",U40)))</formula>
    </cfRule>
    <cfRule type="containsText" dxfId="666" priority="44" operator="containsText" text="RIESGO MODERADO">
      <formula>NOT(ISERROR(SEARCH("RIESGO MODERADO",U40)))</formula>
    </cfRule>
    <cfRule type="containsText" dxfId="665" priority="45" operator="containsText" text="RIESGO ALTO">
      <formula>NOT(ISERROR(SEARCH("RIESGO ALTO",U40)))</formula>
    </cfRule>
    <cfRule type="containsText" dxfId="664" priority="46" operator="containsText" text="RIESGO EXTREMO">
      <formula>NOT(ISERROR(SEARCH("RIESGO EXTREMO",U40)))</formula>
    </cfRule>
  </conditionalFormatting>
  <conditionalFormatting sqref="U43">
    <cfRule type="containsText" dxfId="663" priority="39" operator="containsText" text="RIESGO BAJO">
      <formula>NOT(ISERROR(SEARCH("RIESGO BAJO",U43)))</formula>
    </cfRule>
    <cfRule type="containsText" dxfId="662" priority="40" operator="containsText" text="RIESGO MODERADO">
      <formula>NOT(ISERROR(SEARCH("RIESGO MODERADO",U43)))</formula>
    </cfRule>
    <cfRule type="containsText" dxfId="661" priority="41" operator="containsText" text="RIESGO ALTO">
      <formula>NOT(ISERROR(SEARCH("RIESGO ALTO",U43)))</formula>
    </cfRule>
    <cfRule type="containsText" dxfId="660" priority="42" operator="containsText" text="RIESGO EXTREMO">
      <formula>NOT(ISERROR(SEARCH("RIESGO EXTREMO",U43)))</formula>
    </cfRule>
  </conditionalFormatting>
  <conditionalFormatting sqref="L6:L10">
    <cfRule type="colorScale" priority="6">
      <colorScale>
        <cfvo type="min"/>
        <cfvo type="percentile" val="50"/>
        <cfvo type="max"/>
        <color rgb="FFF8696B"/>
        <color rgb="FFFFEB84"/>
        <color rgb="FF63BE7B"/>
      </colorScale>
    </cfRule>
  </conditionalFormatting>
  <conditionalFormatting sqref="R6:R10">
    <cfRule type="colorScale" priority="5">
      <colorScale>
        <cfvo type="min"/>
        <cfvo type="percentile" val="50"/>
        <cfvo type="max"/>
        <color rgb="FFF8696B"/>
        <color rgb="FFFFEB84"/>
        <color rgb="FF63BE7B"/>
      </colorScale>
    </cfRule>
  </conditionalFormatting>
  <conditionalFormatting sqref="O50:Q50 U50:X50">
    <cfRule type="containsText" dxfId="659" priority="1" operator="containsText" text="RIESGO BAJO">
      <formula>NOT(ISERROR(SEARCH("RIESGO BAJO",O50)))</formula>
    </cfRule>
    <cfRule type="containsText" dxfId="658" priority="2" operator="containsText" text="RIESGO MODERADO">
      <formula>NOT(ISERROR(SEARCH("RIESGO MODERADO",O50)))</formula>
    </cfRule>
    <cfRule type="containsText" dxfId="657" priority="3" operator="containsText" text="RIESGO ALTO">
      <formula>NOT(ISERROR(SEARCH("RIESGO ALTO",O50)))</formula>
    </cfRule>
    <cfRule type="containsText" dxfId="656" priority="4" operator="containsText" text="RIESGO EXTREMO">
      <formula>NOT(ISERROR(SEARCH("RIESGO EXTREMO",O50)))</formula>
    </cfRule>
  </conditionalFormatting>
  <dataValidations count="26">
    <dataValidation type="list" allowBlank="1" showInputMessage="1" showErrorMessage="1" sqref="AO37:AO52" xr:uid="{EC0C5FFC-3BC0-447D-96A5-DA629095160D}">
      <formula1>$AO$6:$AO$7</formula1>
    </dataValidation>
    <dataValidation type="list" allowBlank="1" showInputMessage="1" showErrorMessage="1" sqref="AI37:AI52" xr:uid="{E3ED1D93-1FD8-44DC-B006-3A2D90360F46}">
      <formula1>$AI$6:$AI$7</formula1>
    </dataValidation>
    <dataValidation type="list" allowBlank="1" showInputMessage="1" showErrorMessage="1" sqref="AC37:AC52" xr:uid="{CCCF12F2-F932-447A-902F-926EB19956F7}">
      <formula1>$AC$6:$AC$7</formula1>
    </dataValidation>
    <dataValidation type="list" allowBlank="1" showInputMessage="1" showErrorMessage="1" sqref="BF37:BF52" xr:uid="{9336FC94-E463-4FB3-B5F9-9D3E18216C03}">
      <formula1>$BF$6:$BF$8</formula1>
    </dataValidation>
    <dataValidation type="list" allowBlank="1" showInputMessage="1" showErrorMessage="1" sqref="AV37:AV52" xr:uid="{03744B80-3AAB-4BE2-8F59-6A0CF40A55D8}">
      <formula1>$AV$6:$AV$8</formula1>
    </dataValidation>
    <dataValidation type="list" allowBlank="1" showInputMessage="1" showErrorMessage="1" sqref="AU37:AU52" xr:uid="{A9B9F93D-AF7A-4BC3-B7AE-93A0DF464082}">
      <formula1>$AU$6:$AU$7</formula1>
    </dataValidation>
    <dataValidation type="list" allowBlank="1" showInputMessage="1" showErrorMessage="1" sqref="AT37:AT52" xr:uid="{A6423CD4-D3F2-48CF-8722-BB5B5D462813}">
      <formula1>$AT$6:$AT$7</formula1>
    </dataValidation>
    <dataValidation type="list" allowBlank="1" showInputMessage="1" showErrorMessage="1" sqref="AS37:AS52" xr:uid="{E2A25249-E51A-4D06-A255-C5B9E3FEC619}">
      <formula1>$AS$6:$AS$8</formula1>
    </dataValidation>
    <dataValidation type="list" allowBlank="1" showInputMessage="1" showErrorMessage="1" sqref="AR37:AR52" xr:uid="{6B2B75B0-FD53-4849-B648-C86B820DB6CB}">
      <formula1>$AR$6:$AR$7</formula1>
    </dataValidation>
    <dataValidation type="list" allowBlank="1" showInputMessage="1" showErrorMessage="1" sqref="AQ37:AQ52" xr:uid="{A686D394-C8FC-443A-9D6C-F481E32AA6E9}">
      <formula1>$AQ$6:$AQ$7</formula1>
    </dataValidation>
    <dataValidation type="list" allowBlank="1" showInputMessage="1" showErrorMessage="1" sqref="AP37:AP52" xr:uid="{5AAEEB24-8331-4EB0-9CA8-88B9DB510883}">
      <formula1>$AP$6:$AP$7</formula1>
    </dataValidation>
    <dataValidation type="list" allowBlank="1" showInputMessage="1" showErrorMessage="1" sqref="AK37:AM52" xr:uid="{CAB0114D-7FE0-43EB-9270-CC53F13801FC}">
      <formula1>$AK$6:$AK$7</formula1>
    </dataValidation>
    <dataValidation type="list" allowBlank="1" showInputMessage="1" showErrorMessage="1" sqref="AA37:AA52" xr:uid="{4AE13824-3249-4EA8-AE79-F865D65517EB}">
      <formula1>$AA$6:$AA$7</formula1>
    </dataValidation>
    <dataValidation type="list" allowBlank="1" showInputMessage="1" showErrorMessage="1" sqref="AJ37:AJ52" xr:uid="{FBE02553-3B28-4A38-A941-12DA247A06DD}">
      <formula1>$AJ$6:$AJ$8</formula1>
    </dataValidation>
    <dataValidation type="list" allowBlank="1" showInputMessage="1" showErrorMessage="1" sqref="Q37 Q46 Q43 Q40 Q50" xr:uid="{03236CA8-886B-48C7-9C3C-DF8CDD6F5EA1}">
      <formula1>#REF!</formula1>
    </dataValidation>
    <dataValidation type="list" allowBlank="1" showInputMessage="1" showErrorMessage="1" sqref="X37:X45 X50:X52" xr:uid="{C1E0AB11-6884-4F10-8572-030D3C208249}">
      <formula1>$X$6:$X$7</formula1>
    </dataValidation>
    <dataValidation type="list" allowBlank="1" showInputMessage="1" showErrorMessage="1" sqref="H37 H40:H46 H50" xr:uid="{5B9CDD1F-35AE-4437-BE48-05759E787874}">
      <formula1>$H$6:$H$12</formula1>
    </dataValidation>
    <dataValidation type="list" allowBlank="1" showInputMessage="1" showErrorMessage="1" sqref="G37 G40:G46 G50" xr:uid="{FF51C522-D4C4-4B83-88B5-32D80B369C7B}">
      <formula1>$G$6:$G$11</formula1>
    </dataValidation>
    <dataValidation type="list" allowBlank="1" showInputMessage="1" showErrorMessage="1" sqref="F37 F40:F46 F50" xr:uid="{51D58228-5E94-46CD-8CF1-CD4B8453832E}">
      <formula1>$F$6:$F$11</formula1>
    </dataValidation>
    <dataValidation type="list" allowBlank="1" showInputMessage="1" showErrorMessage="1" sqref="BL37:BL52 BM50:BM52" xr:uid="{B7785B4B-1B1B-487F-9C11-98B504BAF2EA}">
      <formula1>$BL$6:$BL$7</formula1>
    </dataValidation>
    <dataValidation type="list" allowBlank="1" showInputMessage="1" showErrorMessage="1" sqref="BM37:BM49" xr:uid="{BD41C62A-DB6E-492F-8999-1F72DCEDBD82}">
      <formula1>$BM$6:$BM$8</formula1>
    </dataValidation>
    <dataValidation type="list" allowBlank="1" showInputMessage="1" showErrorMessage="1" sqref="D37:E37 E40:E46 D38:D52" xr:uid="{87601C08-444C-4A45-8183-8723BFB0098C}">
      <formula1>$D$6:$D$25</formula1>
    </dataValidation>
    <dataValidation type="list" allowBlank="1" showInputMessage="1" showErrorMessage="1" sqref="E37 E40:E46 E50:E52" xr:uid="{896AEEA6-FB59-49C3-B6CC-33DF6CC57D51}">
      <formula1>$E$6:$E$15</formula1>
    </dataValidation>
    <dataValidation type="list" allowBlank="1" showInputMessage="1" showErrorMessage="1" sqref="AN37:AN52" xr:uid="{EFEF9B72-8728-4BC1-8C3A-7C95F726C679}">
      <formula1>$AN$6:$AN$14</formula1>
    </dataValidation>
    <dataValidation type="list" allowBlank="1" showInputMessage="1" showErrorMessage="1" sqref="M37:M46 S37:S46 S50:S52 M50:M52" xr:uid="{24411C43-0542-4CE4-91B4-95F66B3494B6}">
      <formula1>$M$6:$M$10</formula1>
    </dataValidation>
    <dataValidation type="list" allowBlank="1" showInputMessage="1" showErrorMessage="1" sqref="L40:L46 R37:R46 L37 L50:L52 R50:R52" xr:uid="{0910CCAA-171A-43A6-BC50-DBF9A2B16EC9}">
      <formula1>$L$6:$L$10</formula1>
    </dataValidation>
  </dataValidations>
  <pageMargins left="0.25" right="0.25" top="0.75" bottom="0.75" header="0.3" footer="0.3"/>
  <pageSetup scale="21"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491A5-89B0-45F7-8584-BF313BBE67B3}">
  <sheetPr>
    <tabColor theme="8" tint="-0.249977111117893"/>
  </sheetPr>
  <dimension ref="A1:BR148"/>
  <sheetViews>
    <sheetView showGridLines="0" zoomScale="70" zoomScaleNormal="70" zoomScaleSheetLayoutView="80" workbookViewId="0"/>
  </sheetViews>
  <sheetFormatPr baseColWidth="10" defaultRowHeight="15" x14ac:dyDescent="0.2"/>
  <cols>
    <col min="1" max="1" width="3.5703125" style="1" bestFit="1" customWidth="1"/>
    <col min="2" max="2" width="7" style="3" customWidth="1"/>
    <col min="3" max="3" width="20.140625" style="26" hidden="1" customWidth="1"/>
    <col min="4" max="4" width="20.42578125" style="2" customWidth="1"/>
    <col min="5" max="5" width="15" style="1" customWidth="1"/>
    <col min="6" max="7" width="14.42578125" style="1" customWidth="1"/>
    <col min="8" max="8" width="15.5703125" style="1" customWidth="1"/>
    <col min="9" max="9" width="37.85546875" style="1" customWidth="1"/>
    <col min="10" max="10" width="32.140625" style="1" customWidth="1"/>
    <col min="11" max="11" width="36.28515625" style="1" customWidth="1"/>
    <col min="12" max="12" width="16.7109375" style="1" customWidth="1"/>
    <col min="13" max="13" width="14.140625" style="1" customWidth="1"/>
    <col min="14" max="14" width="9.5703125" style="1" hidden="1" customWidth="1"/>
    <col min="15" max="15" width="15.5703125" style="6" hidden="1" customWidth="1"/>
    <col min="16" max="16" width="15.5703125" style="6" customWidth="1"/>
    <col min="17" max="17" width="18.42578125" style="1" customWidth="1"/>
    <col min="18" max="18" width="17.7109375" style="1" customWidth="1"/>
    <col min="19" max="19" width="13.85546875" style="1" customWidth="1"/>
    <col min="20" max="20" width="9.5703125" style="1" hidden="1" customWidth="1"/>
    <col min="21" max="21" width="15.5703125" style="6" hidden="1" customWidth="1"/>
    <col min="22" max="22" width="16.7109375" style="6" customWidth="1"/>
    <col min="23" max="24" width="28.140625" style="1" customWidth="1"/>
    <col min="25" max="25" width="82.140625" style="1" customWidth="1"/>
    <col min="26" max="26" width="21.28515625" style="2" customWidth="1"/>
    <col min="27" max="27" width="16.140625" style="1" customWidth="1"/>
    <col min="28" max="28" width="35" style="1" customWidth="1"/>
    <col min="29" max="29" width="21.140625" style="1" customWidth="1"/>
    <col min="30" max="34" width="12.42578125" style="1" customWidth="1"/>
    <col min="35" max="35" width="21.140625" style="1" customWidth="1"/>
    <col min="36" max="41" width="16.140625" style="1" customWidth="1"/>
    <col min="42" max="48" width="19.28515625" style="2" customWidth="1"/>
    <col min="49" max="49" width="4.85546875" style="2" customWidth="1"/>
    <col min="50" max="50" width="6.42578125" style="2" customWidth="1"/>
    <col min="51" max="55" width="4.85546875" style="2" customWidth="1"/>
    <col min="56" max="56" width="10.42578125" style="2" customWidth="1"/>
    <col min="57" max="57" width="11.85546875" style="2" customWidth="1"/>
    <col min="58" max="58" width="28.85546875" style="1" customWidth="1"/>
    <col min="59" max="59" width="13" style="1" customWidth="1"/>
    <col min="60" max="60" width="14" style="1" customWidth="1"/>
    <col min="61" max="62" width="14.42578125" style="1" customWidth="1"/>
    <col min="63" max="63" width="13.28515625" style="1" customWidth="1"/>
    <col min="64" max="65" width="18.85546875" style="1" customWidth="1"/>
    <col min="66" max="67" width="18" style="1" customWidth="1"/>
    <col min="68" max="69" width="17.85546875" style="1" customWidth="1"/>
    <col min="70" max="70" width="22.42578125" style="26" customWidth="1"/>
    <col min="71" max="16384" width="11.42578125" style="1"/>
  </cols>
  <sheetData>
    <row r="1" spans="2:70" s="58" customFormat="1" ht="6" customHeight="1" thickBot="1" x14ac:dyDescent="0.25">
      <c r="B1" s="3"/>
      <c r="C1" s="26"/>
      <c r="D1" s="2"/>
      <c r="O1" s="59"/>
      <c r="P1" s="59"/>
      <c r="U1" s="59"/>
      <c r="V1" s="59"/>
      <c r="Z1" s="2"/>
      <c r="AP1" s="2"/>
      <c r="AQ1" s="2"/>
      <c r="AR1" s="2"/>
      <c r="AS1" s="2"/>
      <c r="AT1" s="2"/>
      <c r="AU1" s="2"/>
      <c r="AV1" s="2"/>
      <c r="AW1" s="2"/>
      <c r="AX1" s="2"/>
      <c r="AY1" s="2"/>
      <c r="AZ1" s="2"/>
      <c r="BA1" s="2"/>
      <c r="BB1" s="2"/>
      <c r="BC1" s="2"/>
      <c r="BD1" s="2"/>
      <c r="BE1" s="2"/>
      <c r="BR1" s="26"/>
    </row>
    <row r="2" spans="2:70" s="58" customFormat="1" ht="14.25" customHeight="1" x14ac:dyDescent="0.2">
      <c r="B2" s="159"/>
      <c r="C2" s="160"/>
      <c r="D2" s="161"/>
      <c r="E2" s="168" t="s">
        <v>794</v>
      </c>
      <c r="F2" s="169"/>
      <c r="G2" s="169"/>
      <c r="H2" s="169"/>
      <c r="I2" s="169"/>
      <c r="J2" s="169"/>
      <c r="K2" s="169"/>
      <c r="L2" s="169"/>
      <c r="M2" s="169"/>
      <c r="N2" s="169"/>
      <c r="O2" s="169"/>
      <c r="P2" s="169"/>
      <c r="Q2" s="169"/>
      <c r="R2" s="169"/>
      <c r="S2" s="169"/>
      <c r="T2" s="169"/>
      <c r="U2" s="169"/>
      <c r="V2" s="169"/>
      <c r="W2" s="169"/>
      <c r="X2" s="170"/>
      <c r="Z2" s="2"/>
      <c r="AP2" s="2"/>
      <c r="AQ2" s="2"/>
      <c r="AR2" s="2"/>
      <c r="AS2" s="2"/>
      <c r="AT2" s="2"/>
      <c r="AU2" s="2"/>
      <c r="AV2" s="2"/>
      <c r="AW2" s="2"/>
      <c r="AX2" s="2"/>
      <c r="AY2" s="2"/>
      <c r="AZ2" s="2"/>
      <c r="BA2" s="2"/>
      <c r="BB2" s="2"/>
      <c r="BC2" s="2"/>
      <c r="BD2" s="2"/>
      <c r="BE2" s="2"/>
      <c r="BR2" s="26"/>
    </row>
    <row r="3" spans="2:70" s="58" customFormat="1" ht="14.25" customHeight="1" x14ac:dyDescent="0.2">
      <c r="B3" s="162"/>
      <c r="C3" s="188"/>
      <c r="D3" s="164"/>
      <c r="E3" s="171"/>
      <c r="F3" s="189"/>
      <c r="G3" s="189"/>
      <c r="H3" s="189"/>
      <c r="I3" s="189"/>
      <c r="J3" s="189"/>
      <c r="K3" s="189"/>
      <c r="L3" s="189"/>
      <c r="M3" s="189"/>
      <c r="N3" s="189"/>
      <c r="O3" s="189"/>
      <c r="P3" s="189"/>
      <c r="Q3" s="189"/>
      <c r="R3" s="189"/>
      <c r="S3" s="189"/>
      <c r="T3" s="189"/>
      <c r="U3" s="189"/>
      <c r="V3" s="189"/>
      <c r="W3" s="189"/>
      <c r="X3" s="173"/>
      <c r="Y3" s="4"/>
      <c r="Z3" s="4"/>
      <c r="AA3" s="4"/>
      <c r="AB3" s="4"/>
      <c r="AC3" s="4"/>
      <c r="AD3" s="4"/>
      <c r="AE3" s="4"/>
      <c r="AF3" s="4"/>
      <c r="AG3" s="16"/>
      <c r="AH3" s="16"/>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R3" s="26"/>
    </row>
    <row r="4" spans="2:70" s="58" customFormat="1" ht="14.25" customHeight="1" x14ac:dyDescent="0.2">
      <c r="B4" s="162"/>
      <c r="C4" s="188"/>
      <c r="D4" s="164"/>
      <c r="E4" s="171"/>
      <c r="F4" s="189"/>
      <c r="G4" s="189"/>
      <c r="H4" s="189"/>
      <c r="I4" s="189"/>
      <c r="J4" s="189"/>
      <c r="K4" s="189"/>
      <c r="L4" s="189"/>
      <c r="M4" s="189"/>
      <c r="N4" s="189"/>
      <c r="O4" s="189"/>
      <c r="P4" s="189"/>
      <c r="Q4" s="189"/>
      <c r="R4" s="189"/>
      <c r="S4" s="189"/>
      <c r="T4" s="189"/>
      <c r="U4" s="189"/>
      <c r="V4" s="189"/>
      <c r="W4" s="189"/>
      <c r="X4" s="173"/>
      <c r="Y4" s="4"/>
      <c r="Z4" s="4"/>
      <c r="AA4" s="4"/>
      <c r="AB4" s="4"/>
      <c r="AC4" s="4"/>
      <c r="AD4" s="4"/>
      <c r="AE4" s="4"/>
      <c r="AF4" s="4"/>
      <c r="AG4" s="16"/>
      <c r="AH4" s="16"/>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R4" s="26"/>
    </row>
    <row r="5" spans="2:70" s="58" customFormat="1" ht="15" customHeight="1" thickBot="1" x14ac:dyDescent="0.25">
      <c r="B5" s="165"/>
      <c r="C5" s="166"/>
      <c r="D5" s="167"/>
      <c r="E5" s="174"/>
      <c r="F5" s="175"/>
      <c r="G5" s="175"/>
      <c r="H5" s="175"/>
      <c r="I5" s="175"/>
      <c r="J5" s="175"/>
      <c r="K5" s="175"/>
      <c r="L5" s="175"/>
      <c r="M5" s="175"/>
      <c r="N5" s="175"/>
      <c r="O5" s="175"/>
      <c r="P5" s="175"/>
      <c r="Q5" s="175"/>
      <c r="R5" s="175"/>
      <c r="S5" s="175"/>
      <c r="T5" s="175"/>
      <c r="U5" s="175"/>
      <c r="V5" s="175"/>
      <c r="W5" s="175"/>
      <c r="X5" s="176"/>
      <c r="Y5" s="4"/>
      <c r="Z5" s="4"/>
      <c r="AA5" s="4"/>
      <c r="AB5" s="4"/>
      <c r="AC5" s="4"/>
      <c r="AD5" s="4"/>
      <c r="AE5" s="4"/>
      <c r="AF5" s="4"/>
      <c r="AG5" s="16"/>
      <c r="AH5" s="16"/>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R5" s="26"/>
    </row>
    <row r="6" spans="2:70" s="58" customFormat="1" hidden="1" x14ac:dyDescent="0.2">
      <c r="B6" s="3" t="s">
        <v>133</v>
      </c>
      <c r="C6" s="26"/>
      <c r="D6" s="2" t="s">
        <v>58</v>
      </c>
      <c r="E6" s="58" t="s">
        <v>36</v>
      </c>
      <c r="F6" s="58" t="s">
        <v>64</v>
      </c>
      <c r="G6" s="58" t="s">
        <v>75</v>
      </c>
      <c r="H6" s="58" t="s">
        <v>80</v>
      </c>
      <c r="L6" s="58">
        <v>1</v>
      </c>
      <c r="M6" s="58">
        <v>1</v>
      </c>
      <c r="O6" s="5" t="s">
        <v>84</v>
      </c>
      <c r="P6" s="5" t="s">
        <v>84</v>
      </c>
      <c r="Q6" s="58" t="s">
        <v>89</v>
      </c>
      <c r="R6" s="58">
        <v>1</v>
      </c>
      <c r="S6" s="58">
        <v>1</v>
      </c>
      <c r="U6" s="5" t="s">
        <v>84</v>
      </c>
      <c r="V6" s="5" t="s">
        <v>84</v>
      </c>
      <c r="X6" s="58" t="s">
        <v>6</v>
      </c>
      <c r="Z6" s="2"/>
      <c r="AA6" s="8" t="s">
        <v>6</v>
      </c>
      <c r="AB6" s="8"/>
      <c r="AC6" s="8" t="s">
        <v>7</v>
      </c>
      <c r="AD6" s="8"/>
      <c r="AE6" s="8"/>
      <c r="AF6" s="8"/>
      <c r="AG6" s="8"/>
      <c r="AH6" s="8"/>
      <c r="AI6" s="8" t="s">
        <v>6</v>
      </c>
      <c r="AJ6" s="8" t="s">
        <v>20</v>
      </c>
      <c r="AK6" s="8" t="s">
        <v>6</v>
      </c>
      <c r="AL6" s="8" t="s">
        <v>6</v>
      </c>
      <c r="AM6" s="8" t="s">
        <v>6</v>
      </c>
      <c r="AN6" s="8" t="s">
        <v>24</v>
      </c>
      <c r="AO6" s="8" t="s">
        <v>117</v>
      </c>
      <c r="AP6" s="9" t="s">
        <v>101</v>
      </c>
      <c r="AQ6" s="9" t="s">
        <v>103</v>
      </c>
      <c r="AR6" s="9" t="s">
        <v>105</v>
      </c>
      <c r="AS6" s="9" t="s">
        <v>113</v>
      </c>
      <c r="AT6" s="9" t="s">
        <v>108</v>
      </c>
      <c r="AU6" s="9" t="s">
        <v>110</v>
      </c>
      <c r="AV6" s="9" t="s">
        <v>112</v>
      </c>
      <c r="AW6" s="9"/>
      <c r="AX6" s="9"/>
      <c r="AY6" s="9"/>
      <c r="AZ6" s="9"/>
      <c r="BA6" s="9"/>
      <c r="BB6" s="9"/>
      <c r="BC6" s="9"/>
      <c r="BD6" s="9"/>
      <c r="BE6" s="9" t="s">
        <v>126</v>
      </c>
      <c r="BF6" s="8" t="s">
        <v>156</v>
      </c>
      <c r="BG6" s="8"/>
      <c r="BH6" s="8"/>
      <c r="BI6" s="8"/>
      <c r="BK6" s="8"/>
      <c r="BL6" s="8" t="s">
        <v>165</v>
      </c>
      <c r="BM6" s="8" t="s">
        <v>165</v>
      </c>
      <c r="BR6" s="26"/>
    </row>
    <row r="7" spans="2:70" s="58" customFormat="1" hidden="1" x14ac:dyDescent="0.2">
      <c r="B7" s="3" t="s">
        <v>134</v>
      </c>
      <c r="C7" s="26"/>
      <c r="D7" s="2" t="s">
        <v>8</v>
      </c>
      <c r="E7" s="58" t="s">
        <v>34</v>
      </c>
      <c r="F7" s="58" t="s">
        <v>65</v>
      </c>
      <c r="G7" s="58" t="s">
        <v>76</v>
      </c>
      <c r="H7" s="58" t="s">
        <v>81</v>
      </c>
      <c r="L7" s="58">
        <v>2</v>
      </c>
      <c r="M7" s="58">
        <v>2</v>
      </c>
      <c r="O7" s="5" t="s">
        <v>85</v>
      </c>
      <c r="P7" s="5" t="s">
        <v>85</v>
      </c>
      <c r="Q7" s="58" t="s">
        <v>90</v>
      </c>
      <c r="R7" s="58">
        <v>2</v>
      </c>
      <c r="S7" s="58">
        <v>2</v>
      </c>
      <c r="U7" s="5" t="s">
        <v>85</v>
      </c>
      <c r="V7" s="5" t="s">
        <v>85</v>
      </c>
      <c r="X7" s="58" t="s">
        <v>23</v>
      </c>
      <c r="Z7" s="2"/>
      <c r="AA7" s="8" t="s">
        <v>23</v>
      </c>
      <c r="AB7" s="8"/>
      <c r="AC7" s="8" t="s">
        <v>9</v>
      </c>
      <c r="AD7" s="8"/>
      <c r="AE7" s="8"/>
      <c r="AF7" s="8"/>
      <c r="AG7" s="8"/>
      <c r="AH7" s="8"/>
      <c r="AI7" s="8" t="s">
        <v>23</v>
      </c>
      <c r="AJ7" s="8" t="s">
        <v>21</v>
      </c>
      <c r="AK7" s="8" t="s">
        <v>23</v>
      </c>
      <c r="AL7" s="8" t="s">
        <v>23</v>
      </c>
      <c r="AM7" s="8" t="s">
        <v>23</v>
      </c>
      <c r="AN7" s="8" t="s">
        <v>25</v>
      </c>
      <c r="AO7" s="8" t="s">
        <v>118</v>
      </c>
      <c r="AP7" s="9" t="s">
        <v>102</v>
      </c>
      <c r="AQ7" s="9" t="s">
        <v>104</v>
      </c>
      <c r="AR7" s="9" t="s">
        <v>106</v>
      </c>
      <c r="AS7" s="9" t="s">
        <v>114</v>
      </c>
      <c r="AT7" s="9" t="s">
        <v>109</v>
      </c>
      <c r="AU7" s="9" t="s">
        <v>111</v>
      </c>
      <c r="AV7" s="9" t="s">
        <v>115</v>
      </c>
      <c r="AW7" s="9"/>
      <c r="AX7" s="9"/>
      <c r="AY7" s="9"/>
      <c r="AZ7" s="9"/>
      <c r="BA7" s="9"/>
      <c r="BB7" s="9"/>
      <c r="BC7" s="9"/>
      <c r="BD7" s="9"/>
      <c r="BE7" s="9" t="s">
        <v>127</v>
      </c>
      <c r="BF7" s="8" t="s">
        <v>157</v>
      </c>
      <c r="BG7" s="8"/>
      <c r="BH7" s="8"/>
      <c r="BI7" s="8"/>
      <c r="BK7" s="8"/>
      <c r="BL7" s="8" t="s">
        <v>166</v>
      </c>
      <c r="BM7" s="8" t="s">
        <v>167</v>
      </c>
      <c r="BR7" s="26"/>
    </row>
    <row r="8" spans="2:70" s="58" customFormat="1" hidden="1" x14ac:dyDescent="0.2">
      <c r="B8" s="3" t="s">
        <v>135</v>
      </c>
      <c r="C8" s="26"/>
      <c r="D8" s="2" t="s">
        <v>44</v>
      </c>
      <c r="E8" s="58" t="s">
        <v>32</v>
      </c>
      <c r="F8" s="58" t="s">
        <v>66</v>
      </c>
      <c r="G8" s="58" t="s">
        <v>77</v>
      </c>
      <c r="H8" s="58" t="s">
        <v>82</v>
      </c>
      <c r="L8" s="58">
        <v>3</v>
      </c>
      <c r="M8" s="58">
        <v>3</v>
      </c>
      <c r="O8" s="5" t="s">
        <v>86</v>
      </c>
      <c r="P8" s="5" t="s">
        <v>86</v>
      </c>
      <c r="Q8" s="58" t="s">
        <v>91</v>
      </c>
      <c r="R8" s="58">
        <v>3</v>
      </c>
      <c r="S8" s="58">
        <v>3</v>
      </c>
      <c r="U8" s="5" t="s">
        <v>86</v>
      </c>
      <c r="V8" s="5" t="s">
        <v>86</v>
      </c>
      <c r="Z8" s="2"/>
      <c r="AA8" s="8"/>
      <c r="AB8" s="8"/>
      <c r="AC8" s="8"/>
      <c r="AD8" s="8"/>
      <c r="AE8" s="8"/>
      <c r="AF8" s="8"/>
      <c r="AG8" s="8"/>
      <c r="AH8" s="8"/>
      <c r="AI8" s="8"/>
      <c r="AJ8" s="8" t="s">
        <v>22</v>
      </c>
      <c r="AK8" s="8"/>
      <c r="AL8" s="8"/>
      <c r="AM8" s="8"/>
      <c r="AN8" s="8" t="s">
        <v>26</v>
      </c>
      <c r="AO8" s="8"/>
      <c r="AP8" s="9"/>
      <c r="AQ8" s="9"/>
      <c r="AR8" s="9"/>
      <c r="AS8" s="9" t="s">
        <v>107</v>
      </c>
      <c r="AT8" s="9"/>
      <c r="AU8" s="9"/>
      <c r="AV8" s="9" t="s">
        <v>116</v>
      </c>
      <c r="AW8" s="9"/>
      <c r="AX8" s="9"/>
      <c r="AY8" s="9"/>
      <c r="AZ8" s="9"/>
      <c r="BA8" s="9"/>
      <c r="BB8" s="9"/>
      <c r="BC8" s="9"/>
      <c r="BD8" s="9"/>
      <c r="BE8" s="9" t="s">
        <v>128</v>
      </c>
      <c r="BF8" s="8" t="s">
        <v>158</v>
      </c>
      <c r="BG8" s="8"/>
      <c r="BH8" s="8"/>
      <c r="BI8" s="8"/>
      <c r="BK8" s="8"/>
      <c r="BL8" s="8"/>
      <c r="BM8" s="8" t="s">
        <v>166</v>
      </c>
      <c r="BR8" s="26"/>
    </row>
    <row r="9" spans="2:70" s="58" customFormat="1" hidden="1" x14ac:dyDescent="0.2">
      <c r="B9" s="3" t="s">
        <v>136</v>
      </c>
      <c r="C9" s="26"/>
      <c r="D9" s="2" t="s">
        <v>43</v>
      </c>
      <c r="E9" s="58" t="s">
        <v>33</v>
      </c>
      <c r="F9" s="58" t="s">
        <v>67</v>
      </c>
      <c r="G9" s="58" t="s">
        <v>78</v>
      </c>
      <c r="H9" s="58" t="s">
        <v>71</v>
      </c>
      <c r="L9" s="58">
        <v>4</v>
      </c>
      <c r="M9" s="58">
        <v>4</v>
      </c>
      <c r="O9" s="5" t="s">
        <v>87</v>
      </c>
      <c r="P9" s="5" t="s">
        <v>87</v>
      </c>
      <c r="Q9" s="58" t="s">
        <v>92</v>
      </c>
      <c r="R9" s="58">
        <v>4</v>
      </c>
      <c r="S9" s="58">
        <v>4</v>
      </c>
      <c r="U9" s="5" t="s">
        <v>87</v>
      </c>
      <c r="V9" s="5" t="s">
        <v>87</v>
      </c>
      <c r="Z9" s="2"/>
      <c r="AA9" s="8"/>
      <c r="AB9" s="8"/>
      <c r="AC9" s="8"/>
      <c r="AD9" s="8"/>
      <c r="AE9" s="8"/>
      <c r="AF9" s="8"/>
      <c r="AG9" s="8"/>
      <c r="AH9" s="8"/>
      <c r="AI9" s="8"/>
      <c r="AJ9" s="8"/>
      <c r="AK9" s="8"/>
      <c r="AL9" s="8"/>
      <c r="AM9" s="8"/>
      <c r="AN9" s="8" t="s">
        <v>27</v>
      </c>
      <c r="AO9" s="8"/>
      <c r="AP9" s="9"/>
      <c r="AQ9" s="9"/>
      <c r="AR9" s="9"/>
      <c r="AS9" s="9"/>
      <c r="AT9" s="9"/>
      <c r="AU9" s="9"/>
      <c r="AV9" s="9"/>
      <c r="AW9" s="9"/>
      <c r="AX9" s="9"/>
      <c r="AY9" s="9"/>
      <c r="AZ9" s="9"/>
      <c r="BA9" s="9"/>
      <c r="BB9" s="9"/>
      <c r="BC9" s="9"/>
      <c r="BD9" s="9"/>
      <c r="BE9" s="9"/>
      <c r="BF9" s="8"/>
      <c r="BG9" s="8"/>
      <c r="BH9" s="8"/>
      <c r="BI9" s="8"/>
      <c r="BK9" s="8"/>
      <c r="BL9" s="8"/>
      <c r="BM9" s="8"/>
      <c r="BR9" s="26"/>
    </row>
    <row r="10" spans="2:70" s="58" customFormat="1" hidden="1" x14ac:dyDescent="0.2">
      <c r="B10" s="3" t="s">
        <v>137</v>
      </c>
      <c r="C10" s="26"/>
      <c r="D10" s="2" t="s">
        <v>46</v>
      </c>
      <c r="E10" s="58" t="s">
        <v>35</v>
      </c>
      <c r="F10" s="58" t="s">
        <v>68</v>
      </c>
      <c r="G10" s="58" t="s">
        <v>41</v>
      </c>
      <c r="H10" s="58" t="s">
        <v>72</v>
      </c>
      <c r="L10" s="58">
        <v>5</v>
      </c>
      <c r="M10" s="58">
        <v>5</v>
      </c>
      <c r="O10" s="59"/>
      <c r="P10" s="59"/>
      <c r="R10" s="58">
        <v>5</v>
      </c>
      <c r="S10" s="58">
        <v>5</v>
      </c>
      <c r="U10" s="59"/>
      <c r="V10" s="59"/>
      <c r="Z10" s="2"/>
      <c r="AA10" s="8"/>
      <c r="AB10" s="8"/>
      <c r="AC10" s="8"/>
      <c r="AD10" s="8"/>
      <c r="AE10" s="8"/>
      <c r="AF10" s="8"/>
      <c r="AG10" s="8"/>
      <c r="AH10" s="8"/>
      <c r="AI10" s="8"/>
      <c r="AJ10" s="8"/>
      <c r="AK10" s="8"/>
      <c r="AL10" s="8"/>
      <c r="AM10" s="8"/>
      <c r="AN10" s="8" t="s">
        <v>61</v>
      </c>
      <c r="AO10" s="8"/>
      <c r="AP10" s="9">
        <v>15</v>
      </c>
      <c r="AQ10" s="9">
        <v>15</v>
      </c>
      <c r="AR10" s="9">
        <v>15</v>
      </c>
      <c r="AS10" s="9">
        <v>15</v>
      </c>
      <c r="AT10" s="9">
        <v>15</v>
      </c>
      <c r="AU10" s="9">
        <v>15</v>
      </c>
      <c r="AV10" s="9">
        <v>10</v>
      </c>
      <c r="AW10" s="9"/>
      <c r="AX10" s="9"/>
      <c r="AY10" s="9"/>
      <c r="AZ10" s="9"/>
      <c r="BA10" s="9"/>
      <c r="BB10" s="9"/>
      <c r="BC10" s="9"/>
      <c r="BD10" s="9"/>
      <c r="BE10" s="9" t="s">
        <v>129</v>
      </c>
      <c r="BF10" s="8"/>
      <c r="BG10" s="8"/>
      <c r="BH10" s="8"/>
      <c r="BI10" s="8"/>
      <c r="BK10" s="8"/>
      <c r="BL10" s="8"/>
      <c r="BM10" s="8"/>
      <c r="BR10" s="26"/>
    </row>
    <row r="11" spans="2:70" s="58" customFormat="1" hidden="1" x14ac:dyDescent="0.2">
      <c r="B11" s="3" t="s">
        <v>138</v>
      </c>
      <c r="C11" s="26"/>
      <c r="D11" s="2" t="s">
        <v>55</v>
      </c>
      <c r="E11" s="58" t="s">
        <v>41</v>
      </c>
      <c r="F11" s="58" t="s">
        <v>69</v>
      </c>
      <c r="G11" s="58" t="s">
        <v>79</v>
      </c>
      <c r="H11" s="58" t="s">
        <v>83</v>
      </c>
      <c r="O11" s="59"/>
      <c r="P11" s="59"/>
      <c r="U11" s="59"/>
      <c r="V11" s="59"/>
      <c r="Z11" s="2"/>
      <c r="AA11" s="8"/>
      <c r="AB11" s="8"/>
      <c r="AC11" s="8"/>
      <c r="AD11" s="8"/>
      <c r="AE11" s="8"/>
      <c r="AF11" s="8"/>
      <c r="AG11" s="8"/>
      <c r="AH11" s="8"/>
      <c r="AI11" s="8"/>
      <c r="AJ11" s="8"/>
      <c r="AK11" s="8"/>
      <c r="AL11" s="8"/>
      <c r="AM11" s="8"/>
      <c r="AN11" s="8" t="s">
        <v>31</v>
      </c>
      <c r="AO11" s="8"/>
      <c r="AP11" s="9">
        <v>0</v>
      </c>
      <c r="AQ11" s="9">
        <v>0</v>
      </c>
      <c r="AR11" s="9">
        <v>0</v>
      </c>
      <c r="AS11" s="9">
        <v>10</v>
      </c>
      <c r="AT11" s="9">
        <v>0</v>
      </c>
      <c r="AU11" s="9">
        <v>0</v>
      </c>
      <c r="AV11" s="9">
        <v>5</v>
      </c>
      <c r="AW11" s="9"/>
      <c r="AX11" s="9"/>
      <c r="AY11" s="9"/>
      <c r="AZ11" s="9"/>
      <c r="BA11" s="9"/>
      <c r="BB11" s="9"/>
      <c r="BC11" s="9"/>
      <c r="BD11" s="9"/>
      <c r="BE11" s="9" t="s">
        <v>130</v>
      </c>
      <c r="BF11" s="8"/>
      <c r="BG11" s="8"/>
      <c r="BH11" s="8"/>
      <c r="BI11" s="8"/>
      <c r="BK11" s="8"/>
      <c r="BL11" s="8"/>
      <c r="BM11" s="8"/>
      <c r="BR11" s="26"/>
    </row>
    <row r="12" spans="2:70" s="58" customFormat="1" hidden="1" x14ac:dyDescent="0.2">
      <c r="B12" s="3" t="s">
        <v>139</v>
      </c>
      <c r="C12" s="26"/>
      <c r="D12" s="2" t="s">
        <v>49</v>
      </c>
      <c r="E12" s="58" t="s">
        <v>39</v>
      </c>
      <c r="H12" s="58" t="s">
        <v>73</v>
      </c>
      <c r="O12" s="59"/>
      <c r="P12" s="59"/>
      <c r="U12" s="59"/>
      <c r="V12" s="59"/>
      <c r="Z12" s="2"/>
      <c r="AA12" s="8"/>
      <c r="AB12" s="8"/>
      <c r="AC12" s="8"/>
      <c r="AD12" s="8"/>
      <c r="AE12" s="8"/>
      <c r="AF12" s="8"/>
      <c r="AG12" s="8"/>
      <c r="AH12" s="8"/>
      <c r="AI12" s="8"/>
      <c r="AJ12" s="8"/>
      <c r="AK12" s="8"/>
      <c r="AL12" s="8"/>
      <c r="AM12" s="8"/>
      <c r="AN12" s="8" t="s">
        <v>28</v>
      </c>
      <c r="AO12" s="8"/>
      <c r="AP12" s="9"/>
      <c r="AQ12" s="9"/>
      <c r="AR12" s="9"/>
      <c r="AS12" s="9">
        <v>0</v>
      </c>
      <c r="AT12" s="9"/>
      <c r="AU12" s="9"/>
      <c r="AV12" s="9">
        <v>0</v>
      </c>
      <c r="AW12" s="9"/>
      <c r="AX12" s="9"/>
      <c r="AY12" s="9"/>
      <c r="AZ12" s="9"/>
      <c r="BA12" s="9"/>
      <c r="BB12" s="9"/>
      <c r="BC12" s="9"/>
      <c r="BD12" s="9"/>
      <c r="BE12" s="9" t="s">
        <v>131</v>
      </c>
      <c r="BF12" s="8"/>
      <c r="BG12" s="8"/>
      <c r="BH12" s="8"/>
      <c r="BI12" s="8"/>
      <c r="BK12" s="8"/>
      <c r="BL12" s="8"/>
      <c r="BM12" s="8"/>
      <c r="BR12" s="26"/>
    </row>
    <row r="13" spans="2:70" s="58" customFormat="1" hidden="1" x14ac:dyDescent="0.2">
      <c r="B13" s="3" t="s">
        <v>140</v>
      </c>
      <c r="C13" s="26"/>
      <c r="D13" s="2" t="s">
        <v>60</v>
      </c>
      <c r="E13" s="58" t="s">
        <v>37</v>
      </c>
      <c r="O13" s="59"/>
      <c r="P13" s="59"/>
      <c r="U13" s="59"/>
      <c r="V13" s="59"/>
      <c r="Z13" s="2"/>
      <c r="AA13" s="8"/>
      <c r="AB13" s="8"/>
      <c r="AC13" s="8"/>
      <c r="AD13" s="8"/>
      <c r="AE13" s="8"/>
      <c r="AF13" s="8"/>
      <c r="AG13" s="8"/>
      <c r="AH13" s="8"/>
      <c r="AI13" s="8"/>
      <c r="AJ13" s="8"/>
      <c r="AK13" s="8"/>
      <c r="AL13" s="8"/>
      <c r="AM13" s="8"/>
      <c r="AN13" s="8" t="s">
        <v>29</v>
      </c>
      <c r="AO13" s="8"/>
      <c r="AP13" s="9"/>
      <c r="AQ13" s="9"/>
      <c r="AR13" s="9"/>
      <c r="AS13" s="9"/>
      <c r="AT13" s="9"/>
      <c r="AU13" s="9"/>
      <c r="AV13" s="9"/>
      <c r="AW13" s="9"/>
      <c r="AX13" s="9"/>
      <c r="AY13" s="9"/>
      <c r="AZ13" s="9"/>
      <c r="BA13" s="9"/>
      <c r="BB13" s="9"/>
      <c r="BC13" s="9"/>
      <c r="BD13" s="9"/>
      <c r="BE13" s="9"/>
      <c r="BF13" s="8"/>
      <c r="BG13" s="8"/>
      <c r="BH13" s="8"/>
      <c r="BI13" s="8"/>
      <c r="BK13" s="8"/>
      <c r="BL13" s="8"/>
      <c r="BM13" s="8"/>
      <c r="BR13" s="26"/>
    </row>
    <row r="14" spans="2:70" s="58" customFormat="1" hidden="1" x14ac:dyDescent="0.2">
      <c r="B14" s="3" t="s">
        <v>141</v>
      </c>
      <c r="C14" s="26"/>
      <c r="D14" s="2" t="s">
        <v>48</v>
      </c>
      <c r="E14" s="58" t="s">
        <v>38</v>
      </c>
      <c r="J14" s="24">
        <v>2</v>
      </c>
      <c r="O14" s="59"/>
      <c r="P14" s="59"/>
      <c r="U14" s="59"/>
      <c r="V14" s="59"/>
      <c r="Z14" s="2"/>
      <c r="AA14" s="8"/>
      <c r="AB14" s="8"/>
      <c r="AC14" s="8"/>
      <c r="AD14" s="8"/>
      <c r="AE14" s="8"/>
      <c r="AF14" s="8"/>
      <c r="AG14" s="8"/>
      <c r="AH14" s="8"/>
      <c r="AI14" s="8"/>
      <c r="AJ14" s="8"/>
      <c r="AK14" s="8"/>
      <c r="AL14" s="8"/>
      <c r="AM14" s="8"/>
      <c r="AN14" s="8" t="s">
        <v>30</v>
      </c>
      <c r="AO14" s="8"/>
      <c r="AP14" s="9"/>
      <c r="AQ14" s="9"/>
      <c r="AR14" s="9"/>
      <c r="AS14" s="9"/>
      <c r="AT14" s="9"/>
      <c r="AU14" s="9"/>
      <c r="AV14" s="9"/>
      <c r="AW14" s="9"/>
      <c r="AX14" s="9"/>
      <c r="AY14" s="9"/>
      <c r="AZ14" s="9"/>
      <c r="BA14" s="9"/>
      <c r="BB14" s="9"/>
      <c r="BC14" s="9"/>
      <c r="BD14" s="9"/>
      <c r="BE14" s="9"/>
      <c r="BF14" s="8"/>
      <c r="BG14" s="8"/>
      <c r="BH14" s="8"/>
      <c r="BI14" s="8"/>
      <c r="BK14" s="8"/>
      <c r="BL14" s="8"/>
      <c r="BM14" s="8"/>
      <c r="BR14" s="26"/>
    </row>
    <row r="15" spans="2:70" s="58" customFormat="1" hidden="1" x14ac:dyDescent="0.2">
      <c r="B15" s="3" t="s">
        <v>142</v>
      </c>
      <c r="C15" s="26"/>
      <c r="D15" s="2" t="s">
        <v>51</v>
      </c>
      <c r="E15" s="58" t="s">
        <v>40</v>
      </c>
      <c r="J15" s="58" t="s">
        <v>508</v>
      </c>
      <c r="O15" s="59"/>
      <c r="P15" s="59"/>
      <c r="U15" s="59"/>
      <c r="V15" s="59"/>
      <c r="Z15" s="2"/>
      <c r="AA15" s="8"/>
      <c r="AB15" s="8"/>
      <c r="AC15" s="8"/>
      <c r="AD15" s="8"/>
      <c r="AE15" s="8"/>
      <c r="AF15" s="8"/>
      <c r="AG15" s="8"/>
      <c r="AH15" s="8"/>
      <c r="AI15" s="8"/>
      <c r="AJ15" s="8"/>
      <c r="AK15" s="8"/>
      <c r="AL15" s="8"/>
      <c r="AM15" s="8"/>
      <c r="AN15" s="8"/>
      <c r="AO15" s="8"/>
      <c r="AP15" s="9"/>
      <c r="AQ15" s="9"/>
      <c r="AR15" s="9"/>
      <c r="AS15" s="9"/>
      <c r="AT15" s="9"/>
      <c r="AU15" s="9"/>
      <c r="AV15" s="9"/>
      <c r="AW15" s="9"/>
      <c r="AX15" s="9"/>
      <c r="AY15" s="9"/>
      <c r="AZ15" s="9"/>
      <c r="BA15" s="9"/>
      <c r="BB15" s="9"/>
      <c r="BC15" s="9"/>
      <c r="BD15" s="9"/>
      <c r="BE15" s="9"/>
      <c r="BF15" s="8"/>
      <c r="BG15" s="8"/>
      <c r="BH15" s="8"/>
      <c r="BI15" s="8"/>
      <c r="BK15" s="8"/>
      <c r="BL15" s="8"/>
      <c r="BM15" s="8"/>
      <c r="BR15" s="26"/>
    </row>
    <row r="16" spans="2:70" s="58" customFormat="1" hidden="1" x14ac:dyDescent="0.2">
      <c r="B16" s="3" t="s">
        <v>143</v>
      </c>
      <c r="C16" s="26"/>
      <c r="D16" s="2" t="s">
        <v>52</v>
      </c>
      <c r="J16" s="58" t="str">
        <f>+CHOOSE(J14,D6,D7,D8,D9,D10,D11,D12,D13,D14,D15,D16,D17,D18,D19,D20,D21,D22,D23,D24,D25)</f>
        <v>Direccionamiento Estratégico y Planeación</v>
      </c>
      <c r="O16" s="59"/>
      <c r="P16" s="59"/>
      <c r="U16" s="59"/>
      <c r="V16" s="59"/>
      <c r="Z16" s="2"/>
      <c r="AA16" s="8"/>
      <c r="AB16" s="8"/>
      <c r="AC16" s="8"/>
      <c r="AD16" s="8"/>
      <c r="AE16" s="8"/>
      <c r="AF16" s="8"/>
      <c r="AG16" s="8"/>
      <c r="AH16" s="8"/>
      <c r="AI16" s="8"/>
      <c r="AJ16" s="8"/>
      <c r="AK16" s="8"/>
      <c r="AL16" s="8"/>
      <c r="AM16" s="8"/>
      <c r="AN16" s="8"/>
      <c r="AO16" s="8"/>
      <c r="AP16" s="9"/>
      <c r="AQ16" s="9"/>
      <c r="AR16" s="9"/>
      <c r="AS16" s="9"/>
      <c r="AT16" s="9"/>
      <c r="AU16" s="9"/>
      <c r="AV16" s="9"/>
      <c r="AW16" s="9"/>
      <c r="AX16" s="9"/>
      <c r="AY16" s="9"/>
      <c r="AZ16" s="9"/>
      <c r="BA16" s="9"/>
      <c r="BB16" s="9"/>
      <c r="BC16" s="9"/>
      <c r="BD16" s="9"/>
      <c r="BE16" s="9"/>
      <c r="BF16" s="8"/>
      <c r="BG16" s="8"/>
      <c r="BH16" s="8"/>
      <c r="BI16" s="8"/>
      <c r="BK16" s="8"/>
      <c r="BL16" s="8"/>
      <c r="BM16" s="8"/>
      <c r="BR16" s="26"/>
    </row>
    <row r="17" spans="2:70" s="58" customFormat="1" hidden="1" x14ac:dyDescent="0.2">
      <c r="B17" s="3" t="s">
        <v>144</v>
      </c>
      <c r="C17" s="26"/>
      <c r="D17" s="2" t="s">
        <v>54</v>
      </c>
      <c r="O17" s="59"/>
      <c r="P17" s="59"/>
      <c r="U17" s="59"/>
      <c r="V17" s="59"/>
      <c r="Z17" s="2"/>
      <c r="AA17" s="8"/>
      <c r="AB17" s="8"/>
      <c r="AC17" s="8"/>
      <c r="AD17" s="8"/>
      <c r="AE17" s="8"/>
      <c r="AF17" s="8"/>
      <c r="AG17" s="8"/>
      <c r="AH17" s="8"/>
      <c r="AI17" s="8"/>
      <c r="AJ17" s="8"/>
      <c r="AK17" s="8"/>
      <c r="AL17" s="8"/>
      <c r="AM17" s="8"/>
      <c r="AN17" s="8"/>
      <c r="AO17" s="8"/>
      <c r="AP17" s="9"/>
      <c r="AQ17" s="9"/>
      <c r="AR17" s="9"/>
      <c r="AS17" s="9"/>
      <c r="AT17" s="9"/>
      <c r="AU17" s="9"/>
      <c r="AV17" s="9"/>
      <c r="AW17" s="9"/>
      <c r="AX17" s="9"/>
      <c r="AY17" s="9"/>
      <c r="AZ17" s="9"/>
      <c r="BA17" s="9"/>
      <c r="BB17" s="9"/>
      <c r="BC17" s="9"/>
      <c r="BD17" s="9"/>
      <c r="BE17" s="9"/>
      <c r="BF17" s="8"/>
      <c r="BG17" s="8"/>
      <c r="BH17" s="8"/>
      <c r="BI17" s="8"/>
      <c r="BK17" s="8"/>
      <c r="BL17" s="8"/>
      <c r="BM17" s="8"/>
      <c r="BR17" s="26"/>
    </row>
    <row r="18" spans="2:70" s="58" customFormat="1" hidden="1" x14ac:dyDescent="0.2">
      <c r="B18" s="3" t="s">
        <v>145</v>
      </c>
      <c r="C18" s="26"/>
      <c r="D18" s="2" t="s">
        <v>53</v>
      </c>
      <c r="O18" s="59"/>
      <c r="P18" s="59"/>
      <c r="U18" s="59"/>
      <c r="V18" s="59"/>
      <c r="Z18" s="2"/>
      <c r="AA18" s="8"/>
      <c r="AB18" s="8"/>
      <c r="AC18" s="8"/>
      <c r="AD18" s="8"/>
      <c r="AE18" s="8"/>
      <c r="AF18" s="8"/>
      <c r="AG18" s="8"/>
      <c r="AH18" s="8"/>
      <c r="AI18" s="8"/>
      <c r="AJ18" s="8"/>
      <c r="AK18" s="8"/>
      <c r="AL18" s="8"/>
      <c r="AM18" s="8"/>
      <c r="AN18" s="8"/>
      <c r="AO18" s="8"/>
      <c r="AP18" s="9"/>
      <c r="AQ18" s="9"/>
      <c r="AR18" s="9"/>
      <c r="AS18" s="9"/>
      <c r="AT18" s="9"/>
      <c r="AU18" s="9"/>
      <c r="AV18" s="9"/>
      <c r="AW18" s="9"/>
      <c r="AX18" s="9"/>
      <c r="AY18" s="9"/>
      <c r="AZ18" s="9"/>
      <c r="BA18" s="9"/>
      <c r="BB18" s="9"/>
      <c r="BC18" s="9"/>
      <c r="BD18" s="9"/>
      <c r="BE18" s="9"/>
      <c r="BF18" s="8"/>
      <c r="BG18" s="8"/>
      <c r="BH18" s="8"/>
      <c r="BI18" s="8"/>
      <c r="BK18" s="8"/>
      <c r="BL18" s="8"/>
      <c r="BM18" s="8"/>
      <c r="BR18" s="26"/>
    </row>
    <row r="19" spans="2:70" s="58" customFormat="1" hidden="1" x14ac:dyDescent="0.2">
      <c r="B19" s="3" t="s">
        <v>146</v>
      </c>
      <c r="C19" s="26"/>
      <c r="D19" s="2" t="s">
        <v>42</v>
      </c>
      <c r="O19" s="59"/>
      <c r="P19" s="59"/>
      <c r="U19" s="59"/>
      <c r="V19" s="59"/>
      <c r="Z19" s="2"/>
      <c r="AA19" s="8"/>
      <c r="AB19" s="8"/>
      <c r="AC19" s="8"/>
      <c r="AD19" s="8"/>
      <c r="AE19" s="8"/>
      <c r="AF19" s="8"/>
      <c r="AG19" s="8"/>
      <c r="AH19" s="8"/>
      <c r="AI19" s="8"/>
      <c r="AJ19" s="8"/>
      <c r="AK19" s="8"/>
      <c r="AL19" s="8"/>
      <c r="AM19" s="8"/>
      <c r="AN19" s="8"/>
      <c r="AO19" s="8"/>
      <c r="AP19" s="9"/>
      <c r="AQ19" s="9"/>
      <c r="AR19" s="9"/>
      <c r="AS19" s="9"/>
      <c r="AT19" s="9"/>
      <c r="AU19" s="9"/>
      <c r="AV19" s="9"/>
      <c r="AW19" s="9"/>
      <c r="AX19" s="9"/>
      <c r="AY19" s="9"/>
      <c r="AZ19" s="9"/>
      <c r="BA19" s="9"/>
      <c r="BB19" s="9"/>
      <c r="BC19" s="9"/>
      <c r="BD19" s="9"/>
      <c r="BE19" s="9"/>
      <c r="BF19" s="8"/>
      <c r="BG19" s="8"/>
      <c r="BH19" s="8"/>
      <c r="BI19" s="8"/>
      <c r="BK19" s="8"/>
      <c r="BL19" s="8"/>
      <c r="BM19" s="8"/>
      <c r="BR19" s="26"/>
    </row>
    <row r="20" spans="2:70" s="58" customFormat="1" hidden="1" x14ac:dyDescent="0.2">
      <c r="B20" s="3" t="s">
        <v>147</v>
      </c>
      <c r="C20" s="26"/>
      <c r="D20" s="2" t="s">
        <v>45</v>
      </c>
      <c r="O20" s="59"/>
      <c r="P20" s="59"/>
      <c r="U20" s="59"/>
      <c r="V20" s="59"/>
      <c r="Z20" s="2"/>
      <c r="AA20" s="8"/>
      <c r="AB20" s="8"/>
      <c r="AC20" s="8"/>
      <c r="AD20" s="8"/>
      <c r="AE20" s="8"/>
      <c r="AF20" s="8"/>
      <c r="AG20" s="8"/>
      <c r="AH20" s="8"/>
      <c r="AI20" s="8"/>
      <c r="AJ20" s="8"/>
      <c r="AK20" s="8"/>
      <c r="AL20" s="8"/>
      <c r="AM20" s="8"/>
      <c r="AN20" s="8"/>
      <c r="AO20" s="8"/>
      <c r="AP20" s="9"/>
      <c r="AQ20" s="9"/>
      <c r="AR20" s="9"/>
      <c r="AS20" s="9"/>
      <c r="AT20" s="9"/>
      <c r="AU20" s="9"/>
      <c r="AV20" s="9"/>
      <c r="AW20" s="9"/>
      <c r="AX20" s="9"/>
      <c r="AY20" s="9"/>
      <c r="AZ20" s="9"/>
      <c r="BA20" s="9"/>
      <c r="BB20" s="9"/>
      <c r="BC20" s="9"/>
      <c r="BD20" s="9"/>
      <c r="BE20" s="9"/>
      <c r="BF20" s="8"/>
      <c r="BG20" s="8"/>
      <c r="BH20" s="8"/>
      <c r="BI20" s="8"/>
      <c r="BK20" s="8"/>
      <c r="BL20" s="8"/>
      <c r="BM20" s="8"/>
      <c r="BR20" s="26"/>
    </row>
    <row r="21" spans="2:70" s="58" customFormat="1" hidden="1" x14ac:dyDescent="0.2">
      <c r="B21" s="3" t="s">
        <v>148</v>
      </c>
      <c r="C21" s="26"/>
      <c r="D21" s="2" t="s">
        <v>57</v>
      </c>
      <c r="O21" s="59"/>
      <c r="P21" s="59"/>
      <c r="U21" s="59"/>
      <c r="V21" s="59"/>
      <c r="Z21" s="2"/>
      <c r="AA21" s="8"/>
      <c r="AB21" s="8"/>
      <c r="AC21" s="8"/>
      <c r="AD21" s="8"/>
      <c r="AE21" s="8"/>
      <c r="AF21" s="8"/>
      <c r="AG21" s="8"/>
      <c r="AH21" s="8"/>
      <c r="AI21" s="8"/>
      <c r="AJ21" s="8"/>
      <c r="AK21" s="8"/>
      <c r="AL21" s="8"/>
      <c r="AM21" s="8"/>
      <c r="AN21" s="8"/>
      <c r="AO21" s="8"/>
      <c r="AP21" s="9"/>
      <c r="AQ21" s="9"/>
      <c r="AR21" s="9"/>
      <c r="AS21" s="9"/>
      <c r="AT21" s="9"/>
      <c r="AU21" s="9"/>
      <c r="AV21" s="9"/>
      <c r="AW21" s="9"/>
      <c r="AX21" s="9"/>
      <c r="AY21" s="9"/>
      <c r="AZ21" s="9"/>
      <c r="BA21" s="9"/>
      <c r="BB21" s="9"/>
      <c r="BC21" s="9"/>
      <c r="BD21" s="9"/>
      <c r="BE21" s="9"/>
      <c r="BF21" s="8"/>
      <c r="BG21" s="8"/>
      <c r="BH21" s="8"/>
      <c r="BI21" s="8"/>
      <c r="BK21" s="8"/>
      <c r="BL21" s="8"/>
      <c r="BM21" s="8"/>
      <c r="BR21" s="26"/>
    </row>
    <row r="22" spans="2:70" s="58" customFormat="1" hidden="1" x14ac:dyDescent="0.2">
      <c r="B22" s="3" t="s">
        <v>149</v>
      </c>
      <c r="C22" s="26"/>
      <c r="D22" s="2" t="s">
        <v>56</v>
      </c>
      <c r="O22" s="59"/>
      <c r="P22" s="59"/>
      <c r="U22" s="59"/>
      <c r="V22" s="59"/>
      <c r="Z22" s="2"/>
      <c r="AP22" s="2"/>
      <c r="AQ22" s="2"/>
      <c r="AR22" s="2"/>
      <c r="AS22" s="2"/>
      <c r="AT22" s="2"/>
      <c r="AU22" s="2"/>
      <c r="AV22" s="2"/>
      <c r="AW22" s="2"/>
      <c r="AX22" s="2"/>
      <c r="AY22" s="2"/>
      <c r="AZ22" s="2"/>
      <c r="BA22" s="2"/>
      <c r="BB22" s="2"/>
      <c r="BC22" s="2"/>
      <c r="BD22" s="2"/>
      <c r="BE22" s="2"/>
      <c r="BR22" s="26"/>
    </row>
    <row r="23" spans="2:70" s="58" customFormat="1" hidden="1" x14ac:dyDescent="0.2">
      <c r="B23" s="3" t="s">
        <v>150</v>
      </c>
      <c r="C23" s="26"/>
      <c r="D23" s="2" t="s">
        <v>47</v>
      </c>
      <c r="O23" s="59"/>
      <c r="P23" s="59"/>
      <c r="U23" s="59"/>
      <c r="V23" s="59"/>
      <c r="Z23" s="2"/>
      <c r="AP23" s="2"/>
      <c r="AQ23" s="2"/>
      <c r="AR23" s="2"/>
      <c r="AS23" s="2"/>
      <c r="AT23" s="2"/>
      <c r="AU23" s="2"/>
      <c r="AV23" s="2"/>
      <c r="AW23" s="2"/>
      <c r="AX23" s="2"/>
      <c r="AY23" s="2"/>
      <c r="AZ23" s="2"/>
      <c r="BA23" s="2"/>
      <c r="BB23" s="2"/>
      <c r="BC23" s="2"/>
      <c r="BD23" s="2"/>
      <c r="BE23" s="2"/>
      <c r="BR23" s="26"/>
    </row>
    <row r="24" spans="2:70" s="58" customFormat="1" hidden="1" x14ac:dyDescent="0.2">
      <c r="B24" s="3" t="s">
        <v>151</v>
      </c>
      <c r="C24" s="26"/>
      <c r="D24" s="2" t="s">
        <v>59</v>
      </c>
      <c r="O24" s="59"/>
      <c r="P24" s="59"/>
      <c r="U24" s="59"/>
      <c r="V24" s="59"/>
      <c r="Z24" s="2"/>
      <c r="AP24" s="2"/>
      <c r="AQ24" s="2"/>
      <c r="AR24" s="2"/>
      <c r="AS24" s="2"/>
      <c r="AT24" s="2"/>
      <c r="AU24" s="2"/>
      <c r="AV24" s="2"/>
      <c r="AW24" s="2"/>
      <c r="AX24" s="2"/>
      <c r="AY24" s="2"/>
      <c r="AZ24" s="2"/>
      <c r="BA24" s="2"/>
      <c r="BB24" s="2"/>
      <c r="BC24" s="2"/>
      <c r="BD24" s="2"/>
      <c r="BE24" s="2"/>
      <c r="BR24" s="26"/>
    </row>
    <row r="25" spans="2:70" s="58" customFormat="1" hidden="1" x14ac:dyDescent="0.2">
      <c r="B25" s="3" t="s">
        <v>152</v>
      </c>
      <c r="C25" s="26"/>
      <c r="D25" s="2" t="s">
        <v>50</v>
      </c>
      <c r="O25" s="59"/>
      <c r="P25" s="59"/>
      <c r="U25" s="59"/>
      <c r="V25" s="59"/>
      <c r="Z25" s="2"/>
      <c r="AP25" s="2"/>
      <c r="AQ25" s="2"/>
      <c r="AR25" s="2"/>
      <c r="AS25" s="2"/>
      <c r="AT25" s="2"/>
      <c r="AU25" s="2"/>
      <c r="AV25" s="2"/>
      <c r="AW25" s="2"/>
      <c r="AX25" s="2"/>
      <c r="AY25" s="2"/>
      <c r="AZ25" s="2"/>
      <c r="BA25" s="2"/>
      <c r="BB25" s="2"/>
      <c r="BC25" s="2"/>
      <c r="BD25" s="2"/>
      <c r="BE25" s="2"/>
      <c r="BR25" s="26"/>
    </row>
    <row r="26" spans="2:70" s="58" customFormat="1" x14ac:dyDescent="0.2">
      <c r="B26" s="3"/>
      <c r="C26" s="26"/>
      <c r="D26" s="2"/>
      <c r="O26" s="59"/>
      <c r="P26" s="59"/>
      <c r="U26" s="59"/>
      <c r="V26" s="59"/>
      <c r="Z26" s="2"/>
      <c r="AP26" s="2"/>
      <c r="AQ26" s="2"/>
      <c r="AR26" s="2"/>
      <c r="AS26" s="2"/>
      <c r="AT26" s="2"/>
      <c r="AU26" s="2"/>
      <c r="AV26" s="2"/>
      <c r="AW26" s="2"/>
      <c r="AX26" s="2"/>
      <c r="AY26" s="2"/>
      <c r="AZ26" s="2"/>
      <c r="BA26" s="2"/>
      <c r="BB26" s="2"/>
      <c r="BC26" s="2"/>
      <c r="BD26" s="2"/>
      <c r="BE26" s="2"/>
      <c r="BR26" s="26"/>
    </row>
    <row r="27" spans="2:70" s="4" customFormat="1" ht="9" customHeight="1" thickBot="1" x14ac:dyDescent="0.3">
      <c r="B27" s="15"/>
      <c r="C27" s="27"/>
      <c r="AG27" s="16"/>
      <c r="AH27" s="16"/>
      <c r="BR27" s="27"/>
    </row>
    <row r="28" spans="2:70" s="4" customFormat="1" ht="15.75" thickBot="1" x14ac:dyDescent="0.3">
      <c r="B28" s="15"/>
      <c r="C28" s="27"/>
      <c r="D28" s="190" t="s">
        <v>707</v>
      </c>
      <c r="E28" s="191"/>
      <c r="F28" s="192"/>
      <c r="AG28" s="16"/>
      <c r="AH28" s="16"/>
      <c r="BR28" s="27"/>
    </row>
    <row r="29" spans="2:70" s="4" customFormat="1" ht="21.75" customHeight="1" thickBot="1" x14ac:dyDescent="0.3">
      <c r="B29" s="15"/>
      <c r="C29" s="27"/>
      <c r="AG29" s="16"/>
      <c r="AH29" s="16"/>
      <c r="BR29" s="27"/>
    </row>
    <row r="30" spans="2:70" s="4" customFormat="1" ht="15.75" hidden="1" thickBot="1" x14ac:dyDescent="0.3">
      <c r="B30" s="15"/>
      <c r="C30" s="27"/>
      <c r="AG30" s="16"/>
      <c r="AH30" s="16"/>
      <c r="BR30" s="27"/>
    </row>
    <row r="31" spans="2:70" s="4" customFormat="1" ht="15.75" hidden="1" thickBot="1" x14ac:dyDescent="0.3">
      <c r="B31" s="15"/>
      <c r="C31" s="27"/>
      <c r="AG31" s="16"/>
      <c r="AH31" s="16"/>
      <c r="BR31" s="27"/>
    </row>
    <row r="32" spans="2:70" s="4" customFormat="1" ht="15.75" hidden="1" thickBot="1" x14ac:dyDescent="0.3">
      <c r="B32" s="15"/>
      <c r="C32" s="27"/>
      <c r="AG32" s="16"/>
      <c r="AH32" s="16"/>
      <c r="BR32" s="27"/>
    </row>
    <row r="33" spans="1:70" s="4" customFormat="1" ht="15.75" hidden="1" thickBot="1" x14ac:dyDescent="0.3">
      <c r="B33" s="15"/>
      <c r="C33" s="27"/>
      <c r="AG33" s="16"/>
      <c r="AH33" s="16"/>
      <c r="BR33" s="27"/>
    </row>
    <row r="34" spans="1:70" s="4" customFormat="1" ht="15.75" hidden="1" thickBot="1" x14ac:dyDescent="0.3">
      <c r="B34" s="15"/>
      <c r="C34" s="27"/>
      <c r="AG34" s="16"/>
      <c r="AH34" s="16"/>
      <c r="BR34" s="27"/>
    </row>
    <row r="35" spans="1:70" s="4" customFormat="1" ht="16.5" customHeight="1" thickBot="1" x14ac:dyDescent="0.3">
      <c r="B35" s="15"/>
      <c r="C35" s="27"/>
      <c r="D35" s="180" t="s">
        <v>501</v>
      </c>
      <c r="E35" s="181"/>
      <c r="F35" s="181"/>
      <c r="G35" s="181"/>
      <c r="H35" s="181"/>
      <c r="I35" s="181"/>
      <c r="J35" s="181"/>
      <c r="K35" s="182"/>
      <c r="L35" s="183" t="s">
        <v>502</v>
      </c>
      <c r="M35" s="184"/>
      <c r="N35" s="184"/>
      <c r="O35" s="184"/>
      <c r="P35" s="184"/>
      <c r="Q35" s="184"/>
      <c r="R35" s="184"/>
      <c r="S35" s="184"/>
      <c r="T35" s="184"/>
      <c r="U35" s="184"/>
      <c r="V35" s="184"/>
      <c r="W35" s="184"/>
      <c r="X35" s="185"/>
      <c r="Y35" s="156" t="s">
        <v>503</v>
      </c>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c r="BI35" s="157"/>
      <c r="BJ35" s="157"/>
      <c r="BK35" s="158"/>
      <c r="BR35" s="27"/>
    </row>
    <row r="36" spans="1:70" s="17" customFormat="1" ht="63.75" x14ac:dyDescent="0.2">
      <c r="A36" s="60" t="s">
        <v>419</v>
      </c>
      <c r="B36" s="60" t="s">
        <v>500</v>
      </c>
      <c r="C36" s="61" t="s">
        <v>508</v>
      </c>
      <c r="D36" s="61" t="s">
        <v>3</v>
      </c>
      <c r="E36" s="61" t="s">
        <v>11</v>
      </c>
      <c r="F36" s="61" t="s">
        <v>63</v>
      </c>
      <c r="G36" s="61" t="s">
        <v>70</v>
      </c>
      <c r="H36" s="61" t="s">
        <v>74</v>
      </c>
      <c r="I36" s="61" t="s">
        <v>12</v>
      </c>
      <c r="J36" s="61" t="s">
        <v>0</v>
      </c>
      <c r="K36" s="61" t="s">
        <v>13</v>
      </c>
      <c r="L36" s="62" t="s">
        <v>1</v>
      </c>
      <c r="M36" s="62" t="s">
        <v>2</v>
      </c>
      <c r="N36" s="61" t="s">
        <v>491</v>
      </c>
      <c r="O36" s="61" t="s">
        <v>523</v>
      </c>
      <c r="P36" s="61" t="s">
        <v>498</v>
      </c>
      <c r="Q36" s="62" t="s">
        <v>62</v>
      </c>
      <c r="R36" s="62" t="s">
        <v>1</v>
      </c>
      <c r="S36" s="62" t="s">
        <v>2</v>
      </c>
      <c r="T36" s="61" t="s">
        <v>492</v>
      </c>
      <c r="U36" s="61" t="s">
        <v>524</v>
      </c>
      <c r="V36" s="61" t="s">
        <v>499</v>
      </c>
      <c r="W36" s="61" t="s">
        <v>153</v>
      </c>
      <c r="X36" s="61" t="s">
        <v>88</v>
      </c>
      <c r="Y36" s="23" t="s">
        <v>10</v>
      </c>
      <c r="Z36" s="23" t="s">
        <v>14</v>
      </c>
      <c r="AA36" s="23" t="s">
        <v>93</v>
      </c>
      <c r="AB36" s="23" t="s">
        <v>154</v>
      </c>
      <c r="AC36" s="23" t="s">
        <v>168</v>
      </c>
      <c r="AD36" s="23" t="s">
        <v>155</v>
      </c>
      <c r="AE36" s="23" t="s">
        <v>560</v>
      </c>
      <c r="AF36" s="23" t="s">
        <v>561</v>
      </c>
      <c r="AG36" s="23" t="s">
        <v>562</v>
      </c>
      <c r="AH36" s="23" t="s">
        <v>563</v>
      </c>
      <c r="AI36" s="23" t="s">
        <v>182</v>
      </c>
      <c r="AJ36" s="23" t="s">
        <v>16</v>
      </c>
      <c r="AK36" s="23" t="s">
        <v>15</v>
      </c>
      <c r="AL36" s="23" t="s">
        <v>17</v>
      </c>
      <c r="AM36" s="23" t="s">
        <v>18</v>
      </c>
      <c r="AN36" s="23" t="s">
        <v>19</v>
      </c>
      <c r="AO36" s="23" t="s">
        <v>170</v>
      </c>
      <c r="AP36" s="23" t="s">
        <v>99</v>
      </c>
      <c r="AQ36" s="23" t="s">
        <v>100</v>
      </c>
      <c r="AR36" s="23" t="s">
        <v>94</v>
      </c>
      <c r="AS36" s="23" t="s">
        <v>95</v>
      </c>
      <c r="AT36" s="23" t="s">
        <v>96</v>
      </c>
      <c r="AU36" s="23" t="s">
        <v>97</v>
      </c>
      <c r="AV36" s="23" t="s">
        <v>98</v>
      </c>
      <c r="AW36" s="23" t="s">
        <v>119</v>
      </c>
      <c r="AX36" s="23" t="s">
        <v>120</v>
      </c>
      <c r="AY36" s="23" t="s">
        <v>121</v>
      </c>
      <c r="AZ36" s="23" t="s">
        <v>122</v>
      </c>
      <c r="BA36" s="23" t="s">
        <v>123</v>
      </c>
      <c r="BB36" s="23" t="s">
        <v>124</v>
      </c>
      <c r="BC36" s="23" t="s">
        <v>125</v>
      </c>
      <c r="BD36" s="23" t="s">
        <v>132</v>
      </c>
      <c r="BE36" s="23" t="s">
        <v>495</v>
      </c>
      <c r="BF36" s="23" t="s">
        <v>496</v>
      </c>
      <c r="BG36" s="23" t="s">
        <v>497</v>
      </c>
      <c r="BH36" s="23" t="s">
        <v>160</v>
      </c>
      <c r="BI36" s="23" t="s">
        <v>161</v>
      </c>
      <c r="BJ36" s="23" t="s">
        <v>159</v>
      </c>
      <c r="BK36" s="23" t="s">
        <v>162</v>
      </c>
      <c r="BL36" s="10" t="s">
        <v>163</v>
      </c>
      <c r="BM36" s="10" t="s">
        <v>164</v>
      </c>
      <c r="BN36" s="10" t="s">
        <v>184</v>
      </c>
      <c r="BO36" s="10" t="s">
        <v>183</v>
      </c>
      <c r="BP36" s="10" t="s">
        <v>185</v>
      </c>
      <c r="BQ36" s="10" t="s">
        <v>183</v>
      </c>
      <c r="BR36" s="23" t="s">
        <v>507</v>
      </c>
    </row>
    <row r="37" spans="1:70" s="37" customFormat="1" ht="130.5" customHeight="1" x14ac:dyDescent="0.2">
      <c r="A37" s="74">
        <v>60</v>
      </c>
      <c r="B37" s="74" t="s">
        <v>470</v>
      </c>
      <c r="C37" s="56" t="s">
        <v>44</v>
      </c>
      <c r="D37" s="75" t="s">
        <v>44</v>
      </c>
      <c r="E37" s="75" t="s">
        <v>34</v>
      </c>
      <c r="F37" s="70" t="s">
        <v>66</v>
      </c>
      <c r="G37" s="70" t="s">
        <v>76</v>
      </c>
      <c r="H37" s="70" t="s">
        <v>72</v>
      </c>
      <c r="I37" s="76" t="s">
        <v>365</v>
      </c>
      <c r="J37" s="77" t="s">
        <v>366</v>
      </c>
      <c r="K37" s="76" t="s">
        <v>367</v>
      </c>
      <c r="L37" s="70">
        <v>1</v>
      </c>
      <c r="M37" s="70">
        <v>3</v>
      </c>
      <c r="N37" s="66">
        <f>+L37*M37</f>
        <v>3</v>
      </c>
      <c r="O37" s="63" t="str">
        <f>(CONCATENATE(L37,M37))</f>
        <v>13</v>
      </c>
      <c r="P37" s="63" t="str">
        <f>IF(OR(O37="11",O37="12",O37="21",O37="22",O37="31"),$P$9,IF(OR(O37="41",O37="32",O37="23",O37="13"),$P$8,IF(OR(O37="51",O37="52",O37="42",O37="43",O37="33",O37="24",O37="14"),$P$7,IF(OR(O37="53",O37="54",O37="44",O37="34",O37="55",O37="45",O37="35",O37="25",O37="15"),$P$6,0))))</f>
        <v>RIESGO MODERADO</v>
      </c>
      <c r="Q37" s="79" t="s">
        <v>90</v>
      </c>
      <c r="R37" s="73">
        <f>INT(L37-BO37)</f>
        <v>1</v>
      </c>
      <c r="S37" s="73">
        <f>INT(M37-BQ37)</f>
        <v>3</v>
      </c>
      <c r="T37" s="66">
        <f>+R37*S37</f>
        <v>3</v>
      </c>
      <c r="U37" s="63" t="str">
        <f>(CONCATENATE(R37,S37))</f>
        <v>13</v>
      </c>
      <c r="V37" s="63" t="str">
        <f>IF(OR(U37="11",U37="12",U37="21",U37="22",U37="31"),$P$9,IF(OR(U37="41",U37="32",U37="23",U37="13"),$P$8,IF(OR(U37="51",U37="52",U37="42",U37="43",U37="33",U37="24",U37="14"),$P$7,IF(OR(U37="53",U37="54",U37="44",U37="34",U37="55",U37="45",U37="35",U37="25",U37="15"),$P$6,0))))</f>
        <v>RIESGO MODERADO</v>
      </c>
      <c r="W37" s="70" t="s">
        <v>554</v>
      </c>
      <c r="X37" s="70" t="s">
        <v>23</v>
      </c>
      <c r="Y37" s="76" t="s">
        <v>686</v>
      </c>
      <c r="Z37" s="80" t="s">
        <v>641</v>
      </c>
      <c r="AA37" s="80" t="s">
        <v>23</v>
      </c>
      <c r="AB37" s="80" t="s">
        <v>642</v>
      </c>
      <c r="AC37" s="33" t="s">
        <v>7</v>
      </c>
      <c r="AD37" s="72">
        <f t="shared" ref="AD37:AD46" si="0">+SUM(AE37:AH37)</f>
        <v>6</v>
      </c>
      <c r="AE37" s="33">
        <v>1</v>
      </c>
      <c r="AF37" s="33">
        <v>2</v>
      </c>
      <c r="AG37" s="33">
        <v>1</v>
      </c>
      <c r="AH37" s="33">
        <v>2</v>
      </c>
      <c r="AI37" s="33" t="s">
        <v>23</v>
      </c>
      <c r="AJ37" s="80" t="s">
        <v>20</v>
      </c>
      <c r="AK37" s="80" t="s">
        <v>6</v>
      </c>
      <c r="AL37" s="80" t="s">
        <v>6</v>
      </c>
      <c r="AM37" s="80" t="s">
        <v>6</v>
      </c>
      <c r="AN37" s="80" t="s">
        <v>27</v>
      </c>
      <c r="AO37" s="33" t="s">
        <v>117</v>
      </c>
      <c r="AP37" s="33" t="s">
        <v>101</v>
      </c>
      <c r="AQ37" s="33" t="s">
        <v>103</v>
      </c>
      <c r="AR37" s="33" t="s">
        <v>105</v>
      </c>
      <c r="AS37" s="33" t="str">
        <f t="shared" ref="AS37:AS44" si="1">+IF(AJ37="Preventivo","Prevenir",IF(AJ37="Detectivo","Detectar","No es un control"))</f>
        <v>Prevenir</v>
      </c>
      <c r="AT37" s="80" t="s">
        <v>108</v>
      </c>
      <c r="AU37" s="80" t="s">
        <v>110</v>
      </c>
      <c r="AV37" s="80" t="s">
        <v>112</v>
      </c>
      <c r="AW37" s="33">
        <f t="shared" ref="AW37:AW44" si="2">+IF(AP37=$AP$6,$AP$10,$AP$11)</f>
        <v>15</v>
      </c>
      <c r="AX37" s="33">
        <f t="shared" ref="AX37:AX44" si="3">+IF(AQ37=$AQ$6,$AQ$10,$AQ$11)</f>
        <v>15</v>
      </c>
      <c r="AY37" s="33">
        <f t="shared" ref="AY37:AY44" si="4">+IF(AR37=$AR$6,$AR$10,$AR$11)</f>
        <v>15</v>
      </c>
      <c r="AZ37" s="33">
        <f t="shared" ref="AZ37:AZ44" si="5">IF(AS37=$AS$6,$AS$10,IF(AS37=$AS$7,$AS$11,0))</f>
        <v>15</v>
      </c>
      <c r="BA37" s="33">
        <f t="shared" ref="BA37:BA44" si="6">+IF(AT37=$AT$6,$AT$10,$AT$11)</f>
        <v>15</v>
      </c>
      <c r="BB37" s="33">
        <f t="shared" ref="BB37:BB44" si="7">+IF(AU37=$AU$6,$AU$10,$AU$11)</f>
        <v>15</v>
      </c>
      <c r="BC37" s="33">
        <f t="shared" ref="BC37:BC44" si="8">IF(AV37=$AV$6,$AV$10,IF(AV37=$AV$7,$AV$11,0))</f>
        <v>10</v>
      </c>
      <c r="BD37" s="72">
        <f t="shared" ref="BD37:BD44" si="9">SUM(AW37:BC37)</f>
        <v>100</v>
      </c>
      <c r="BE37" s="72" t="str">
        <f t="shared" ref="BE37:BE44" si="10">+IF(BD37&lt;=85,"Débil",IF(AND(BD37&gt;85,BD37&lt;96),"Moderado","Fuerte"))</f>
        <v>Fuerte</v>
      </c>
      <c r="BF37" s="34" t="s">
        <v>156</v>
      </c>
      <c r="BG37" s="72" t="str">
        <f t="shared" ref="BG37:BG44" si="11">+IF(BF37=$BF$6,"Fuerte",IF(BF37=$BF$7,"Moderado","Débil"))</f>
        <v>Fuerte</v>
      </c>
      <c r="BH37" s="72" t="str">
        <f t="shared" ref="BH37:BH44" si="12">+IF(AND(BE37="Fuerte",BG37="Fuerte"),"Fuerte",IF(BE37="Débil","Débil",IF(BG37="Débil","Débil","Moderado")))</f>
        <v>Fuerte</v>
      </c>
      <c r="BI37" s="72">
        <f t="shared" ref="BI37:BI44" si="13">+IF(BH37=$BE$6,100,IF(BH37=$BE$7,50,0))</f>
        <v>100</v>
      </c>
      <c r="BJ37" s="100">
        <f>+AVERAGE(BI37:BI37)</f>
        <v>100</v>
      </c>
      <c r="BK37" s="72" t="str">
        <f t="shared" ref="BK37:BK43" si="14">IF(BJ37&lt;50,"Débil",IF(BJ37=100,"Fuerte","Moderado"))</f>
        <v>Fuerte</v>
      </c>
      <c r="BL37" s="39" t="s">
        <v>165</v>
      </c>
      <c r="BM37" s="39" t="s">
        <v>165</v>
      </c>
      <c r="BN37" s="66">
        <f>IF(E37=$E$7,0,IF(AND(BK37="Fuerte",BL37="Directamente"),2,IF(AND(BK37="Moderado",BL37="Directamente"),1,0)))</f>
        <v>0</v>
      </c>
      <c r="BO37" s="81">
        <f>+AVERAGE(BN37:BN37)</f>
        <v>0</v>
      </c>
      <c r="BP37" s="66">
        <f>IF(D37=$E$7,0,IF(AND(BK37="Fuerte",BL37="Indirectamente"),1,IF(AND(BK37="Fuerte",BL37="Directamente"),2,IF(AND(BK37="Moderado",BL37="Directamente"),1,0))))</f>
        <v>2</v>
      </c>
      <c r="BQ37" s="81">
        <f>+IF(E37="De Corrupción",0,AVERAGE(BP37:BP37))</f>
        <v>0</v>
      </c>
      <c r="BR37" s="56" t="s">
        <v>44</v>
      </c>
    </row>
    <row r="38" spans="1:70" s="37" customFormat="1" ht="168" customHeight="1" x14ac:dyDescent="0.2">
      <c r="A38" s="74">
        <v>61</v>
      </c>
      <c r="B38" s="74" t="s">
        <v>471</v>
      </c>
      <c r="C38" s="56" t="s">
        <v>44</v>
      </c>
      <c r="D38" s="75" t="s">
        <v>44</v>
      </c>
      <c r="E38" s="75" t="s">
        <v>38</v>
      </c>
      <c r="F38" s="70" t="s">
        <v>69</v>
      </c>
      <c r="G38" s="70" t="s">
        <v>77</v>
      </c>
      <c r="H38" s="70" t="s">
        <v>81</v>
      </c>
      <c r="I38" s="76" t="s">
        <v>368</v>
      </c>
      <c r="J38" s="77" t="s">
        <v>369</v>
      </c>
      <c r="K38" s="76" t="s">
        <v>370</v>
      </c>
      <c r="L38" s="70">
        <v>2</v>
      </c>
      <c r="M38" s="70">
        <v>4</v>
      </c>
      <c r="N38" s="66">
        <f t="shared" ref="N38:N44" si="15">+L38*M38</f>
        <v>8</v>
      </c>
      <c r="O38" s="63" t="str">
        <f>(CONCATENATE(L38,M38))</f>
        <v>24</v>
      </c>
      <c r="P38" s="63" t="str">
        <f>IF(OR(O38="11",O38="12",O38="21",O38="22",O38="31"),$P$9,IF(OR(O38="41",O38="32",O38="23",O38="13"),$P$8,IF(OR(O38="51",O38="52",O38="42",O38="43",O38="33",O38="24",O38="14"),$P$7,IF(OR(O38="53",O38="54",O38="44",O38="34",O38="55",O38="45",O38="35",O38="25",O38="15"),$P$6,0))))</f>
        <v>RIESGO ALTO</v>
      </c>
      <c r="Q38" s="79" t="s">
        <v>90</v>
      </c>
      <c r="R38" s="73">
        <f>+IF(INT(L38-BO38)&lt;=1,1,INT(L38-BO38))</f>
        <v>1</v>
      </c>
      <c r="S38" s="73">
        <f>INT(M38-BQ38)</f>
        <v>2</v>
      </c>
      <c r="T38" s="66">
        <f>+R38*S38</f>
        <v>2</v>
      </c>
      <c r="U38" s="63" t="str">
        <f>(CONCATENATE(R38,S38))</f>
        <v>12</v>
      </c>
      <c r="V38" s="63" t="str">
        <f>IF(OR(U38="11",U38="12",U38="21",U38="22",U38="31"),$P$9,IF(OR(U38="41",U38="32",U38="23",U38="13"),$P$8,IF(OR(U38="51",U38="52",U38="42",U38="43",U38="33",U38="24",U38="14"),$P$7,IF(OR(U38="53",U38="54",U38="44",U38="34",U38="55",U38="45",U38="35",U38="25",U38="15"),$P$6,0))))</f>
        <v>RIESGO BAJO</v>
      </c>
      <c r="W38" s="70" t="s">
        <v>554</v>
      </c>
      <c r="X38" s="70" t="s">
        <v>23</v>
      </c>
      <c r="Y38" s="76" t="s">
        <v>687</v>
      </c>
      <c r="Z38" s="80" t="s">
        <v>371</v>
      </c>
      <c r="AA38" s="80" t="s">
        <v>23</v>
      </c>
      <c r="AB38" s="80" t="s">
        <v>643</v>
      </c>
      <c r="AC38" s="33" t="s">
        <v>7</v>
      </c>
      <c r="AD38" s="72">
        <f t="shared" si="0"/>
        <v>4</v>
      </c>
      <c r="AE38" s="33">
        <v>1</v>
      </c>
      <c r="AF38" s="33">
        <v>1</v>
      </c>
      <c r="AG38" s="33">
        <v>1</v>
      </c>
      <c r="AH38" s="33">
        <v>1</v>
      </c>
      <c r="AI38" s="33" t="s">
        <v>23</v>
      </c>
      <c r="AJ38" s="80" t="s">
        <v>20</v>
      </c>
      <c r="AK38" s="80" t="s">
        <v>6</v>
      </c>
      <c r="AL38" s="80" t="s">
        <v>6</v>
      </c>
      <c r="AM38" s="80" t="s">
        <v>6</v>
      </c>
      <c r="AN38" s="80" t="s">
        <v>61</v>
      </c>
      <c r="AO38" s="33" t="s">
        <v>117</v>
      </c>
      <c r="AP38" s="33" t="s">
        <v>101</v>
      </c>
      <c r="AQ38" s="33" t="s">
        <v>103</v>
      </c>
      <c r="AR38" s="33" t="s">
        <v>105</v>
      </c>
      <c r="AS38" s="33" t="str">
        <f t="shared" si="1"/>
        <v>Prevenir</v>
      </c>
      <c r="AT38" s="80" t="s">
        <v>108</v>
      </c>
      <c r="AU38" s="80" t="s">
        <v>110</v>
      </c>
      <c r="AV38" s="80" t="s">
        <v>112</v>
      </c>
      <c r="AW38" s="33">
        <f t="shared" si="2"/>
        <v>15</v>
      </c>
      <c r="AX38" s="33">
        <f t="shared" si="3"/>
        <v>15</v>
      </c>
      <c r="AY38" s="33">
        <f t="shared" si="4"/>
        <v>15</v>
      </c>
      <c r="AZ38" s="33">
        <f t="shared" si="5"/>
        <v>15</v>
      </c>
      <c r="BA38" s="33">
        <f t="shared" si="6"/>
        <v>15</v>
      </c>
      <c r="BB38" s="33">
        <f t="shared" si="7"/>
        <v>15</v>
      </c>
      <c r="BC38" s="33">
        <f t="shared" si="8"/>
        <v>10</v>
      </c>
      <c r="BD38" s="72">
        <f t="shared" si="9"/>
        <v>100</v>
      </c>
      <c r="BE38" s="72" t="str">
        <f t="shared" si="10"/>
        <v>Fuerte</v>
      </c>
      <c r="BF38" s="34" t="s">
        <v>156</v>
      </c>
      <c r="BG38" s="72" t="str">
        <f t="shared" si="11"/>
        <v>Fuerte</v>
      </c>
      <c r="BH38" s="72" t="str">
        <f t="shared" si="12"/>
        <v>Fuerte</v>
      </c>
      <c r="BI38" s="72">
        <f t="shared" si="13"/>
        <v>100</v>
      </c>
      <c r="BJ38" s="100">
        <f>+AVERAGE(BI38:BI38)</f>
        <v>100</v>
      </c>
      <c r="BK38" s="72" t="str">
        <f t="shared" si="14"/>
        <v>Fuerte</v>
      </c>
      <c r="BL38" s="39" t="s">
        <v>165</v>
      </c>
      <c r="BM38" s="39" t="s">
        <v>165</v>
      </c>
      <c r="BN38" s="66">
        <f>IF(E38=$E$7,0,IF(AND(BK38="Fuerte",BL38="Directamente"),2,IF(AND(BK38="Moderado",BL38="Directamente"),1,0)))</f>
        <v>2</v>
      </c>
      <c r="BO38" s="81">
        <f>+AVERAGE(BN38:BN38)</f>
        <v>2</v>
      </c>
      <c r="BP38" s="66">
        <f>IF(D38=$E$7,0,IF(AND(BK38="Fuerte",BL38="Indirectamente"),1,IF(AND(BK38="Fuerte",BL38="Directamente"),2,IF(AND(BK38="Moderado",BL38="Directamente"),1,0))))</f>
        <v>2</v>
      </c>
      <c r="BQ38" s="81">
        <f>+AVERAGE(BP38:BP38)</f>
        <v>2</v>
      </c>
      <c r="BR38" s="56" t="s">
        <v>44</v>
      </c>
    </row>
    <row r="39" spans="1:70" s="37" customFormat="1" ht="134.25" customHeight="1" x14ac:dyDescent="0.2">
      <c r="A39" s="142">
        <v>62</v>
      </c>
      <c r="B39" s="142" t="s">
        <v>472</v>
      </c>
      <c r="C39" s="56" t="s">
        <v>44</v>
      </c>
      <c r="D39" s="75" t="s">
        <v>44</v>
      </c>
      <c r="E39" s="143" t="s">
        <v>38</v>
      </c>
      <c r="F39" s="136" t="s">
        <v>69</v>
      </c>
      <c r="G39" s="136" t="s">
        <v>77</v>
      </c>
      <c r="H39" s="136" t="s">
        <v>82</v>
      </c>
      <c r="I39" s="144" t="s">
        <v>372</v>
      </c>
      <c r="J39" s="145" t="s">
        <v>373</v>
      </c>
      <c r="K39" s="144" t="s">
        <v>370</v>
      </c>
      <c r="L39" s="136">
        <v>2</v>
      </c>
      <c r="M39" s="136">
        <v>4</v>
      </c>
      <c r="N39" s="140">
        <f t="shared" si="15"/>
        <v>8</v>
      </c>
      <c r="O39" s="193" t="str">
        <f>(CONCATENATE(L39,M39))</f>
        <v>24</v>
      </c>
      <c r="P39" s="193" t="str">
        <f>IF(OR(O39="11",O39="12",O39="21",O39="22",O39="31"),$P$9,IF(OR(O39="41",O39="32",O39="23",O39="13"),$P$8,IF(OR(O39="51",O39="52",O39="42",O39="43",O39="33",O39="24",O39="14"),$P$7,IF(OR(O39="53",O39="54",O39="44",O39="34",O39="55",O39="45",O39="35",O39="25",O39="15"),$P$6,0))))</f>
        <v>RIESGO ALTO</v>
      </c>
      <c r="Q39" s="141" t="s">
        <v>90</v>
      </c>
      <c r="R39" s="138">
        <f>+IF(INT(L39-BO39)&lt;=1,1,INT(L39-BO39))</f>
        <v>1</v>
      </c>
      <c r="S39" s="138">
        <f>INT(M39-BQ39)</f>
        <v>2</v>
      </c>
      <c r="T39" s="140">
        <f>+R39*S39</f>
        <v>2</v>
      </c>
      <c r="U39" s="193" t="str">
        <f>(CONCATENATE(R39,S39))</f>
        <v>12</v>
      </c>
      <c r="V39" s="193" t="str">
        <f>IF(OR(U39="11",U39="12",U39="21",U39="22",U39="31"),$P$9,IF(OR(U39="41",U39="32",U39="23",U39="13"),$P$8,IF(OR(U39="51",U39="52",U39="42",U39="43",U39="33",U39="24",U39="14"),$P$7,IF(OR(U39="53",U39="54",U39="44",U39="34",U39="55",U39="45",U39="35",U39="25",U39="15"),$P$6,0))))</f>
        <v>RIESGO BAJO</v>
      </c>
      <c r="W39" s="136" t="s">
        <v>554</v>
      </c>
      <c r="X39" s="136" t="s">
        <v>23</v>
      </c>
      <c r="Y39" s="76" t="s">
        <v>686</v>
      </c>
      <c r="Z39" s="80" t="s">
        <v>641</v>
      </c>
      <c r="AA39" s="80" t="s">
        <v>23</v>
      </c>
      <c r="AB39" s="80" t="s">
        <v>642</v>
      </c>
      <c r="AC39" s="33" t="s">
        <v>7</v>
      </c>
      <c r="AD39" s="72">
        <f t="shared" si="0"/>
        <v>6</v>
      </c>
      <c r="AE39" s="33">
        <v>1</v>
      </c>
      <c r="AF39" s="33">
        <v>2</v>
      </c>
      <c r="AG39" s="33">
        <v>1</v>
      </c>
      <c r="AH39" s="33">
        <v>2</v>
      </c>
      <c r="AI39" s="33" t="s">
        <v>23</v>
      </c>
      <c r="AJ39" s="80" t="s">
        <v>20</v>
      </c>
      <c r="AK39" s="80" t="s">
        <v>6</v>
      </c>
      <c r="AL39" s="80" t="s">
        <v>6</v>
      </c>
      <c r="AM39" s="80" t="s">
        <v>6</v>
      </c>
      <c r="AN39" s="80" t="s">
        <v>27</v>
      </c>
      <c r="AO39" s="33" t="s">
        <v>117</v>
      </c>
      <c r="AP39" s="33" t="s">
        <v>101</v>
      </c>
      <c r="AQ39" s="33" t="s">
        <v>103</v>
      </c>
      <c r="AR39" s="33" t="s">
        <v>105</v>
      </c>
      <c r="AS39" s="33" t="str">
        <f>+IF(AJ39="Preventivo","Prevenir",IF(AJ39="Detectivo","Detectar","No es un control"))</f>
        <v>Prevenir</v>
      </c>
      <c r="AT39" s="80" t="s">
        <v>108</v>
      </c>
      <c r="AU39" s="80" t="s">
        <v>110</v>
      </c>
      <c r="AV39" s="80" t="s">
        <v>112</v>
      </c>
      <c r="AW39" s="33">
        <f t="shared" si="2"/>
        <v>15</v>
      </c>
      <c r="AX39" s="33">
        <f t="shared" si="3"/>
        <v>15</v>
      </c>
      <c r="AY39" s="33">
        <f t="shared" si="4"/>
        <v>15</v>
      </c>
      <c r="AZ39" s="33">
        <f t="shared" si="5"/>
        <v>15</v>
      </c>
      <c r="BA39" s="33">
        <f t="shared" si="6"/>
        <v>15</v>
      </c>
      <c r="BB39" s="33">
        <f t="shared" si="7"/>
        <v>15</v>
      </c>
      <c r="BC39" s="33">
        <f t="shared" si="8"/>
        <v>10</v>
      </c>
      <c r="BD39" s="72">
        <f t="shared" si="9"/>
        <v>100</v>
      </c>
      <c r="BE39" s="72" t="str">
        <f t="shared" si="10"/>
        <v>Fuerte</v>
      </c>
      <c r="BF39" s="34" t="s">
        <v>156</v>
      </c>
      <c r="BG39" s="72" t="str">
        <f t="shared" si="11"/>
        <v>Fuerte</v>
      </c>
      <c r="BH39" s="72" t="str">
        <f t="shared" si="12"/>
        <v>Fuerte</v>
      </c>
      <c r="BI39" s="72">
        <f t="shared" si="13"/>
        <v>100</v>
      </c>
      <c r="BJ39" s="148">
        <f>+AVERAGE(BI39:BI40)</f>
        <v>100</v>
      </c>
      <c r="BK39" s="137" t="str">
        <f t="shared" si="14"/>
        <v>Fuerte</v>
      </c>
      <c r="BL39" s="39" t="s">
        <v>165</v>
      </c>
      <c r="BM39" s="39" t="s">
        <v>165</v>
      </c>
      <c r="BN39" s="66">
        <f>IF(E39=$E$7,0,IF(AND(BK39="Fuerte",BL39="Directamente"),2,IF(AND(BK39="Moderado",BL39="Directamente"),1,0)))</f>
        <v>2</v>
      </c>
      <c r="BO39" s="134">
        <f>+AVERAGE(BN39:BN40)</f>
        <v>2</v>
      </c>
      <c r="BP39" s="66">
        <f>IF(D39=$E$7,0,IF(AND(BK39="Fuerte",BL39="Indirectamente"),1,IF(AND(BK39="Fuerte",BL39="Directamente"),2,IF(AND(BK39="Moderado",BL39="Directamente"),1,0))))</f>
        <v>2</v>
      </c>
      <c r="BQ39" s="134">
        <f>+AVERAGE(BP39:BP40)</f>
        <v>2</v>
      </c>
      <c r="BR39" s="56" t="s">
        <v>44</v>
      </c>
    </row>
    <row r="40" spans="1:70" s="37" customFormat="1" ht="121.5" customHeight="1" x14ac:dyDescent="0.2">
      <c r="A40" s="142"/>
      <c r="B40" s="142"/>
      <c r="C40" s="56" t="s">
        <v>44</v>
      </c>
      <c r="D40" s="75" t="s">
        <v>44</v>
      </c>
      <c r="E40" s="143"/>
      <c r="F40" s="136"/>
      <c r="G40" s="136"/>
      <c r="H40" s="136"/>
      <c r="I40" s="144"/>
      <c r="J40" s="145"/>
      <c r="K40" s="144"/>
      <c r="L40" s="136"/>
      <c r="M40" s="136"/>
      <c r="N40" s="140"/>
      <c r="O40" s="193"/>
      <c r="P40" s="193"/>
      <c r="Q40" s="141"/>
      <c r="R40" s="139">
        <f>+L40-BN40</f>
        <v>-2</v>
      </c>
      <c r="S40" s="139">
        <f>+M40-BQ40</f>
        <v>0</v>
      </c>
      <c r="T40" s="140"/>
      <c r="U40" s="193"/>
      <c r="V40" s="193"/>
      <c r="W40" s="136"/>
      <c r="X40" s="136"/>
      <c r="Y40" s="76" t="s">
        <v>688</v>
      </c>
      <c r="Z40" s="80" t="s">
        <v>644</v>
      </c>
      <c r="AA40" s="80" t="s">
        <v>23</v>
      </c>
      <c r="AB40" s="80" t="s">
        <v>645</v>
      </c>
      <c r="AC40" s="33" t="s">
        <v>7</v>
      </c>
      <c r="AD40" s="72">
        <f t="shared" si="0"/>
        <v>12</v>
      </c>
      <c r="AE40" s="33">
        <v>3</v>
      </c>
      <c r="AF40" s="33">
        <v>3</v>
      </c>
      <c r="AG40" s="33">
        <v>3</v>
      </c>
      <c r="AH40" s="33">
        <v>3</v>
      </c>
      <c r="AI40" s="33" t="s">
        <v>23</v>
      </c>
      <c r="AJ40" s="80" t="s">
        <v>20</v>
      </c>
      <c r="AK40" s="80" t="s">
        <v>6</v>
      </c>
      <c r="AL40" s="80" t="s">
        <v>6</v>
      </c>
      <c r="AM40" s="80" t="s">
        <v>6</v>
      </c>
      <c r="AN40" s="80" t="s">
        <v>30</v>
      </c>
      <c r="AO40" s="33" t="s">
        <v>117</v>
      </c>
      <c r="AP40" s="33" t="s">
        <v>101</v>
      </c>
      <c r="AQ40" s="33" t="s">
        <v>103</v>
      </c>
      <c r="AR40" s="33" t="s">
        <v>105</v>
      </c>
      <c r="AS40" s="33" t="str">
        <f t="shared" si="1"/>
        <v>Prevenir</v>
      </c>
      <c r="AT40" s="80" t="s">
        <v>108</v>
      </c>
      <c r="AU40" s="80" t="s">
        <v>110</v>
      </c>
      <c r="AV40" s="80" t="s">
        <v>112</v>
      </c>
      <c r="AW40" s="33">
        <f t="shared" si="2"/>
        <v>15</v>
      </c>
      <c r="AX40" s="33">
        <f t="shared" si="3"/>
        <v>15</v>
      </c>
      <c r="AY40" s="33">
        <f t="shared" si="4"/>
        <v>15</v>
      </c>
      <c r="AZ40" s="33">
        <f t="shared" si="5"/>
        <v>15</v>
      </c>
      <c r="BA40" s="33">
        <f t="shared" si="6"/>
        <v>15</v>
      </c>
      <c r="BB40" s="33">
        <f t="shared" si="7"/>
        <v>15</v>
      </c>
      <c r="BC40" s="33">
        <f t="shared" si="8"/>
        <v>10</v>
      </c>
      <c r="BD40" s="72">
        <f t="shared" si="9"/>
        <v>100</v>
      </c>
      <c r="BE40" s="72" t="str">
        <f t="shared" si="10"/>
        <v>Fuerte</v>
      </c>
      <c r="BF40" s="34" t="s">
        <v>156</v>
      </c>
      <c r="BG40" s="72" t="str">
        <f t="shared" si="11"/>
        <v>Fuerte</v>
      </c>
      <c r="BH40" s="72" t="str">
        <f t="shared" si="12"/>
        <v>Fuerte</v>
      </c>
      <c r="BI40" s="72">
        <f t="shared" si="13"/>
        <v>100</v>
      </c>
      <c r="BJ40" s="149"/>
      <c r="BK40" s="137"/>
      <c r="BL40" s="39" t="s">
        <v>165</v>
      </c>
      <c r="BM40" s="39" t="s">
        <v>165</v>
      </c>
      <c r="BN40" s="66">
        <f>IF(E40=$E$7,0,IF(AND(BK39="Fuerte",BL40="Directamente"),2,IF(AND(BK39="Moderado",BL40="Directamente"),1,0)))</f>
        <v>2</v>
      </c>
      <c r="BO40" s="134"/>
      <c r="BP40" s="66">
        <f>IF(D40=$E$7,0,IF(AND(BK39="Fuerte",BL40="Indirectamente"),1,IF(AND(BK39="Fuerte",BL40="Directamente"),2,IF(AND(BK39="Moderado",BL40="Directamente"),1,0))))</f>
        <v>2</v>
      </c>
      <c r="BQ40" s="134"/>
      <c r="BR40" s="56" t="s">
        <v>44</v>
      </c>
    </row>
    <row r="41" spans="1:70" s="37" customFormat="1" ht="128.25" customHeight="1" x14ac:dyDescent="0.2">
      <c r="A41" s="142">
        <v>63</v>
      </c>
      <c r="B41" s="142" t="s">
        <v>473</v>
      </c>
      <c r="C41" s="56" t="s">
        <v>44</v>
      </c>
      <c r="D41" s="75" t="s">
        <v>44</v>
      </c>
      <c r="E41" s="143" t="s">
        <v>38</v>
      </c>
      <c r="F41" s="136" t="s">
        <v>69</v>
      </c>
      <c r="G41" s="136" t="s">
        <v>77</v>
      </c>
      <c r="H41" s="136" t="s">
        <v>71</v>
      </c>
      <c r="I41" s="144" t="s">
        <v>374</v>
      </c>
      <c r="J41" s="145" t="s">
        <v>375</v>
      </c>
      <c r="K41" s="144" t="s">
        <v>376</v>
      </c>
      <c r="L41" s="136">
        <v>2</v>
      </c>
      <c r="M41" s="136">
        <v>4</v>
      </c>
      <c r="N41" s="140">
        <f>+L41*M41</f>
        <v>8</v>
      </c>
      <c r="O41" s="193" t="str">
        <f>(CONCATENATE(L41,M41))</f>
        <v>24</v>
      </c>
      <c r="P41" s="193" t="str">
        <f>IF(OR(O41="11",O41="12",O41="21",O41="22",O41="31"),$P$9,IF(OR(O41="41",O41="32",O41="23",O41="13"),$P$8,IF(OR(O41="51",O41="52",O41="42",O41="43",O41="33",O41="24",O41="14"),$P$7,IF(OR(O41="53",O41="54",O41="44",O41="34",O41="55",O41="45",O41="35",O41="25",O41="15"),$P$6,0))))</f>
        <v>RIESGO ALTO</v>
      </c>
      <c r="Q41" s="141" t="s">
        <v>90</v>
      </c>
      <c r="R41" s="138">
        <f>+IF(INT(L41-BO41)&lt;=1,1,INT(L41-BO41))</f>
        <v>1</v>
      </c>
      <c r="S41" s="138">
        <f>INT(M41-BQ41)</f>
        <v>2</v>
      </c>
      <c r="T41" s="140">
        <f>+R41*S41</f>
        <v>2</v>
      </c>
      <c r="U41" s="193" t="str">
        <f>(CONCATENATE(R41,S41))</f>
        <v>12</v>
      </c>
      <c r="V41" s="193" t="str">
        <f>IF(OR(U41="11",U41="12",U41="21",U41="22",U41="31"),$P$9,IF(OR(U41="41",U41="32",U41="23",U41="13"),$P$8,IF(OR(U41="51",U41="52",U41="42",U41="43",U41="33",U41="24",U41="14"),$P$7,IF(OR(U41="53",U41="54",U41="44",U41="34",U41="55",U41="45",U41="35",U41="25",U41="15"),$P$6,0))))</f>
        <v>RIESGO BAJO</v>
      </c>
      <c r="W41" s="136" t="s">
        <v>554</v>
      </c>
      <c r="X41" s="136" t="s">
        <v>23</v>
      </c>
      <c r="Y41" s="76" t="s">
        <v>689</v>
      </c>
      <c r="Z41" s="80" t="s">
        <v>646</v>
      </c>
      <c r="AA41" s="80" t="s">
        <v>23</v>
      </c>
      <c r="AB41" s="80" t="s">
        <v>647</v>
      </c>
      <c r="AC41" s="33" t="s">
        <v>7</v>
      </c>
      <c r="AD41" s="72">
        <f t="shared" si="0"/>
        <v>0</v>
      </c>
      <c r="AE41" s="33">
        <v>0</v>
      </c>
      <c r="AF41" s="33">
        <v>0</v>
      </c>
      <c r="AG41" s="33">
        <v>0</v>
      </c>
      <c r="AH41" s="33">
        <v>0</v>
      </c>
      <c r="AI41" s="33" t="s">
        <v>6</v>
      </c>
      <c r="AJ41" s="80" t="s">
        <v>20</v>
      </c>
      <c r="AK41" s="80" t="s">
        <v>6</v>
      </c>
      <c r="AL41" s="80" t="s">
        <v>6</v>
      </c>
      <c r="AM41" s="80" t="s">
        <v>6</v>
      </c>
      <c r="AN41" s="80" t="s">
        <v>29</v>
      </c>
      <c r="AO41" s="33" t="s">
        <v>117</v>
      </c>
      <c r="AP41" s="33" t="s">
        <v>101</v>
      </c>
      <c r="AQ41" s="33" t="s">
        <v>103</v>
      </c>
      <c r="AR41" s="33" t="s">
        <v>105</v>
      </c>
      <c r="AS41" s="33" t="str">
        <f t="shared" si="1"/>
        <v>Prevenir</v>
      </c>
      <c r="AT41" s="80" t="s">
        <v>108</v>
      </c>
      <c r="AU41" s="80" t="s">
        <v>110</v>
      </c>
      <c r="AV41" s="80" t="s">
        <v>112</v>
      </c>
      <c r="AW41" s="33">
        <f t="shared" si="2"/>
        <v>15</v>
      </c>
      <c r="AX41" s="33">
        <f t="shared" si="3"/>
        <v>15</v>
      </c>
      <c r="AY41" s="33">
        <f t="shared" si="4"/>
        <v>15</v>
      </c>
      <c r="AZ41" s="33">
        <f t="shared" si="5"/>
        <v>15</v>
      </c>
      <c r="BA41" s="33">
        <f t="shared" si="6"/>
        <v>15</v>
      </c>
      <c r="BB41" s="33">
        <f t="shared" si="7"/>
        <v>15</v>
      </c>
      <c r="BC41" s="33">
        <f t="shared" si="8"/>
        <v>10</v>
      </c>
      <c r="BD41" s="72">
        <f t="shared" si="9"/>
        <v>100</v>
      </c>
      <c r="BE41" s="72" t="str">
        <f t="shared" si="10"/>
        <v>Fuerte</v>
      </c>
      <c r="BF41" s="34" t="s">
        <v>156</v>
      </c>
      <c r="BG41" s="72" t="str">
        <f t="shared" si="11"/>
        <v>Fuerte</v>
      </c>
      <c r="BH41" s="72" t="str">
        <f t="shared" si="12"/>
        <v>Fuerte</v>
      </c>
      <c r="BI41" s="72">
        <f t="shared" si="13"/>
        <v>100</v>
      </c>
      <c r="BJ41" s="148">
        <f>+AVERAGE(BI41:BI42)</f>
        <v>100</v>
      </c>
      <c r="BK41" s="137" t="str">
        <f t="shared" si="14"/>
        <v>Fuerte</v>
      </c>
      <c r="BL41" s="39" t="s">
        <v>165</v>
      </c>
      <c r="BM41" s="39" t="s">
        <v>165</v>
      </c>
      <c r="BN41" s="66">
        <f>IF(E41=$E$7,0,IF(AND(BK41="Fuerte",BL41="Directamente"),2,IF(AND(BK41="Moderado",BL41="Directamente"),1,0)))</f>
        <v>2</v>
      </c>
      <c r="BO41" s="134">
        <f>+AVERAGE(BN41:BN42)</f>
        <v>2</v>
      </c>
      <c r="BP41" s="66">
        <f>IF(D41=$E$7,0,IF(AND(BK41="Fuerte",BL41="Indirectamente"),1,IF(AND(BK41="Fuerte",BL41="Directamente"),2,IF(AND(BK41="Moderado",BL41="Directamente"),1,0))))</f>
        <v>2</v>
      </c>
      <c r="BQ41" s="134">
        <f>+AVERAGE(BP41:BP42)</f>
        <v>2</v>
      </c>
      <c r="BR41" s="56" t="s">
        <v>44</v>
      </c>
    </row>
    <row r="42" spans="1:70" s="37" customFormat="1" ht="113.25" customHeight="1" x14ac:dyDescent="0.2">
      <c r="A42" s="142"/>
      <c r="B42" s="142"/>
      <c r="C42" s="56" t="s">
        <v>44</v>
      </c>
      <c r="D42" s="75" t="s">
        <v>44</v>
      </c>
      <c r="E42" s="143"/>
      <c r="F42" s="136"/>
      <c r="G42" s="136"/>
      <c r="H42" s="136"/>
      <c r="I42" s="144"/>
      <c r="J42" s="145"/>
      <c r="K42" s="144"/>
      <c r="L42" s="136"/>
      <c r="M42" s="136"/>
      <c r="N42" s="140"/>
      <c r="O42" s="193"/>
      <c r="P42" s="193">
        <f>IF(OR(O42="11",O42="12",O42="21",O42="22",O42="31"),$P$9,IF(OR(O42="41",O42="32",O42="23",O42="13"),$P$8,IF(OR(O42="51",O42="52",O42="42",O42="43",O42="33",O42="24",O42="14"),$P$7,IF(OR(O42="53",O42="54",O42="44",O42="34",O42="55",O42="45",O42="35",O42="25",O42="15"),$P$6,0))))</f>
        <v>0</v>
      </c>
      <c r="Q42" s="141"/>
      <c r="R42" s="139">
        <f>+L42-BN42</f>
        <v>-2</v>
      </c>
      <c r="S42" s="139">
        <f>+M42-BQ42</f>
        <v>0</v>
      </c>
      <c r="T42" s="140"/>
      <c r="U42" s="193"/>
      <c r="V42" s="193">
        <f>IF(OR(U42="11",U42="12",U42="21",U42="22",U42="31"),$P$9,IF(OR(U42="41",U42="32",U42="23",U42="13"),$P$8,IF(OR(U42="51",U42="52",U42="42",U42="43",U42="33",U42="24",U42="14"),$P$7,IF(OR(U42="53",U42="54",U42="44",U42="34",U42="55",U42="45",U42="35",U42="25",U42="15"),$P$6,0))))</f>
        <v>0</v>
      </c>
      <c r="W42" s="136"/>
      <c r="X42" s="136"/>
      <c r="Y42" s="76" t="s">
        <v>690</v>
      </c>
      <c r="Z42" s="80" t="s">
        <v>377</v>
      </c>
      <c r="AA42" s="80" t="s">
        <v>23</v>
      </c>
      <c r="AB42" s="80" t="s">
        <v>648</v>
      </c>
      <c r="AC42" s="33" t="s">
        <v>7</v>
      </c>
      <c r="AD42" s="72">
        <f t="shared" si="0"/>
        <v>6</v>
      </c>
      <c r="AE42" s="33">
        <v>1</v>
      </c>
      <c r="AF42" s="33">
        <v>2</v>
      </c>
      <c r="AG42" s="33">
        <v>1</v>
      </c>
      <c r="AH42" s="33">
        <v>2</v>
      </c>
      <c r="AI42" s="33" t="s">
        <v>23</v>
      </c>
      <c r="AJ42" s="80" t="s">
        <v>20</v>
      </c>
      <c r="AK42" s="80" t="s">
        <v>6</v>
      </c>
      <c r="AL42" s="80" t="s">
        <v>6</v>
      </c>
      <c r="AM42" s="80" t="s">
        <v>6</v>
      </c>
      <c r="AN42" s="80" t="s">
        <v>29</v>
      </c>
      <c r="AO42" s="33" t="s">
        <v>117</v>
      </c>
      <c r="AP42" s="33" t="s">
        <v>101</v>
      </c>
      <c r="AQ42" s="33" t="s">
        <v>103</v>
      </c>
      <c r="AR42" s="33" t="s">
        <v>105</v>
      </c>
      <c r="AS42" s="33" t="str">
        <f t="shared" si="1"/>
        <v>Prevenir</v>
      </c>
      <c r="AT42" s="80" t="s">
        <v>108</v>
      </c>
      <c r="AU42" s="80" t="s">
        <v>110</v>
      </c>
      <c r="AV42" s="80" t="s">
        <v>112</v>
      </c>
      <c r="AW42" s="33">
        <f t="shared" si="2"/>
        <v>15</v>
      </c>
      <c r="AX42" s="33">
        <f t="shared" si="3"/>
        <v>15</v>
      </c>
      <c r="AY42" s="33">
        <f t="shared" si="4"/>
        <v>15</v>
      </c>
      <c r="AZ42" s="33">
        <f t="shared" si="5"/>
        <v>15</v>
      </c>
      <c r="BA42" s="33">
        <f t="shared" si="6"/>
        <v>15</v>
      </c>
      <c r="BB42" s="33">
        <f t="shared" si="7"/>
        <v>15</v>
      </c>
      <c r="BC42" s="33">
        <f t="shared" si="8"/>
        <v>10</v>
      </c>
      <c r="BD42" s="72">
        <f t="shared" si="9"/>
        <v>100</v>
      </c>
      <c r="BE42" s="72" t="str">
        <f t="shared" si="10"/>
        <v>Fuerte</v>
      </c>
      <c r="BF42" s="34" t="s">
        <v>156</v>
      </c>
      <c r="BG42" s="72" t="str">
        <f t="shared" si="11"/>
        <v>Fuerte</v>
      </c>
      <c r="BH42" s="72" t="str">
        <f t="shared" si="12"/>
        <v>Fuerte</v>
      </c>
      <c r="BI42" s="72">
        <f t="shared" si="13"/>
        <v>100</v>
      </c>
      <c r="BJ42" s="149"/>
      <c r="BK42" s="137"/>
      <c r="BL42" s="39" t="s">
        <v>165</v>
      </c>
      <c r="BM42" s="39" t="s">
        <v>165</v>
      </c>
      <c r="BN42" s="66">
        <f>IF(E42=$E$7,0,IF(AND(BK41="Fuerte",BL42="Directamente"),2,IF(AND(BK41="Moderado",BL42="Directamente"),1,0)))</f>
        <v>2</v>
      </c>
      <c r="BO42" s="134"/>
      <c r="BP42" s="66">
        <f>IF(D42=$E$7,0,IF(AND(BK41="Fuerte",BL42="Indirectamente"),1,IF(AND(BK41="Fuerte",BL42="Directamente"),2,IF(AND(BK41="Moderado",BL42="Directamente"),1,0))))</f>
        <v>2</v>
      </c>
      <c r="BQ42" s="134"/>
      <c r="BR42" s="56" t="s">
        <v>44</v>
      </c>
    </row>
    <row r="43" spans="1:70" s="37" customFormat="1" ht="107.25" customHeight="1" x14ac:dyDescent="0.2">
      <c r="A43" s="142">
        <v>64</v>
      </c>
      <c r="B43" s="142" t="s">
        <v>474</v>
      </c>
      <c r="C43" s="56" t="s">
        <v>44</v>
      </c>
      <c r="D43" s="75" t="s">
        <v>44</v>
      </c>
      <c r="E43" s="143" t="s">
        <v>38</v>
      </c>
      <c r="F43" s="136" t="s">
        <v>66</v>
      </c>
      <c r="G43" s="136" t="s">
        <v>76</v>
      </c>
      <c r="H43" s="136" t="s">
        <v>80</v>
      </c>
      <c r="I43" s="144" t="s">
        <v>378</v>
      </c>
      <c r="J43" s="145" t="s">
        <v>379</v>
      </c>
      <c r="K43" s="144" t="s">
        <v>380</v>
      </c>
      <c r="L43" s="136">
        <v>1</v>
      </c>
      <c r="M43" s="136">
        <v>4</v>
      </c>
      <c r="N43" s="140">
        <f t="shared" si="15"/>
        <v>4</v>
      </c>
      <c r="O43" s="193" t="str">
        <f>(CONCATENATE(L43,M43))</f>
        <v>14</v>
      </c>
      <c r="P43" s="193" t="str">
        <f>IF(OR(O43="11",O43="12",O43="21",O43="22",O43="31"),$P$9,IF(OR(O43="41",O43="32",O43="23",O43="13"),$P$8,IF(OR(O43="51",O43="52",O43="42",O43="43",O43="33",O43="24",O43="14"),$P$7,IF(OR(O43="53",O43="54",O43="44",O43="34",O43="55",O43="45",O43="35",O43="25",O43="15"),$P$6,0))))</f>
        <v>RIESGO ALTO</v>
      </c>
      <c r="Q43" s="141" t="s">
        <v>90</v>
      </c>
      <c r="R43" s="138">
        <f>+IF(INT(L43-BO43)&lt;=1,1,INT(L43-BO43))</f>
        <v>1</v>
      </c>
      <c r="S43" s="138">
        <f>INT(M43-BQ43)</f>
        <v>2</v>
      </c>
      <c r="T43" s="140">
        <f>+R43*S43</f>
        <v>2</v>
      </c>
      <c r="U43" s="193" t="str">
        <f>(CONCATENATE(R43,S43))</f>
        <v>12</v>
      </c>
      <c r="V43" s="193" t="str">
        <f>IF(OR(U43="11",U43="12",U43="21",U43="22",U43="31"),$P$9,IF(OR(U43="41",U43="32",U43="23",U43="13"),$P$8,IF(OR(U43="51",U43="52",U43="42",U43="43",U43="33",U43="24",U43="14"),$P$7,IF(OR(U43="53",U43="54",U43="44",U43="34",U43="55",U43="45",U43="35",U43="25",U43="15"),$P$6,0))))</f>
        <v>RIESGO BAJO</v>
      </c>
      <c r="W43" s="136" t="s">
        <v>554</v>
      </c>
      <c r="X43" s="136" t="s">
        <v>23</v>
      </c>
      <c r="Y43" s="76" t="s">
        <v>555</v>
      </c>
      <c r="Z43" s="80" t="s">
        <v>381</v>
      </c>
      <c r="AA43" s="80" t="s">
        <v>23</v>
      </c>
      <c r="AB43" s="80" t="s">
        <v>416</v>
      </c>
      <c r="AC43" s="33" t="s">
        <v>7</v>
      </c>
      <c r="AD43" s="72">
        <f t="shared" si="0"/>
        <v>0</v>
      </c>
      <c r="AE43" s="33">
        <v>0</v>
      </c>
      <c r="AF43" s="33">
        <v>0</v>
      </c>
      <c r="AG43" s="33">
        <v>0</v>
      </c>
      <c r="AH43" s="33">
        <v>0</v>
      </c>
      <c r="AI43" s="33" t="s">
        <v>6</v>
      </c>
      <c r="AJ43" s="80" t="s">
        <v>20</v>
      </c>
      <c r="AK43" s="80" t="s">
        <v>6</v>
      </c>
      <c r="AL43" s="80" t="s">
        <v>6</v>
      </c>
      <c r="AM43" s="80" t="s">
        <v>6</v>
      </c>
      <c r="AN43" s="80" t="s">
        <v>29</v>
      </c>
      <c r="AO43" s="33" t="s">
        <v>117</v>
      </c>
      <c r="AP43" s="33" t="s">
        <v>101</v>
      </c>
      <c r="AQ43" s="33" t="s">
        <v>103</v>
      </c>
      <c r="AR43" s="33" t="s">
        <v>105</v>
      </c>
      <c r="AS43" s="33" t="str">
        <f t="shared" si="1"/>
        <v>Prevenir</v>
      </c>
      <c r="AT43" s="80" t="s">
        <v>108</v>
      </c>
      <c r="AU43" s="80" t="s">
        <v>110</v>
      </c>
      <c r="AV43" s="80" t="s">
        <v>112</v>
      </c>
      <c r="AW43" s="33">
        <f t="shared" si="2"/>
        <v>15</v>
      </c>
      <c r="AX43" s="33">
        <f t="shared" si="3"/>
        <v>15</v>
      </c>
      <c r="AY43" s="33">
        <f t="shared" si="4"/>
        <v>15</v>
      </c>
      <c r="AZ43" s="33">
        <f t="shared" si="5"/>
        <v>15</v>
      </c>
      <c r="BA43" s="33">
        <f t="shared" si="6"/>
        <v>15</v>
      </c>
      <c r="BB43" s="33">
        <f t="shared" si="7"/>
        <v>15</v>
      </c>
      <c r="BC43" s="33">
        <f t="shared" si="8"/>
        <v>10</v>
      </c>
      <c r="BD43" s="72">
        <f t="shared" si="9"/>
        <v>100</v>
      </c>
      <c r="BE43" s="72" t="str">
        <f t="shared" si="10"/>
        <v>Fuerte</v>
      </c>
      <c r="BF43" s="34" t="s">
        <v>156</v>
      </c>
      <c r="BG43" s="72" t="str">
        <f t="shared" si="11"/>
        <v>Fuerte</v>
      </c>
      <c r="BH43" s="72" t="str">
        <f t="shared" si="12"/>
        <v>Fuerte</v>
      </c>
      <c r="BI43" s="72">
        <f t="shared" si="13"/>
        <v>100</v>
      </c>
      <c r="BJ43" s="135">
        <f>+AVERAGE(BI43:BI44)</f>
        <v>100</v>
      </c>
      <c r="BK43" s="137" t="str">
        <f t="shared" si="14"/>
        <v>Fuerte</v>
      </c>
      <c r="BL43" s="39" t="s">
        <v>165</v>
      </c>
      <c r="BM43" s="39" t="s">
        <v>165</v>
      </c>
      <c r="BN43" s="66">
        <f>IF(E43=$E$7,0,IF(AND(BK43="Fuerte",BL43="Directamente"),2,IF(AND(BK43="Moderado",BL43="Directamente"),1,0)))</f>
        <v>2</v>
      </c>
      <c r="BO43" s="134">
        <f>+AVERAGE(BN43:BN44)</f>
        <v>2</v>
      </c>
      <c r="BP43" s="66">
        <f>IF(D43=$E$7,0,IF(AND(BK43="Fuerte",BL43="Indirectamente"),1,IF(AND(BK43="Fuerte",BL43="Directamente"),2,IF(AND(BK43="Moderado",BL43="Directamente"),1,0))))</f>
        <v>2</v>
      </c>
      <c r="BQ43" s="134">
        <f>+AVERAGE(BP43:BP44)</f>
        <v>2</v>
      </c>
      <c r="BR43" s="56" t="s">
        <v>44</v>
      </c>
    </row>
    <row r="44" spans="1:70" s="37" customFormat="1" ht="121.5" customHeight="1" x14ac:dyDescent="0.2">
      <c r="A44" s="142"/>
      <c r="B44" s="142"/>
      <c r="C44" s="56" t="s">
        <v>44</v>
      </c>
      <c r="D44" s="75" t="s">
        <v>44</v>
      </c>
      <c r="E44" s="143"/>
      <c r="F44" s="136"/>
      <c r="G44" s="136"/>
      <c r="H44" s="136"/>
      <c r="I44" s="144"/>
      <c r="J44" s="145"/>
      <c r="K44" s="144"/>
      <c r="L44" s="136"/>
      <c r="M44" s="136"/>
      <c r="N44" s="140">
        <f t="shared" si="15"/>
        <v>0</v>
      </c>
      <c r="O44" s="193" t="str">
        <f>(CONCATENATE(L44,M44))</f>
        <v/>
      </c>
      <c r="P44" s="193">
        <f>IF(OR(O44="11",O44="12",O44="21",O44="22",O44="31"),$P$9,IF(OR(O44="41",O44="32",O44="23",O44="13"),$P$8,IF(OR(O44="51",O44="52",O44="42",O44="43",O44="33",O44="24",O44="14"),$P$7,IF(OR(O44="53",O44="54",O44="44",O44="34",O44="55",O44="45",O44="35",O44="25",O44="15"),$P$6,0))))</f>
        <v>0</v>
      </c>
      <c r="Q44" s="141"/>
      <c r="R44" s="138">
        <f>+L44-BN44</f>
        <v>-2</v>
      </c>
      <c r="S44" s="138">
        <f>+M44-BQ44</f>
        <v>0</v>
      </c>
      <c r="T44" s="140">
        <f>+R44*S44</f>
        <v>0</v>
      </c>
      <c r="U44" s="193" t="str">
        <f>(CONCATENATE(R44,S44))</f>
        <v>-20</v>
      </c>
      <c r="V44" s="193">
        <f>IF(OR(U44="11",U44="12",U44="21",U44="22",U44="31"),$P$9,IF(OR(U44="41",U44="32",U44="23",U44="13"),$P$8,IF(OR(U44="51",U44="52",U44="42",U44="43",U44="33",U44="24",U44="14"),$P$7,IF(OR(U44="53",U44="54",U44="44",U44="34",U44="55",U44="45",U44="35",U44="25",U44="15"),$P$6,0))))</f>
        <v>0</v>
      </c>
      <c r="W44" s="136"/>
      <c r="X44" s="136"/>
      <c r="Y44" s="76" t="s">
        <v>691</v>
      </c>
      <c r="Z44" s="80" t="s">
        <v>649</v>
      </c>
      <c r="AA44" s="80" t="s">
        <v>23</v>
      </c>
      <c r="AB44" s="80" t="s">
        <v>650</v>
      </c>
      <c r="AC44" s="33" t="s">
        <v>7</v>
      </c>
      <c r="AD44" s="72">
        <f t="shared" si="0"/>
        <v>12</v>
      </c>
      <c r="AE44" s="33">
        <v>3</v>
      </c>
      <c r="AF44" s="33">
        <v>3</v>
      </c>
      <c r="AG44" s="33">
        <v>3</v>
      </c>
      <c r="AH44" s="33">
        <v>3</v>
      </c>
      <c r="AI44" s="33" t="s">
        <v>23</v>
      </c>
      <c r="AJ44" s="80" t="s">
        <v>20</v>
      </c>
      <c r="AK44" s="80" t="s">
        <v>6</v>
      </c>
      <c r="AL44" s="80" t="s">
        <v>6</v>
      </c>
      <c r="AM44" s="80" t="s">
        <v>6</v>
      </c>
      <c r="AN44" s="80" t="s">
        <v>27</v>
      </c>
      <c r="AO44" s="33" t="s">
        <v>117</v>
      </c>
      <c r="AP44" s="33" t="s">
        <v>101</v>
      </c>
      <c r="AQ44" s="33" t="s">
        <v>103</v>
      </c>
      <c r="AR44" s="33" t="s">
        <v>105</v>
      </c>
      <c r="AS44" s="33" t="str">
        <f t="shared" si="1"/>
        <v>Prevenir</v>
      </c>
      <c r="AT44" s="80" t="s">
        <v>108</v>
      </c>
      <c r="AU44" s="80" t="s">
        <v>110</v>
      </c>
      <c r="AV44" s="80" t="s">
        <v>112</v>
      </c>
      <c r="AW44" s="33">
        <f t="shared" si="2"/>
        <v>15</v>
      </c>
      <c r="AX44" s="33">
        <f t="shared" si="3"/>
        <v>15</v>
      </c>
      <c r="AY44" s="33">
        <f t="shared" si="4"/>
        <v>15</v>
      </c>
      <c r="AZ44" s="33">
        <f t="shared" si="5"/>
        <v>15</v>
      </c>
      <c r="BA44" s="33">
        <f t="shared" si="6"/>
        <v>15</v>
      </c>
      <c r="BB44" s="33">
        <f t="shared" si="7"/>
        <v>15</v>
      </c>
      <c r="BC44" s="33">
        <f t="shared" si="8"/>
        <v>10</v>
      </c>
      <c r="BD44" s="72">
        <f t="shared" si="9"/>
        <v>100</v>
      </c>
      <c r="BE44" s="72" t="str">
        <f t="shared" si="10"/>
        <v>Fuerte</v>
      </c>
      <c r="BF44" s="34" t="s">
        <v>156</v>
      </c>
      <c r="BG44" s="72" t="str">
        <f t="shared" si="11"/>
        <v>Fuerte</v>
      </c>
      <c r="BH44" s="72" t="str">
        <f t="shared" si="12"/>
        <v>Fuerte</v>
      </c>
      <c r="BI44" s="72">
        <f t="shared" si="13"/>
        <v>100</v>
      </c>
      <c r="BJ44" s="135"/>
      <c r="BK44" s="137"/>
      <c r="BL44" s="39" t="s">
        <v>165</v>
      </c>
      <c r="BM44" s="39" t="s">
        <v>165</v>
      </c>
      <c r="BN44" s="66">
        <f>IF(E44=$E$7,0,IF(AND(BK43="Fuerte",BL44="Directamente"),2,IF(AND(BK43="Moderado",BL44="Directamente"),1,0)))</f>
        <v>2</v>
      </c>
      <c r="BO44" s="134"/>
      <c r="BP44" s="66">
        <f>IF(D44=$E$7,0,IF(AND(BK43="Fuerte",BL44="Indirectamente"),1,IF(AND(BK43="Fuerte",BL44="Directamente"),2,IF(AND(BK43="Moderado",BL44="Directamente"),1,0))))</f>
        <v>2</v>
      </c>
      <c r="BQ44" s="134"/>
      <c r="BR44" s="56" t="s">
        <v>44</v>
      </c>
    </row>
    <row r="45" spans="1:70" s="37" customFormat="1" ht="134.25" customHeight="1" x14ac:dyDescent="0.2">
      <c r="A45" s="142">
        <v>65</v>
      </c>
      <c r="B45" s="142" t="s">
        <v>813</v>
      </c>
      <c r="C45" s="56" t="s">
        <v>44</v>
      </c>
      <c r="D45" s="75" t="s">
        <v>44</v>
      </c>
      <c r="E45" s="143" t="s">
        <v>34</v>
      </c>
      <c r="F45" s="136" t="s">
        <v>66</v>
      </c>
      <c r="G45" s="136" t="s">
        <v>76</v>
      </c>
      <c r="H45" s="136" t="s">
        <v>72</v>
      </c>
      <c r="I45" s="144" t="s">
        <v>365</v>
      </c>
      <c r="J45" s="145" t="s">
        <v>366</v>
      </c>
      <c r="K45" s="144" t="s">
        <v>367</v>
      </c>
      <c r="L45" s="136">
        <v>1</v>
      </c>
      <c r="M45" s="136">
        <v>3</v>
      </c>
      <c r="N45" s="140">
        <f>+L45*M45</f>
        <v>3</v>
      </c>
      <c r="O45" s="193" t="str">
        <f>(CONCATENATE(L45,M45))</f>
        <v>13</v>
      </c>
      <c r="P45" s="193" t="str">
        <f>IF(OR(O45="11",O45="12",O45="21",O45="22",O45="31"),$P$9,IF(OR(O45="41",O45="32",O45="23",O45="13"),$P$8,IF(OR(O45="51",O45="52",O45="42",O45="43",O45="33",O45="24",O45="14"),$P$7,IF(OR(O45="53",O45="54",O45="44",O45="34",O45="55",O45="45",O45="35",O45="25",O45="15"),$P$6,0))))</f>
        <v>RIESGO MODERADO</v>
      </c>
      <c r="Q45" s="141" t="s">
        <v>90</v>
      </c>
      <c r="R45" s="138">
        <f>+IF(INT(L45-BO45)&lt;=1,1,INT(L45-BO45))</f>
        <v>1</v>
      </c>
      <c r="S45" s="138">
        <f>INT(M45-BQ45)</f>
        <v>1</v>
      </c>
      <c r="T45" s="140">
        <f>+R45*S45</f>
        <v>1</v>
      </c>
      <c r="U45" s="193" t="str">
        <f>(CONCATENATE(R45,S45))</f>
        <v>11</v>
      </c>
      <c r="V45" s="193" t="str">
        <f>IF(OR(U45="11",U45="12",U45="21",U45="22",U45="31"),$P$9,IF(OR(U45="41",U45="32",U45="23",U45="13"),$P$8,IF(OR(U45="51",U45="52",U45="42",U45="43",U45="33",U45="24",U45="14"),$P$7,IF(OR(U45="53",U45="54",U45="44",U45="34",U45="55",U45="45",U45="35",U45="25",U45="15"),$P$6,0))))</f>
        <v>RIESGO BAJO</v>
      </c>
      <c r="W45" s="136" t="s">
        <v>554</v>
      </c>
      <c r="X45" s="136" t="s">
        <v>23</v>
      </c>
      <c r="Y45" s="76" t="s">
        <v>686</v>
      </c>
      <c r="Z45" s="80" t="s">
        <v>641</v>
      </c>
      <c r="AA45" s="80" t="s">
        <v>23</v>
      </c>
      <c r="AB45" s="80" t="s">
        <v>642</v>
      </c>
      <c r="AC45" s="33" t="s">
        <v>7</v>
      </c>
      <c r="AD45" s="72">
        <f t="shared" si="0"/>
        <v>6</v>
      </c>
      <c r="AE45" s="33">
        <v>1</v>
      </c>
      <c r="AF45" s="33">
        <v>2</v>
      </c>
      <c r="AG45" s="33">
        <v>1</v>
      </c>
      <c r="AH45" s="33">
        <v>2</v>
      </c>
      <c r="AI45" s="33" t="s">
        <v>23</v>
      </c>
      <c r="AJ45" s="80" t="s">
        <v>20</v>
      </c>
      <c r="AK45" s="80" t="s">
        <v>6</v>
      </c>
      <c r="AL45" s="80" t="s">
        <v>6</v>
      </c>
      <c r="AM45" s="80" t="s">
        <v>6</v>
      </c>
      <c r="AN45" s="80" t="s">
        <v>27</v>
      </c>
      <c r="AO45" s="33" t="s">
        <v>117</v>
      </c>
      <c r="AP45" s="33" t="s">
        <v>101</v>
      </c>
      <c r="AQ45" s="33" t="s">
        <v>103</v>
      </c>
      <c r="AR45" s="33" t="s">
        <v>105</v>
      </c>
      <c r="AS45" s="33" t="str">
        <f>+IF(AJ45="Preventivo","Prevenir",IF(AJ45="Detectivo","Detectar","No es un control"))</f>
        <v>Prevenir</v>
      </c>
      <c r="AT45" s="80" t="s">
        <v>108</v>
      </c>
      <c r="AU45" s="80" t="s">
        <v>110</v>
      </c>
      <c r="AV45" s="80" t="s">
        <v>112</v>
      </c>
      <c r="AW45" s="33">
        <f>+IF(AP45=$AP$6,$AP$10,$AP$11)</f>
        <v>15</v>
      </c>
      <c r="AX45" s="33">
        <f>+IF(AQ45=$AQ$6,$AQ$10,$AQ$11)</f>
        <v>15</v>
      </c>
      <c r="AY45" s="33">
        <f>+IF(AR45=$AR$6,$AR$10,$AR$11)</f>
        <v>15</v>
      </c>
      <c r="AZ45" s="33">
        <f>IF(AS45=$AS$6,$AS$10,IF(AS45=$AS$7,$AS$11,0))</f>
        <v>15</v>
      </c>
      <c r="BA45" s="33">
        <f>+IF(AT45=$AT$6,$AT$10,$AT$11)</f>
        <v>15</v>
      </c>
      <c r="BB45" s="33">
        <f>+IF(AU45=$AU$6,$AU$10,$AU$11)</f>
        <v>15</v>
      </c>
      <c r="BC45" s="33">
        <f>IF(AV45=$AV$6,$AV$10,IF(AV45=$AV$7,$AV$11,0))</f>
        <v>10</v>
      </c>
      <c r="BD45" s="72">
        <f>SUM(AW45:BC45)</f>
        <v>100</v>
      </c>
      <c r="BE45" s="72" t="str">
        <f>+IF(BD45&lt;=85,"Débil",IF(AND(BD45&gt;85,BD45&lt;96),"Moderado","Fuerte"))</f>
        <v>Fuerte</v>
      </c>
      <c r="BF45" s="34" t="s">
        <v>156</v>
      </c>
      <c r="BG45" s="72" t="str">
        <f>+IF(BF45=$BF$6,"Fuerte",IF(BF45=$BF$7,"Moderado","Débil"))</f>
        <v>Fuerte</v>
      </c>
      <c r="BH45" s="72" t="str">
        <f>+IF(AND(BE45="Fuerte",BG45="Fuerte"),"Fuerte",IF(BE45="Débil","Débil",IF(BG45="Débil","Débil","Moderado")))</f>
        <v>Fuerte</v>
      </c>
      <c r="BI45" s="72">
        <f>+IF(BH45=$BE$6,100,IF(BH45=$BE$7,50,0))</f>
        <v>100</v>
      </c>
      <c r="BJ45" s="135">
        <f>+AVERAGE(BI45:BI46)</f>
        <v>100</v>
      </c>
      <c r="BK45" s="137" t="str">
        <f>IF(BJ45&lt;50,"Débil",IF(BJ45=100,"Fuerte","Moderado"))</f>
        <v>Fuerte</v>
      </c>
      <c r="BL45" s="39" t="s">
        <v>165</v>
      </c>
      <c r="BM45" s="39" t="s">
        <v>165</v>
      </c>
      <c r="BN45" s="66">
        <f>IF(E45=$E$7,0,IF(AND(BK45="Fuerte",BL45="Directamente"),2,IF(AND(BK45="Moderado",BL45="Directamente"),1,0)))</f>
        <v>0</v>
      </c>
      <c r="BO45" s="134">
        <f>+AVERAGE(BN45:BN46)</f>
        <v>1</v>
      </c>
      <c r="BP45" s="66">
        <f>IF(D45=$E$7,0,IF(AND(BK45="Fuerte",BL45="Indirectamente"),1,IF(AND(BK45="Fuerte",BL45="Directamente"),2,IF(AND(BK45="Moderado",BL45="Directamente"),1,0))))</f>
        <v>2</v>
      </c>
      <c r="BQ45" s="134">
        <f>+AVERAGE(BP45:BP46)</f>
        <v>2</v>
      </c>
      <c r="BR45" s="56" t="s">
        <v>44</v>
      </c>
    </row>
    <row r="46" spans="1:70" s="37" customFormat="1" ht="121.5" customHeight="1" x14ac:dyDescent="0.2">
      <c r="A46" s="142"/>
      <c r="B46" s="142"/>
      <c r="C46" s="56" t="s">
        <v>44</v>
      </c>
      <c r="D46" s="75" t="s">
        <v>44</v>
      </c>
      <c r="E46" s="143"/>
      <c r="F46" s="136"/>
      <c r="G46" s="136"/>
      <c r="H46" s="136"/>
      <c r="I46" s="144"/>
      <c r="J46" s="145"/>
      <c r="K46" s="144"/>
      <c r="L46" s="136"/>
      <c r="M46" s="136"/>
      <c r="N46" s="140">
        <f>+L46*M46</f>
        <v>0</v>
      </c>
      <c r="O46" s="193" t="str">
        <f>(CONCATENATE(L46,M46))</f>
        <v/>
      </c>
      <c r="P46" s="193"/>
      <c r="Q46" s="141"/>
      <c r="R46" s="139">
        <f>+L46-BN46</f>
        <v>-2</v>
      </c>
      <c r="S46" s="139">
        <f>+M46-BQ46</f>
        <v>0</v>
      </c>
      <c r="T46" s="140">
        <f>+R46*S46</f>
        <v>0</v>
      </c>
      <c r="U46" s="193" t="str">
        <f>(CONCATENATE(R46,S46))</f>
        <v>-20</v>
      </c>
      <c r="V46" s="193"/>
      <c r="W46" s="136"/>
      <c r="X46" s="136"/>
      <c r="Y46" s="76" t="s">
        <v>692</v>
      </c>
      <c r="Z46" s="80" t="s">
        <v>651</v>
      </c>
      <c r="AA46" s="80" t="s">
        <v>23</v>
      </c>
      <c r="AB46" s="80" t="s">
        <v>652</v>
      </c>
      <c r="AC46" s="33" t="s">
        <v>7</v>
      </c>
      <c r="AD46" s="72">
        <f t="shared" si="0"/>
        <v>4</v>
      </c>
      <c r="AE46" s="33">
        <v>1</v>
      </c>
      <c r="AF46" s="33">
        <v>1</v>
      </c>
      <c r="AG46" s="33">
        <v>1</v>
      </c>
      <c r="AH46" s="33">
        <v>1</v>
      </c>
      <c r="AI46" s="33" t="s">
        <v>23</v>
      </c>
      <c r="AJ46" s="80" t="s">
        <v>20</v>
      </c>
      <c r="AK46" s="80" t="s">
        <v>6</v>
      </c>
      <c r="AL46" s="80" t="s">
        <v>6</v>
      </c>
      <c r="AM46" s="80" t="s">
        <v>6</v>
      </c>
      <c r="AN46" s="80" t="s">
        <v>61</v>
      </c>
      <c r="AO46" s="33" t="s">
        <v>117</v>
      </c>
      <c r="AP46" s="33" t="s">
        <v>101</v>
      </c>
      <c r="AQ46" s="33" t="s">
        <v>103</v>
      </c>
      <c r="AR46" s="33" t="s">
        <v>105</v>
      </c>
      <c r="AS46" s="33" t="str">
        <f>+IF(AJ46="Preventivo","Prevenir",IF(AJ46="Detectivo","Detectar","No es un control"))</f>
        <v>Prevenir</v>
      </c>
      <c r="AT46" s="80" t="s">
        <v>108</v>
      </c>
      <c r="AU46" s="80" t="s">
        <v>110</v>
      </c>
      <c r="AV46" s="80" t="s">
        <v>112</v>
      </c>
      <c r="AW46" s="33">
        <f>+IF(AP46=$AP$6,$AP$10,$AP$11)</f>
        <v>15</v>
      </c>
      <c r="AX46" s="33">
        <f>+IF(AQ46=$AQ$6,$AQ$10,$AQ$11)</f>
        <v>15</v>
      </c>
      <c r="AY46" s="33">
        <f>+IF(AR46=$AR$6,$AR$10,$AR$11)</f>
        <v>15</v>
      </c>
      <c r="AZ46" s="33">
        <f>IF(AS46=$AS$6,$AS$10,IF(AS46=$AS$7,$AS$11,0))</f>
        <v>15</v>
      </c>
      <c r="BA46" s="33">
        <f>+IF(AT46=$AT$6,$AT$10,$AT$11)</f>
        <v>15</v>
      </c>
      <c r="BB46" s="33">
        <f>+IF(AU46=$AU$6,$AU$10,$AU$11)</f>
        <v>15</v>
      </c>
      <c r="BC46" s="33">
        <f>IF(AV46=$AV$6,$AV$10,IF(AV46=$AV$7,$AV$11,0))</f>
        <v>10</v>
      </c>
      <c r="BD46" s="72">
        <f>SUM(AW46:BC46)</f>
        <v>100</v>
      </c>
      <c r="BE46" s="72" t="str">
        <f>+IF(BD46&lt;=85,"Débil",IF(AND(BD46&gt;85,BD46&lt;96),"Moderado","Fuerte"))</f>
        <v>Fuerte</v>
      </c>
      <c r="BF46" s="34" t="s">
        <v>156</v>
      </c>
      <c r="BG46" s="72" t="str">
        <f>+IF(BF46=$BF$6,"Fuerte",IF(BF46=$BF$7,"Moderado","Débil"))</f>
        <v>Fuerte</v>
      </c>
      <c r="BH46" s="72" t="str">
        <f>+IF(AND(BE46="Fuerte",BG46="Fuerte"),"Fuerte",IF(BE46="Débil","Débil",IF(BG46="Débil","Débil","Moderado")))</f>
        <v>Fuerte</v>
      </c>
      <c r="BI46" s="72">
        <f>+IF(BH46=$BE$6,100,IF(BH46=$BE$7,50,0))</f>
        <v>100</v>
      </c>
      <c r="BJ46" s="135"/>
      <c r="BK46" s="137"/>
      <c r="BL46" s="39" t="s">
        <v>165</v>
      </c>
      <c r="BM46" s="39" t="s">
        <v>165</v>
      </c>
      <c r="BN46" s="66">
        <f>IF(E46=$E$7,0,IF(AND(BK45="Fuerte",BL46="Directamente"),2,IF(AND(BK45="Moderado",BL46="Directamente"),1,0)))</f>
        <v>2</v>
      </c>
      <c r="BO46" s="134"/>
      <c r="BP46" s="66">
        <f>IF(D46=$E$7,0,IF(AND(BK45="Fuerte",BL46="Indirectamente"),1,IF(AND(BK45="Fuerte",BL46="Directamente"),2,IF(AND(BK45="Moderado",BL46="Directamente"),1,0))))</f>
        <v>2</v>
      </c>
      <c r="BQ46" s="134"/>
      <c r="BR46" s="56" t="s">
        <v>44</v>
      </c>
    </row>
    <row r="47" spans="1:70" s="50" customFormat="1" x14ac:dyDescent="0.2">
      <c r="B47" s="40"/>
      <c r="C47" s="41"/>
      <c r="D47" s="46"/>
      <c r="K47" s="49"/>
      <c r="N47" s="199"/>
      <c r="O47" s="200"/>
      <c r="P47" s="48"/>
      <c r="T47" s="197"/>
      <c r="U47" s="198"/>
      <c r="V47" s="48"/>
      <c r="Z47" s="46"/>
      <c r="AP47" s="46"/>
      <c r="AQ47" s="46"/>
      <c r="AR47" s="46"/>
      <c r="AS47" s="46"/>
      <c r="AT47" s="46"/>
      <c r="AU47" s="46"/>
      <c r="AV47" s="46"/>
      <c r="AW47" s="46"/>
      <c r="AX47" s="46"/>
      <c r="AY47" s="46"/>
      <c r="AZ47" s="46"/>
      <c r="BA47" s="46"/>
      <c r="BB47" s="46"/>
      <c r="BC47" s="46"/>
      <c r="BD47" s="46"/>
      <c r="BE47" s="46"/>
      <c r="BJ47" s="197"/>
      <c r="BR47" s="41"/>
    </row>
    <row r="48" spans="1:70" s="50" customFormat="1" x14ac:dyDescent="0.2">
      <c r="B48" s="40"/>
      <c r="C48" s="41"/>
      <c r="D48" s="46"/>
      <c r="K48" s="49"/>
      <c r="N48" s="199"/>
      <c r="O48" s="200"/>
      <c r="P48" s="48"/>
      <c r="T48" s="197"/>
      <c r="U48" s="198"/>
      <c r="V48" s="48"/>
      <c r="Z48" s="46"/>
      <c r="AP48" s="46"/>
      <c r="AQ48" s="46"/>
      <c r="AR48" s="46"/>
      <c r="AS48" s="46"/>
      <c r="AT48" s="46"/>
      <c r="AU48" s="46"/>
      <c r="AV48" s="46"/>
      <c r="AW48" s="46"/>
      <c r="AX48" s="46"/>
      <c r="AY48" s="46"/>
      <c r="AZ48" s="46"/>
      <c r="BA48" s="46"/>
      <c r="BB48" s="46"/>
      <c r="BC48" s="46"/>
      <c r="BD48" s="46"/>
      <c r="BE48" s="46"/>
      <c r="BJ48" s="197"/>
      <c r="BR48" s="41"/>
    </row>
    <row r="49" spans="2:70" s="50" customFormat="1" x14ac:dyDescent="0.2">
      <c r="B49" s="40"/>
      <c r="C49" s="41"/>
      <c r="D49" s="46"/>
      <c r="K49" s="49"/>
      <c r="N49" s="199"/>
      <c r="O49" s="200"/>
      <c r="P49" s="48"/>
      <c r="T49" s="197"/>
      <c r="U49" s="198"/>
      <c r="V49" s="48"/>
      <c r="Z49" s="46"/>
      <c r="AP49" s="46"/>
      <c r="AQ49" s="46"/>
      <c r="AR49" s="46"/>
      <c r="AS49" s="46"/>
      <c r="AT49" s="46"/>
      <c r="AU49" s="46"/>
      <c r="AV49" s="46"/>
      <c r="AW49" s="46"/>
      <c r="AX49" s="46"/>
      <c r="AY49" s="46"/>
      <c r="AZ49" s="46"/>
      <c r="BA49" s="46"/>
      <c r="BB49" s="46"/>
      <c r="BC49" s="46"/>
      <c r="BD49" s="46"/>
      <c r="BE49" s="46"/>
      <c r="BJ49" s="197"/>
      <c r="BR49" s="41"/>
    </row>
    <row r="50" spans="2:70" s="50" customFormat="1" x14ac:dyDescent="0.2">
      <c r="B50" s="40"/>
      <c r="C50" s="41"/>
      <c r="D50" s="46"/>
      <c r="K50" s="49"/>
      <c r="N50" s="46"/>
      <c r="O50" s="44"/>
      <c r="P50" s="48"/>
      <c r="U50" s="48"/>
      <c r="V50" s="48"/>
      <c r="Z50" s="46"/>
      <c r="AP50" s="46"/>
      <c r="AQ50" s="46"/>
      <c r="AR50" s="46"/>
      <c r="AS50" s="46"/>
      <c r="AT50" s="46"/>
      <c r="AU50" s="46"/>
      <c r="AV50" s="46"/>
      <c r="AW50" s="46"/>
      <c r="AX50" s="46"/>
      <c r="AY50" s="46"/>
      <c r="AZ50" s="46"/>
      <c r="BA50" s="46"/>
      <c r="BB50" s="46"/>
      <c r="BC50" s="46"/>
      <c r="BD50" s="46"/>
      <c r="BE50" s="46"/>
      <c r="BR50" s="41"/>
    </row>
    <row r="51" spans="2:70" x14ac:dyDescent="0.2">
      <c r="K51" s="22"/>
    </row>
    <row r="52" spans="2:70" x14ac:dyDescent="0.2">
      <c r="K52" s="22"/>
      <c r="N52" s="186"/>
      <c r="O52" s="187"/>
      <c r="T52" s="186"/>
      <c r="U52" s="187"/>
      <c r="BJ52" s="186"/>
    </row>
    <row r="53" spans="2:70" x14ac:dyDescent="0.2">
      <c r="K53" s="22"/>
      <c r="N53" s="186"/>
      <c r="O53" s="187"/>
      <c r="T53" s="186"/>
      <c r="U53" s="187"/>
      <c r="BJ53" s="186"/>
    </row>
    <row r="54" spans="2:70" x14ac:dyDescent="0.2">
      <c r="K54" s="22"/>
    </row>
    <row r="55" spans="2:70" x14ac:dyDescent="0.2">
      <c r="K55" s="22"/>
      <c r="N55" s="186"/>
      <c r="O55" s="187"/>
      <c r="T55" s="186"/>
      <c r="U55" s="187"/>
      <c r="BJ55" s="186"/>
    </row>
    <row r="56" spans="2:70" x14ac:dyDescent="0.2">
      <c r="K56" s="22"/>
      <c r="N56" s="186"/>
      <c r="O56" s="187"/>
      <c r="T56" s="186"/>
      <c r="U56" s="187"/>
      <c r="BJ56" s="186"/>
    </row>
    <row r="57" spans="2:70" x14ac:dyDescent="0.2">
      <c r="K57" s="22"/>
      <c r="N57" s="186"/>
      <c r="O57" s="187"/>
      <c r="T57" s="186"/>
      <c r="U57" s="187"/>
      <c r="BJ57" s="186"/>
    </row>
    <row r="58" spans="2:70" x14ac:dyDescent="0.2">
      <c r="K58" s="22"/>
      <c r="N58" s="186"/>
      <c r="O58" s="187"/>
      <c r="T58" s="186"/>
      <c r="U58" s="187"/>
      <c r="BJ58" s="186"/>
    </row>
    <row r="59" spans="2:70" x14ac:dyDescent="0.2">
      <c r="K59" s="22"/>
      <c r="N59" s="186"/>
      <c r="O59" s="187"/>
      <c r="T59" s="186"/>
      <c r="U59" s="187"/>
      <c r="BJ59" s="186"/>
    </row>
    <row r="60" spans="2:70" x14ac:dyDescent="0.2">
      <c r="K60" s="22"/>
      <c r="N60" s="186"/>
      <c r="O60" s="187"/>
      <c r="T60" s="186"/>
      <c r="U60" s="187"/>
      <c r="BJ60" s="186"/>
    </row>
    <row r="61" spans="2:70" x14ac:dyDescent="0.2">
      <c r="K61" s="22"/>
      <c r="N61" s="186"/>
      <c r="O61" s="187"/>
      <c r="T61" s="186"/>
      <c r="U61" s="187"/>
      <c r="BJ61" s="186"/>
    </row>
    <row r="62" spans="2:70" x14ac:dyDescent="0.2">
      <c r="K62" s="22"/>
      <c r="N62" s="186"/>
      <c r="O62" s="187"/>
      <c r="T62" s="186"/>
      <c r="U62" s="187"/>
      <c r="BJ62" s="186"/>
    </row>
    <row r="63" spans="2:70" x14ac:dyDescent="0.2">
      <c r="K63" s="22"/>
      <c r="N63" s="186"/>
      <c r="O63" s="187"/>
      <c r="T63" s="186"/>
      <c r="U63" s="187"/>
      <c r="BJ63" s="186"/>
    </row>
    <row r="64" spans="2:70" x14ac:dyDescent="0.2">
      <c r="K64" s="22"/>
      <c r="N64" s="186"/>
      <c r="O64" s="187"/>
      <c r="T64" s="186"/>
      <c r="U64" s="187"/>
      <c r="BJ64" s="186"/>
    </row>
    <row r="65" spans="11:62" x14ac:dyDescent="0.2">
      <c r="K65" s="22"/>
      <c r="N65" s="186"/>
      <c r="O65" s="187"/>
      <c r="T65" s="186"/>
      <c r="U65" s="187"/>
      <c r="BJ65" s="186"/>
    </row>
    <row r="66" spans="11:62" x14ac:dyDescent="0.2">
      <c r="K66" s="22"/>
    </row>
    <row r="67" spans="11:62" x14ac:dyDescent="0.2">
      <c r="K67" s="22"/>
    </row>
    <row r="68" spans="11:62" x14ac:dyDescent="0.2">
      <c r="K68" s="22"/>
    </row>
    <row r="69" spans="11:62" x14ac:dyDescent="0.2">
      <c r="K69" s="22"/>
      <c r="N69" s="186"/>
      <c r="O69" s="187"/>
      <c r="T69" s="186"/>
      <c r="U69" s="187"/>
      <c r="BJ69" s="186"/>
    </row>
    <row r="70" spans="11:62" x14ac:dyDescent="0.2">
      <c r="K70" s="22"/>
      <c r="N70" s="186"/>
      <c r="O70" s="187"/>
      <c r="T70" s="186"/>
      <c r="U70" s="187"/>
      <c r="BJ70" s="186"/>
    </row>
    <row r="71" spans="11:62" x14ac:dyDescent="0.2">
      <c r="K71" s="22"/>
      <c r="N71" s="186"/>
      <c r="O71" s="187"/>
      <c r="T71" s="186"/>
      <c r="U71" s="187"/>
      <c r="BJ71" s="186"/>
    </row>
    <row r="72" spans="11:62" x14ac:dyDescent="0.2">
      <c r="K72" s="22"/>
      <c r="N72" s="186"/>
      <c r="O72" s="187"/>
      <c r="T72" s="186"/>
      <c r="U72" s="187"/>
      <c r="BJ72" s="186"/>
    </row>
    <row r="73" spans="11:62" x14ac:dyDescent="0.2">
      <c r="K73" s="22"/>
      <c r="N73" s="186"/>
      <c r="O73" s="187"/>
      <c r="T73" s="186"/>
      <c r="U73" s="187"/>
      <c r="BJ73" s="186"/>
    </row>
    <row r="74" spans="11:62" x14ac:dyDescent="0.2">
      <c r="K74" s="22"/>
    </row>
    <row r="75" spans="11:62" x14ac:dyDescent="0.2">
      <c r="K75" s="22"/>
      <c r="N75" s="186"/>
      <c r="O75" s="187"/>
      <c r="T75" s="186"/>
      <c r="U75" s="187"/>
      <c r="BJ75" s="186"/>
    </row>
    <row r="76" spans="11:62" x14ac:dyDescent="0.2">
      <c r="K76" s="22"/>
      <c r="N76" s="186"/>
      <c r="O76" s="187"/>
      <c r="T76" s="186"/>
      <c r="U76" s="187"/>
      <c r="BJ76" s="186"/>
    </row>
    <row r="77" spans="11:62" x14ac:dyDescent="0.2">
      <c r="K77" s="22"/>
      <c r="N77" s="186"/>
      <c r="O77" s="187"/>
      <c r="T77" s="186"/>
      <c r="U77" s="187"/>
      <c r="BJ77" s="186"/>
    </row>
    <row r="78" spans="11:62" x14ac:dyDescent="0.2">
      <c r="K78" s="22"/>
      <c r="N78" s="186"/>
      <c r="O78" s="187"/>
      <c r="T78" s="186"/>
      <c r="U78" s="187"/>
      <c r="BJ78" s="186"/>
    </row>
    <row r="79" spans="11:62" x14ac:dyDescent="0.2">
      <c r="K79" s="22"/>
      <c r="N79" s="186"/>
      <c r="O79" s="187"/>
      <c r="T79" s="186"/>
      <c r="U79" s="187"/>
      <c r="BJ79" s="186"/>
    </row>
    <row r="80" spans="11:62" x14ac:dyDescent="0.2">
      <c r="K80" s="22"/>
      <c r="N80" s="186"/>
      <c r="O80" s="187"/>
      <c r="T80" s="186"/>
      <c r="U80" s="187"/>
      <c r="BJ80" s="186"/>
    </row>
    <row r="81" spans="11:62" x14ac:dyDescent="0.2">
      <c r="K81" s="22"/>
      <c r="N81" s="186"/>
      <c r="O81" s="187"/>
      <c r="T81" s="186"/>
      <c r="U81" s="187"/>
      <c r="BJ81" s="186"/>
    </row>
    <row r="82" spans="11:62" x14ac:dyDescent="0.2">
      <c r="K82" s="22"/>
      <c r="N82" s="186"/>
      <c r="O82" s="187"/>
      <c r="T82" s="186"/>
      <c r="U82" s="187"/>
      <c r="BJ82" s="186"/>
    </row>
    <row r="83" spans="11:62" x14ac:dyDescent="0.2">
      <c r="K83" s="22"/>
      <c r="N83" s="186"/>
      <c r="O83" s="187"/>
      <c r="T83" s="186"/>
      <c r="U83" s="187"/>
      <c r="BJ83" s="186"/>
    </row>
    <row r="84" spans="11:62" x14ac:dyDescent="0.2">
      <c r="K84" s="22"/>
      <c r="N84" s="186"/>
      <c r="O84" s="187"/>
      <c r="T84" s="186"/>
      <c r="U84" s="187"/>
      <c r="BJ84" s="186"/>
    </row>
    <row r="85" spans="11:62" x14ac:dyDescent="0.2">
      <c r="K85" s="22"/>
      <c r="N85" s="186"/>
      <c r="O85" s="187"/>
      <c r="T85" s="186"/>
      <c r="U85" s="187"/>
      <c r="BJ85" s="186"/>
    </row>
    <row r="86" spans="11:62" x14ac:dyDescent="0.2">
      <c r="K86" s="22"/>
      <c r="N86" s="186"/>
      <c r="O86" s="187"/>
      <c r="T86" s="186"/>
      <c r="U86" s="187"/>
      <c r="BJ86" s="186"/>
    </row>
    <row r="87" spans="11:62" x14ac:dyDescent="0.2">
      <c r="K87" s="22"/>
      <c r="N87" s="186"/>
      <c r="O87" s="187"/>
      <c r="T87" s="186"/>
      <c r="U87" s="187"/>
      <c r="BJ87" s="186"/>
    </row>
    <row r="88" spans="11:62" x14ac:dyDescent="0.2">
      <c r="K88" s="22"/>
    </row>
    <row r="89" spans="11:62" x14ac:dyDescent="0.2">
      <c r="K89" s="22"/>
      <c r="N89" s="186"/>
      <c r="O89" s="187"/>
      <c r="T89" s="186"/>
      <c r="U89" s="187"/>
      <c r="BJ89" s="186"/>
    </row>
    <row r="90" spans="11:62" x14ac:dyDescent="0.2">
      <c r="K90" s="22"/>
      <c r="N90" s="186"/>
      <c r="O90" s="187"/>
      <c r="T90" s="186"/>
      <c r="U90" s="187"/>
      <c r="BJ90" s="186"/>
    </row>
    <row r="91" spans="11:62" x14ac:dyDescent="0.2">
      <c r="K91" s="22"/>
      <c r="N91" s="186"/>
      <c r="O91" s="187"/>
      <c r="T91" s="186"/>
      <c r="U91" s="187"/>
      <c r="BJ91" s="186"/>
    </row>
    <row r="92" spans="11:62" x14ac:dyDescent="0.2">
      <c r="K92" s="22"/>
    </row>
    <row r="93" spans="11:62" x14ac:dyDescent="0.2">
      <c r="K93" s="22"/>
    </row>
    <row r="94" spans="11:62" x14ac:dyDescent="0.2">
      <c r="K94" s="22"/>
      <c r="N94" s="186"/>
      <c r="O94" s="187"/>
      <c r="T94" s="186"/>
      <c r="U94" s="187"/>
      <c r="BJ94" s="186"/>
    </row>
    <row r="95" spans="11:62" x14ac:dyDescent="0.2">
      <c r="K95" s="22"/>
      <c r="N95" s="186"/>
      <c r="O95" s="187"/>
      <c r="T95" s="186"/>
      <c r="U95" s="187"/>
      <c r="BJ95" s="186"/>
    </row>
    <row r="96" spans="11:62" x14ac:dyDescent="0.2">
      <c r="K96" s="22"/>
      <c r="N96" s="186"/>
      <c r="O96" s="187"/>
      <c r="T96" s="186"/>
      <c r="U96" s="187"/>
      <c r="BJ96" s="186"/>
    </row>
    <row r="97" spans="11:62" x14ac:dyDescent="0.2">
      <c r="K97" s="22"/>
      <c r="N97" s="186"/>
      <c r="O97" s="187"/>
      <c r="T97" s="186"/>
      <c r="U97" s="187"/>
      <c r="BJ97" s="186"/>
    </row>
    <row r="98" spans="11:62" x14ac:dyDescent="0.2">
      <c r="K98" s="22"/>
      <c r="N98" s="186"/>
      <c r="O98" s="187"/>
      <c r="T98" s="186"/>
      <c r="U98" s="187"/>
      <c r="BJ98" s="186"/>
    </row>
    <row r="99" spans="11:62" x14ac:dyDescent="0.2">
      <c r="K99" s="22"/>
      <c r="N99" s="186"/>
      <c r="O99" s="187"/>
      <c r="T99" s="186"/>
      <c r="U99" s="187"/>
      <c r="BJ99" s="186"/>
    </row>
    <row r="100" spans="11:62" x14ac:dyDescent="0.2">
      <c r="K100" s="22"/>
      <c r="N100" s="186"/>
      <c r="O100" s="187"/>
      <c r="T100" s="186"/>
      <c r="U100" s="187"/>
      <c r="BJ100" s="186"/>
    </row>
    <row r="101" spans="11:62" x14ac:dyDescent="0.2">
      <c r="N101" s="186"/>
      <c r="O101" s="187"/>
      <c r="T101" s="186"/>
      <c r="U101" s="187"/>
      <c r="BJ101" s="186"/>
    </row>
    <row r="102" spans="11:62" x14ac:dyDescent="0.2">
      <c r="N102" s="186"/>
      <c r="O102" s="187"/>
      <c r="T102" s="186"/>
      <c r="U102" s="187"/>
      <c r="BJ102" s="186"/>
    </row>
    <row r="106" spans="11:62" x14ac:dyDescent="0.2">
      <c r="N106" s="186"/>
      <c r="O106" s="187"/>
      <c r="T106" s="186"/>
      <c r="U106" s="187"/>
      <c r="BJ106" s="186"/>
    </row>
    <row r="107" spans="11:62" x14ac:dyDescent="0.2">
      <c r="N107" s="186"/>
      <c r="O107" s="187"/>
      <c r="T107" s="186"/>
      <c r="U107" s="187"/>
      <c r="BJ107" s="186"/>
    </row>
    <row r="108" spans="11:62" x14ac:dyDescent="0.2">
      <c r="N108" s="186"/>
      <c r="O108" s="187"/>
      <c r="T108" s="186"/>
      <c r="U108" s="187"/>
      <c r="BJ108" s="186"/>
    </row>
    <row r="109" spans="11:62" x14ac:dyDescent="0.2">
      <c r="N109" s="186"/>
      <c r="O109" s="187"/>
      <c r="T109" s="186"/>
      <c r="U109" s="187"/>
      <c r="BJ109" s="186"/>
    </row>
    <row r="110" spans="11:62" x14ac:dyDescent="0.2">
      <c r="N110" s="186"/>
      <c r="O110" s="187"/>
      <c r="T110" s="186"/>
      <c r="U110" s="187"/>
      <c r="BJ110" s="186"/>
    </row>
    <row r="111" spans="11:62" x14ac:dyDescent="0.2">
      <c r="N111" s="186"/>
      <c r="O111" s="187"/>
      <c r="T111" s="186"/>
      <c r="U111" s="187"/>
      <c r="BJ111" s="186"/>
    </row>
    <row r="112" spans="11:62" x14ac:dyDescent="0.2">
      <c r="N112" s="186"/>
      <c r="O112" s="187"/>
      <c r="T112" s="186"/>
      <c r="U112" s="187"/>
      <c r="BJ112" s="186"/>
    </row>
    <row r="113" spans="14:62" x14ac:dyDescent="0.2">
      <c r="N113" s="186"/>
      <c r="O113" s="187"/>
      <c r="T113" s="186"/>
      <c r="U113" s="187"/>
      <c r="BJ113" s="186"/>
    </row>
    <row r="114" spans="14:62" x14ac:dyDescent="0.2">
      <c r="N114" s="186"/>
      <c r="O114" s="187"/>
      <c r="T114" s="186"/>
      <c r="U114" s="187"/>
      <c r="BJ114" s="186"/>
    </row>
    <row r="117" spans="14:62" x14ac:dyDescent="0.2">
      <c r="N117" s="186"/>
      <c r="O117" s="187"/>
      <c r="T117" s="186"/>
      <c r="U117" s="187"/>
      <c r="BJ117" s="186"/>
    </row>
    <row r="118" spans="14:62" x14ac:dyDescent="0.2">
      <c r="N118" s="186"/>
      <c r="O118" s="187"/>
      <c r="T118" s="186"/>
      <c r="U118" s="187"/>
      <c r="BJ118" s="186"/>
    </row>
    <row r="120" spans="14:62" x14ac:dyDescent="0.2">
      <c r="N120" s="186"/>
      <c r="O120" s="187"/>
      <c r="T120" s="186"/>
      <c r="U120" s="187"/>
      <c r="BJ120" s="186"/>
    </row>
    <row r="121" spans="14:62" x14ac:dyDescent="0.2">
      <c r="N121" s="186"/>
      <c r="O121" s="187"/>
      <c r="T121" s="186"/>
      <c r="U121" s="187"/>
      <c r="BJ121" s="186"/>
    </row>
    <row r="122" spans="14:62" x14ac:dyDescent="0.2">
      <c r="N122" s="186"/>
      <c r="O122" s="187"/>
      <c r="T122" s="186"/>
      <c r="U122" s="187"/>
      <c r="BJ122" s="186"/>
    </row>
    <row r="123" spans="14:62" x14ac:dyDescent="0.2">
      <c r="N123" s="186"/>
      <c r="O123" s="187"/>
      <c r="T123" s="186"/>
      <c r="U123" s="187"/>
      <c r="BJ123" s="186"/>
    </row>
    <row r="124" spans="14:62" x14ac:dyDescent="0.2">
      <c r="N124" s="186"/>
      <c r="O124" s="187"/>
      <c r="T124" s="186"/>
      <c r="U124" s="187"/>
      <c r="BJ124" s="186"/>
    </row>
    <row r="125" spans="14:62" x14ac:dyDescent="0.2">
      <c r="N125" s="186"/>
      <c r="O125" s="187"/>
      <c r="T125" s="186"/>
      <c r="U125" s="187"/>
      <c r="BJ125" s="186"/>
    </row>
    <row r="126" spans="14:62" x14ac:dyDescent="0.2">
      <c r="N126" s="186"/>
      <c r="O126" s="187"/>
      <c r="T126" s="186"/>
      <c r="U126" s="187"/>
      <c r="BJ126" s="186"/>
    </row>
    <row r="127" spans="14:62" x14ac:dyDescent="0.2">
      <c r="N127" s="186"/>
      <c r="O127" s="187"/>
      <c r="T127" s="186"/>
      <c r="U127" s="187"/>
      <c r="BJ127" s="186"/>
    </row>
    <row r="131" spans="14:62" x14ac:dyDescent="0.2">
      <c r="N131" s="186"/>
      <c r="O131" s="187"/>
      <c r="T131" s="186"/>
      <c r="U131" s="187"/>
      <c r="BJ131" s="186"/>
    </row>
    <row r="132" spans="14:62" x14ac:dyDescent="0.2">
      <c r="N132" s="186"/>
      <c r="O132" s="187"/>
      <c r="T132" s="186"/>
      <c r="U132" s="187"/>
      <c r="BJ132" s="186"/>
    </row>
    <row r="133" spans="14:62" x14ac:dyDescent="0.2">
      <c r="N133" s="186"/>
      <c r="O133" s="187"/>
      <c r="T133" s="186"/>
      <c r="U133" s="187"/>
      <c r="BJ133" s="186"/>
    </row>
    <row r="134" spans="14:62" x14ac:dyDescent="0.2">
      <c r="N134" s="186"/>
      <c r="O134" s="187"/>
      <c r="T134" s="186"/>
      <c r="U134" s="187"/>
      <c r="BJ134" s="186"/>
    </row>
    <row r="135" spans="14:62" x14ac:dyDescent="0.2">
      <c r="N135" s="186"/>
      <c r="O135" s="187"/>
      <c r="T135" s="186"/>
      <c r="U135" s="187"/>
      <c r="BJ135" s="186"/>
    </row>
    <row r="136" spans="14:62" x14ac:dyDescent="0.2">
      <c r="N136" s="186"/>
      <c r="O136" s="187"/>
      <c r="T136" s="186"/>
      <c r="U136" s="187"/>
      <c r="BJ136" s="186"/>
    </row>
    <row r="137" spans="14:62" x14ac:dyDescent="0.2">
      <c r="N137" s="186"/>
      <c r="O137" s="187"/>
      <c r="T137" s="186"/>
      <c r="U137" s="187"/>
      <c r="BJ137" s="186"/>
    </row>
    <row r="142" spans="14:62" x14ac:dyDescent="0.2">
      <c r="N142" s="186"/>
      <c r="O142" s="187"/>
      <c r="T142" s="186"/>
      <c r="U142" s="187"/>
      <c r="BJ142" s="186"/>
    </row>
    <row r="143" spans="14:62" x14ac:dyDescent="0.2">
      <c r="N143" s="186"/>
      <c r="O143" s="187"/>
      <c r="T143" s="186"/>
      <c r="U143" s="187"/>
      <c r="BJ143" s="186"/>
    </row>
    <row r="144" spans="14:62" x14ac:dyDescent="0.2">
      <c r="N144" s="186"/>
      <c r="O144" s="187"/>
      <c r="T144" s="186"/>
      <c r="U144" s="187"/>
      <c r="BJ144" s="186"/>
    </row>
    <row r="145" spans="14:62" x14ac:dyDescent="0.2">
      <c r="N145" s="186"/>
      <c r="O145" s="187"/>
      <c r="T145" s="186"/>
      <c r="U145" s="187"/>
      <c r="BJ145" s="186"/>
    </row>
    <row r="146" spans="14:62" x14ac:dyDescent="0.2">
      <c r="N146" s="186"/>
      <c r="O146" s="187"/>
      <c r="T146" s="186"/>
      <c r="U146" s="187"/>
      <c r="BJ146" s="186"/>
    </row>
    <row r="147" spans="14:62" x14ac:dyDescent="0.2">
      <c r="N147" s="186"/>
      <c r="O147" s="187"/>
      <c r="T147" s="186"/>
      <c r="U147" s="187"/>
      <c r="BJ147" s="186"/>
    </row>
    <row r="148" spans="14:62" x14ac:dyDescent="0.2">
      <c r="N148" s="186"/>
      <c r="O148" s="187"/>
      <c r="T148" s="186"/>
      <c r="U148" s="187"/>
      <c r="BJ148" s="186"/>
    </row>
  </sheetData>
  <sheetProtection sheet="1" formatCells="0" formatColumns="0" formatRows="0" sort="0" autoFilter="0" pivotTables="0"/>
  <autoFilter ref="A36:BR44" xr:uid="{C17AB63A-CC2E-45B1-9000-3DF8F50B2535}"/>
  <mergeCells count="265">
    <mergeCell ref="BO45:BO46"/>
    <mergeCell ref="BQ45:BQ46"/>
    <mergeCell ref="BJ147:BJ148"/>
    <mergeCell ref="BK41:BK42"/>
    <mergeCell ref="BJ43:BJ44"/>
    <mergeCell ref="BQ43:BQ44"/>
    <mergeCell ref="BO43:BO44"/>
    <mergeCell ref="BK43:BK44"/>
    <mergeCell ref="BO39:BO40"/>
    <mergeCell ref="BQ39:BQ40"/>
    <mergeCell ref="BO41:BO42"/>
    <mergeCell ref="BQ41:BQ42"/>
    <mergeCell ref="BK45:BK46"/>
    <mergeCell ref="BJ39:BJ40"/>
    <mergeCell ref="BJ41:BJ42"/>
    <mergeCell ref="BJ45:BJ46"/>
    <mergeCell ref="X43:X44"/>
    <mergeCell ref="W43:W44"/>
    <mergeCell ref="V43:V44"/>
    <mergeCell ref="T43:T44"/>
    <mergeCell ref="U43:U44"/>
    <mergeCell ref="A45:A46"/>
    <mergeCell ref="B45:B46"/>
    <mergeCell ref="E45:E46"/>
    <mergeCell ref="F45:F46"/>
    <mergeCell ref="G45:G46"/>
    <mergeCell ref="H45:H46"/>
    <mergeCell ref="I45:I46"/>
    <mergeCell ref="J45:J46"/>
    <mergeCell ref="K45:K46"/>
    <mergeCell ref="N45:N46"/>
    <mergeCell ref="O45:O46"/>
    <mergeCell ref="T45:T46"/>
    <mergeCell ref="U45:U46"/>
    <mergeCell ref="S45:S46"/>
    <mergeCell ref="V45:V46"/>
    <mergeCell ref="W45:W46"/>
    <mergeCell ref="X45:X46"/>
    <mergeCell ref="T39:T40"/>
    <mergeCell ref="U39:U40"/>
    <mergeCell ref="T41:T42"/>
    <mergeCell ref="BJ47:BJ49"/>
    <mergeCell ref="T47:T49"/>
    <mergeCell ref="U47:U49"/>
    <mergeCell ref="N47:N49"/>
    <mergeCell ref="O47:O49"/>
    <mergeCell ref="B2:D5"/>
    <mergeCell ref="E2:X5"/>
    <mergeCell ref="D28:F28"/>
    <mergeCell ref="D35:K35"/>
    <mergeCell ref="L35:X35"/>
    <mergeCell ref="Y35:BK35"/>
    <mergeCell ref="M39:M40"/>
    <mergeCell ref="N39:N40"/>
    <mergeCell ref="O39:O40"/>
    <mergeCell ref="BK39:BK40"/>
    <mergeCell ref="L45:L46"/>
    <mergeCell ref="M45:M46"/>
    <mergeCell ref="P45:P46"/>
    <mergeCell ref="Q45:Q46"/>
    <mergeCell ref="R45:R46"/>
    <mergeCell ref="L41:L42"/>
    <mergeCell ref="U52:U53"/>
    <mergeCell ref="BJ52:BJ53"/>
    <mergeCell ref="O52:O53"/>
    <mergeCell ref="T52:T53"/>
    <mergeCell ref="N52:N53"/>
    <mergeCell ref="BJ55:BJ56"/>
    <mergeCell ref="T55:T56"/>
    <mergeCell ref="U55:U56"/>
    <mergeCell ref="N55:N56"/>
    <mergeCell ref="O55:O56"/>
    <mergeCell ref="U57:U58"/>
    <mergeCell ref="BJ57:BJ58"/>
    <mergeCell ref="O57:O58"/>
    <mergeCell ref="T57:T58"/>
    <mergeCell ref="N57:N58"/>
    <mergeCell ref="BJ59:BJ61"/>
    <mergeCell ref="T59:T61"/>
    <mergeCell ref="U59:U61"/>
    <mergeCell ref="N59:N61"/>
    <mergeCell ref="O59:O61"/>
    <mergeCell ref="U62:U65"/>
    <mergeCell ref="BJ62:BJ65"/>
    <mergeCell ref="O62:O65"/>
    <mergeCell ref="T62:T65"/>
    <mergeCell ref="N62:N65"/>
    <mergeCell ref="BJ69:BJ70"/>
    <mergeCell ref="T69:T70"/>
    <mergeCell ref="U69:U70"/>
    <mergeCell ref="N69:N70"/>
    <mergeCell ref="O69:O70"/>
    <mergeCell ref="U71:U73"/>
    <mergeCell ref="BJ71:BJ73"/>
    <mergeCell ref="O71:O73"/>
    <mergeCell ref="T71:T73"/>
    <mergeCell ref="N71:N73"/>
    <mergeCell ref="BJ75:BJ77"/>
    <mergeCell ref="T75:T77"/>
    <mergeCell ref="U75:U77"/>
    <mergeCell ref="N75:N77"/>
    <mergeCell ref="O75:O77"/>
    <mergeCell ref="U78:U79"/>
    <mergeCell ref="BJ78:BJ79"/>
    <mergeCell ref="O78:O79"/>
    <mergeCell ref="T78:T79"/>
    <mergeCell ref="N78:N79"/>
    <mergeCell ref="BJ80:BJ81"/>
    <mergeCell ref="T80:T81"/>
    <mergeCell ref="U80:U81"/>
    <mergeCell ref="N80:N81"/>
    <mergeCell ref="O80:O81"/>
    <mergeCell ref="U82:U84"/>
    <mergeCell ref="BJ82:BJ84"/>
    <mergeCell ref="O82:O84"/>
    <mergeCell ref="T82:T84"/>
    <mergeCell ref="N82:N84"/>
    <mergeCell ref="BJ85:BJ87"/>
    <mergeCell ref="T85:T87"/>
    <mergeCell ref="U85:U87"/>
    <mergeCell ref="N85:N87"/>
    <mergeCell ref="O85:O87"/>
    <mergeCell ref="U89:U91"/>
    <mergeCell ref="BJ89:BJ91"/>
    <mergeCell ref="O89:O91"/>
    <mergeCell ref="T89:T91"/>
    <mergeCell ref="N89:N91"/>
    <mergeCell ref="BJ94:BJ96"/>
    <mergeCell ref="T94:T96"/>
    <mergeCell ref="U94:U96"/>
    <mergeCell ref="N94:N96"/>
    <mergeCell ref="O94:O96"/>
    <mergeCell ref="U97:U98"/>
    <mergeCell ref="BJ97:BJ98"/>
    <mergeCell ref="O97:O98"/>
    <mergeCell ref="T97:T98"/>
    <mergeCell ref="N97:N98"/>
    <mergeCell ref="BJ99:BJ100"/>
    <mergeCell ref="T99:T100"/>
    <mergeCell ref="U99:U100"/>
    <mergeCell ref="N99:N100"/>
    <mergeCell ref="O99:O100"/>
    <mergeCell ref="U101:U102"/>
    <mergeCell ref="BJ101:BJ102"/>
    <mergeCell ref="O101:O102"/>
    <mergeCell ref="T101:T102"/>
    <mergeCell ref="N101:N102"/>
    <mergeCell ref="BJ106:BJ107"/>
    <mergeCell ref="T106:T107"/>
    <mergeCell ref="U106:U107"/>
    <mergeCell ref="N106:N107"/>
    <mergeCell ref="O106:O107"/>
    <mergeCell ref="U108:U110"/>
    <mergeCell ref="BJ108:BJ110"/>
    <mergeCell ref="O108:O110"/>
    <mergeCell ref="T108:T110"/>
    <mergeCell ref="N108:N110"/>
    <mergeCell ref="BJ111:BJ114"/>
    <mergeCell ref="T111:T114"/>
    <mergeCell ref="U111:U114"/>
    <mergeCell ref="N111:N114"/>
    <mergeCell ref="O111:O114"/>
    <mergeCell ref="U117:U118"/>
    <mergeCell ref="BJ117:BJ118"/>
    <mergeCell ref="O117:O118"/>
    <mergeCell ref="T117:T118"/>
    <mergeCell ref="N117:N118"/>
    <mergeCell ref="BJ120:BJ122"/>
    <mergeCell ref="T120:T122"/>
    <mergeCell ref="U120:U122"/>
    <mergeCell ref="N120:N122"/>
    <mergeCell ref="O120:O122"/>
    <mergeCell ref="U123:U125"/>
    <mergeCell ref="BJ123:BJ125"/>
    <mergeCell ref="O123:O125"/>
    <mergeCell ref="T123:T125"/>
    <mergeCell ref="N123:N125"/>
    <mergeCell ref="BJ126:BJ127"/>
    <mergeCell ref="T126:T127"/>
    <mergeCell ref="U126:U127"/>
    <mergeCell ref="N126:N127"/>
    <mergeCell ref="O126:O127"/>
    <mergeCell ref="U131:U132"/>
    <mergeCell ref="BJ131:BJ132"/>
    <mergeCell ref="O131:O132"/>
    <mergeCell ref="T131:T132"/>
    <mergeCell ref="N131:N132"/>
    <mergeCell ref="BJ133:BJ134"/>
    <mergeCell ref="T133:T134"/>
    <mergeCell ref="U133:U134"/>
    <mergeCell ref="N133:N134"/>
    <mergeCell ref="O133:O134"/>
    <mergeCell ref="U135:U137"/>
    <mergeCell ref="BJ135:BJ137"/>
    <mergeCell ref="O135:O137"/>
    <mergeCell ref="T135:T137"/>
    <mergeCell ref="N135:N137"/>
    <mergeCell ref="BJ142:BJ144"/>
    <mergeCell ref="T142:T144"/>
    <mergeCell ref="U142:U144"/>
    <mergeCell ref="N142:N144"/>
    <mergeCell ref="O142:O144"/>
    <mergeCell ref="U145:U146"/>
    <mergeCell ref="BJ145:BJ146"/>
    <mergeCell ref="O145:O146"/>
    <mergeCell ref="T145:T146"/>
    <mergeCell ref="N145:N146"/>
    <mergeCell ref="A39:A40"/>
    <mergeCell ref="B39:B40"/>
    <mergeCell ref="E39:E40"/>
    <mergeCell ref="F39:F40"/>
    <mergeCell ref="G39:G40"/>
    <mergeCell ref="H39:H40"/>
    <mergeCell ref="X41:X42"/>
    <mergeCell ref="A41:A42"/>
    <mergeCell ref="B41:B42"/>
    <mergeCell ref="E41:E42"/>
    <mergeCell ref="F41:F42"/>
    <mergeCell ref="G41:G42"/>
    <mergeCell ref="H41:H42"/>
    <mergeCell ref="X39:X40"/>
    <mergeCell ref="Q41:Q42"/>
    <mergeCell ref="R41:R42"/>
    <mergeCell ref="S41:S42"/>
    <mergeCell ref="V41:V42"/>
    <mergeCell ref="K41:K42"/>
    <mergeCell ref="T147:T148"/>
    <mergeCell ref="U147:U148"/>
    <mergeCell ref="N147:N148"/>
    <mergeCell ref="O147:O148"/>
    <mergeCell ref="I39:I40"/>
    <mergeCell ref="J39:J40"/>
    <mergeCell ref="K39:K40"/>
    <mergeCell ref="L39:L40"/>
    <mergeCell ref="W41:W42"/>
    <mergeCell ref="P43:P44"/>
    <mergeCell ref="Q43:Q44"/>
    <mergeCell ref="R43:R44"/>
    <mergeCell ref="S43:S44"/>
    <mergeCell ref="I43:I44"/>
    <mergeCell ref="J43:J44"/>
    <mergeCell ref="K43:K44"/>
    <mergeCell ref="I41:I42"/>
    <mergeCell ref="J41:J42"/>
    <mergeCell ref="V39:V40"/>
    <mergeCell ref="W39:W40"/>
    <mergeCell ref="P39:P40"/>
    <mergeCell ref="Q39:Q40"/>
    <mergeCell ref="R39:R40"/>
    <mergeCell ref="S39:S40"/>
    <mergeCell ref="M41:M42"/>
    <mergeCell ref="P41:P42"/>
    <mergeCell ref="U41:U42"/>
    <mergeCell ref="L43:L44"/>
    <mergeCell ref="M43:M44"/>
    <mergeCell ref="A43:A44"/>
    <mergeCell ref="B43:B44"/>
    <mergeCell ref="E43:E44"/>
    <mergeCell ref="F43:F44"/>
    <mergeCell ref="G43:G44"/>
    <mergeCell ref="H43:H44"/>
    <mergeCell ref="N43:N44"/>
    <mergeCell ref="N41:N42"/>
    <mergeCell ref="O41:O42"/>
    <mergeCell ref="O43:O44"/>
  </mergeCells>
  <conditionalFormatting sqref="W37:W39">
    <cfRule type="containsText" dxfId="655" priority="316" operator="containsText" text="RIESGO BAJO">
      <formula>NOT(ISERROR(SEARCH("RIESGO BAJO",W37)))</formula>
    </cfRule>
    <cfRule type="containsText" dxfId="654" priority="317" operator="containsText" text="RIESGO MODERADO">
      <formula>NOT(ISERROR(SEARCH("RIESGO MODERADO",W37)))</formula>
    </cfRule>
    <cfRule type="containsText" dxfId="653" priority="318" operator="containsText" text="RIESGO ALTO">
      <formula>NOT(ISERROR(SEARCH("RIESGO ALTO",W37)))</formula>
    </cfRule>
    <cfRule type="containsText" dxfId="652" priority="319" operator="containsText" text="RIESGO EXTREMO">
      <formula>NOT(ISERROR(SEARCH("RIESGO EXTREMO",W37)))</formula>
    </cfRule>
  </conditionalFormatting>
  <conditionalFormatting sqref="X37:X39 X41 X43">
    <cfRule type="containsText" dxfId="651" priority="271" operator="containsText" text="RIESGO BAJO">
      <formula>NOT(ISERROR(SEARCH("RIESGO BAJO",X37)))</formula>
    </cfRule>
    <cfRule type="containsText" dxfId="650" priority="272" operator="containsText" text="RIESGO MODERADO">
      <formula>NOT(ISERROR(SEARCH("RIESGO MODERADO",X37)))</formula>
    </cfRule>
    <cfRule type="containsText" dxfId="649" priority="273" operator="containsText" text="RIESGO ALTO">
      <formula>NOT(ISERROR(SEARCH("RIESGO ALTO",X37)))</formula>
    </cfRule>
    <cfRule type="containsText" dxfId="648" priority="274" operator="containsText" text="RIESGO EXTREMO">
      <formula>NOT(ISERROR(SEARCH("RIESGO EXTREMO",X37)))</formula>
    </cfRule>
  </conditionalFormatting>
  <conditionalFormatting sqref="P37:P39 P41 P43">
    <cfRule type="containsText" dxfId="647" priority="255" operator="containsText" text="RIESGO BAJO">
      <formula>NOT(ISERROR(SEARCH("RIESGO BAJO",P37)))</formula>
    </cfRule>
    <cfRule type="containsText" dxfId="646" priority="256" operator="containsText" text="RIESGO MODERADO">
      <formula>NOT(ISERROR(SEARCH("RIESGO MODERADO",P37)))</formula>
    </cfRule>
    <cfRule type="containsText" dxfId="645" priority="257" operator="containsText" text="RIESGO ALTO">
      <formula>NOT(ISERROR(SEARCH("RIESGO ALTO",P37)))</formula>
    </cfRule>
    <cfRule type="containsText" dxfId="644" priority="258" operator="containsText" text="RIESGO EXTREMO">
      <formula>NOT(ISERROR(SEARCH("RIESGO EXTREMO",P37)))</formula>
    </cfRule>
  </conditionalFormatting>
  <conditionalFormatting sqref="W43">
    <cfRule type="containsText" dxfId="643" priority="211" operator="containsText" text="RIESGO BAJO">
      <formula>NOT(ISERROR(SEARCH("RIESGO BAJO",W43)))</formula>
    </cfRule>
    <cfRule type="containsText" dxfId="642" priority="212" operator="containsText" text="RIESGO MODERADO">
      <formula>NOT(ISERROR(SEARCH("RIESGO MODERADO",W43)))</formula>
    </cfRule>
    <cfRule type="containsText" dxfId="641" priority="213" operator="containsText" text="RIESGO ALTO">
      <formula>NOT(ISERROR(SEARCH("RIESGO ALTO",W43)))</formula>
    </cfRule>
    <cfRule type="containsText" dxfId="640" priority="214" operator="containsText" text="RIESGO EXTREMO">
      <formula>NOT(ISERROR(SEARCH("RIESGO EXTREMO",W43)))</formula>
    </cfRule>
  </conditionalFormatting>
  <conditionalFormatting sqref="W41">
    <cfRule type="containsText" dxfId="639" priority="215" operator="containsText" text="RIESGO BAJO">
      <formula>NOT(ISERROR(SEARCH("RIESGO BAJO",W41)))</formula>
    </cfRule>
    <cfRule type="containsText" dxfId="638" priority="216" operator="containsText" text="RIESGO MODERADO">
      <formula>NOT(ISERROR(SEARCH("RIESGO MODERADO",W41)))</formula>
    </cfRule>
    <cfRule type="containsText" dxfId="637" priority="217" operator="containsText" text="RIESGO ALTO">
      <formula>NOT(ISERROR(SEARCH("RIESGO ALTO",W41)))</formula>
    </cfRule>
    <cfRule type="containsText" dxfId="636" priority="218" operator="containsText" text="RIESGO EXTREMO">
      <formula>NOT(ISERROR(SEARCH("RIESGO EXTREMO",W41)))</formula>
    </cfRule>
  </conditionalFormatting>
  <conditionalFormatting sqref="O43 O37:O39">
    <cfRule type="containsText" dxfId="635" priority="167" operator="containsText" text="RIESGO BAJO">
      <formula>NOT(ISERROR(SEARCH("RIESGO BAJO",O37)))</formula>
    </cfRule>
    <cfRule type="containsText" dxfId="634" priority="168" operator="containsText" text="RIESGO MODERADO">
      <formula>NOT(ISERROR(SEARCH("RIESGO MODERADO",O37)))</formula>
    </cfRule>
    <cfRule type="containsText" dxfId="633" priority="169" operator="containsText" text="RIESGO ALTO">
      <formula>NOT(ISERROR(SEARCH("RIESGO ALTO",O37)))</formula>
    </cfRule>
    <cfRule type="containsText" dxfId="632" priority="170" operator="containsText" text="RIESGO EXTREMO">
      <formula>NOT(ISERROR(SEARCH("RIESGO EXTREMO",O37)))</formula>
    </cfRule>
  </conditionalFormatting>
  <conditionalFormatting sqref="Q41 Q43 Q37:Q39">
    <cfRule type="containsText" dxfId="631" priority="187" operator="containsText" text="RIESGO BAJO">
      <formula>NOT(ISERROR(SEARCH("RIESGO BAJO",Q37)))</formula>
    </cfRule>
    <cfRule type="containsText" dxfId="630" priority="188" operator="containsText" text="RIESGO MODERADO">
      <formula>NOT(ISERROR(SEARCH("RIESGO MODERADO",Q37)))</formula>
    </cfRule>
    <cfRule type="containsText" dxfId="629" priority="189" operator="containsText" text="RIESGO ALTO">
      <formula>NOT(ISERROR(SEARCH("RIESGO ALTO",Q37)))</formula>
    </cfRule>
    <cfRule type="containsText" dxfId="628" priority="190" operator="containsText" text="RIESGO EXTREMO">
      <formula>NOT(ISERROR(SEARCH("RIESGO EXTREMO",Q37)))</formula>
    </cfRule>
  </conditionalFormatting>
  <conditionalFormatting sqref="V37:V39 V41 V43">
    <cfRule type="containsText" dxfId="627" priority="131" operator="containsText" text="RIESGO BAJO">
      <formula>NOT(ISERROR(SEARCH("RIESGO BAJO",V37)))</formula>
    </cfRule>
    <cfRule type="containsText" dxfId="626" priority="132" operator="containsText" text="RIESGO MODERADO">
      <formula>NOT(ISERROR(SEARCH("RIESGO MODERADO",V37)))</formula>
    </cfRule>
    <cfRule type="containsText" dxfId="625" priority="133" operator="containsText" text="RIESGO ALTO">
      <formula>NOT(ISERROR(SEARCH("RIESGO ALTO",V37)))</formula>
    </cfRule>
    <cfRule type="containsText" dxfId="624" priority="134" operator="containsText" text="RIESGO EXTREMO">
      <formula>NOT(ISERROR(SEARCH("RIESGO EXTREMO",V37)))</formula>
    </cfRule>
  </conditionalFormatting>
  <conditionalFormatting sqref="U43">
    <cfRule type="containsText" dxfId="623" priority="111" operator="containsText" text="RIESGO BAJO">
      <formula>NOT(ISERROR(SEARCH("RIESGO BAJO",U43)))</formula>
    </cfRule>
    <cfRule type="containsText" dxfId="622" priority="112" operator="containsText" text="RIESGO MODERADO">
      <formula>NOT(ISERROR(SEARCH("RIESGO MODERADO",U43)))</formula>
    </cfRule>
    <cfRule type="containsText" dxfId="621" priority="113" operator="containsText" text="RIESGO ALTO">
      <formula>NOT(ISERROR(SEARCH("RIESGO ALTO",U43)))</formula>
    </cfRule>
    <cfRule type="containsText" dxfId="620" priority="114" operator="containsText" text="RIESGO EXTREMO">
      <formula>NOT(ISERROR(SEARCH("RIESGO EXTREMO",U43)))</formula>
    </cfRule>
  </conditionalFormatting>
  <conditionalFormatting sqref="W45">
    <cfRule type="containsText" dxfId="619" priority="63" operator="containsText" text="RIESGO BAJO">
      <formula>NOT(ISERROR(SEARCH("RIESGO BAJO",W45)))</formula>
    </cfRule>
    <cfRule type="containsText" dxfId="618" priority="64" operator="containsText" text="RIESGO MODERADO">
      <formula>NOT(ISERROR(SEARCH("RIESGO MODERADO",W45)))</formula>
    </cfRule>
    <cfRule type="containsText" dxfId="617" priority="65" operator="containsText" text="RIESGO ALTO">
      <formula>NOT(ISERROR(SEARCH("RIESGO ALTO",W45)))</formula>
    </cfRule>
    <cfRule type="containsText" dxfId="616" priority="66" operator="containsText" text="RIESGO EXTREMO">
      <formula>NOT(ISERROR(SEARCH("RIESGO EXTREMO",W45)))</formula>
    </cfRule>
  </conditionalFormatting>
  <conditionalFormatting sqref="X45">
    <cfRule type="containsText" dxfId="615" priority="59" operator="containsText" text="RIESGO BAJO">
      <formula>NOT(ISERROR(SEARCH("RIESGO BAJO",X45)))</formula>
    </cfRule>
    <cfRule type="containsText" dxfId="614" priority="60" operator="containsText" text="RIESGO MODERADO">
      <formula>NOT(ISERROR(SEARCH("RIESGO MODERADO",X45)))</formula>
    </cfRule>
    <cfRule type="containsText" dxfId="613" priority="61" operator="containsText" text="RIESGO ALTO">
      <formula>NOT(ISERROR(SEARCH("RIESGO ALTO",X45)))</formula>
    </cfRule>
    <cfRule type="containsText" dxfId="612" priority="62" operator="containsText" text="RIESGO EXTREMO">
      <formula>NOT(ISERROR(SEARCH("RIESGO EXTREMO",X45)))</formula>
    </cfRule>
  </conditionalFormatting>
  <conditionalFormatting sqref="Q45">
    <cfRule type="containsText" dxfId="611" priority="51" operator="containsText" text="RIESGO BAJO">
      <formula>NOT(ISERROR(SEARCH("RIESGO BAJO",Q45)))</formula>
    </cfRule>
    <cfRule type="containsText" dxfId="610" priority="52" operator="containsText" text="RIESGO MODERADO">
      <formula>NOT(ISERROR(SEARCH("RIESGO MODERADO",Q45)))</formula>
    </cfRule>
    <cfRule type="containsText" dxfId="609" priority="53" operator="containsText" text="RIESGO ALTO">
      <formula>NOT(ISERROR(SEARCH("RIESGO ALTO",Q45)))</formula>
    </cfRule>
    <cfRule type="containsText" dxfId="608" priority="54" operator="containsText" text="RIESGO EXTREMO">
      <formula>NOT(ISERROR(SEARCH("RIESGO EXTREMO",Q45)))</formula>
    </cfRule>
  </conditionalFormatting>
  <conditionalFormatting sqref="O41">
    <cfRule type="containsText" dxfId="607" priority="19" operator="containsText" text="RIESGO BAJO">
      <formula>NOT(ISERROR(SEARCH("RIESGO BAJO",O41)))</formula>
    </cfRule>
    <cfRule type="containsText" dxfId="606" priority="20" operator="containsText" text="RIESGO MODERADO">
      <formula>NOT(ISERROR(SEARCH("RIESGO MODERADO",O41)))</formula>
    </cfRule>
    <cfRule type="containsText" dxfId="605" priority="21" operator="containsText" text="RIESGO ALTO">
      <formula>NOT(ISERROR(SEARCH("RIESGO ALTO",O41)))</formula>
    </cfRule>
    <cfRule type="containsText" dxfId="604" priority="22" operator="containsText" text="RIESGO EXTREMO">
      <formula>NOT(ISERROR(SEARCH("RIESGO EXTREMO",O41)))</formula>
    </cfRule>
  </conditionalFormatting>
  <conditionalFormatting sqref="V45">
    <cfRule type="containsText" dxfId="603" priority="43" operator="containsText" text="RIESGO BAJO">
      <formula>NOT(ISERROR(SEARCH("RIESGO BAJO",V45)))</formula>
    </cfRule>
    <cfRule type="containsText" dxfId="602" priority="44" operator="containsText" text="RIESGO MODERADO">
      <formula>NOT(ISERROR(SEARCH("RIESGO MODERADO",V45)))</formula>
    </cfRule>
    <cfRule type="containsText" dxfId="601" priority="45" operator="containsText" text="RIESGO ALTO">
      <formula>NOT(ISERROR(SEARCH("RIESGO ALTO",V45)))</formula>
    </cfRule>
    <cfRule type="containsText" dxfId="600" priority="46" operator="containsText" text="RIESGO EXTREMO">
      <formula>NOT(ISERROR(SEARCH("RIESGO EXTREMO",V45)))</formula>
    </cfRule>
  </conditionalFormatting>
  <conditionalFormatting sqref="U37">
    <cfRule type="containsText" dxfId="599" priority="15" operator="containsText" text="RIESGO BAJO">
      <formula>NOT(ISERROR(SEARCH("RIESGO BAJO",U37)))</formula>
    </cfRule>
    <cfRule type="containsText" dxfId="598" priority="16" operator="containsText" text="RIESGO MODERADO">
      <formula>NOT(ISERROR(SEARCH("RIESGO MODERADO",U37)))</formula>
    </cfRule>
    <cfRule type="containsText" dxfId="597" priority="17" operator="containsText" text="RIESGO ALTO">
      <formula>NOT(ISERROR(SEARCH("RIESGO ALTO",U37)))</formula>
    </cfRule>
    <cfRule type="containsText" dxfId="596" priority="18" operator="containsText" text="RIESGO EXTREMO">
      <formula>NOT(ISERROR(SEARCH("RIESGO EXTREMO",U37)))</formula>
    </cfRule>
  </conditionalFormatting>
  <conditionalFormatting sqref="U41">
    <cfRule type="containsText" dxfId="595" priority="3" operator="containsText" text="RIESGO BAJO">
      <formula>NOT(ISERROR(SEARCH("RIESGO BAJO",U41)))</formula>
    </cfRule>
    <cfRule type="containsText" dxfId="594" priority="4" operator="containsText" text="RIESGO MODERADO">
      <formula>NOT(ISERROR(SEARCH("RIESGO MODERADO",U41)))</formula>
    </cfRule>
    <cfRule type="containsText" dxfId="593" priority="5" operator="containsText" text="RIESGO ALTO">
      <formula>NOT(ISERROR(SEARCH("RIESGO ALTO",U41)))</formula>
    </cfRule>
    <cfRule type="containsText" dxfId="592" priority="6" operator="containsText" text="RIESGO EXTREMO">
      <formula>NOT(ISERROR(SEARCH("RIESGO EXTREMO",U41)))</formula>
    </cfRule>
  </conditionalFormatting>
  <conditionalFormatting sqref="P45">
    <cfRule type="containsText" dxfId="591" priority="31" operator="containsText" text="RIESGO BAJO">
      <formula>NOT(ISERROR(SEARCH("RIESGO BAJO",P45)))</formula>
    </cfRule>
    <cfRule type="containsText" dxfId="590" priority="32" operator="containsText" text="RIESGO MODERADO">
      <formula>NOT(ISERROR(SEARCH("RIESGO MODERADO",P45)))</formula>
    </cfRule>
    <cfRule type="containsText" dxfId="589" priority="33" operator="containsText" text="RIESGO ALTO">
      <formula>NOT(ISERROR(SEARCH("RIESGO ALTO",P45)))</formula>
    </cfRule>
    <cfRule type="containsText" dxfId="588" priority="34" operator="containsText" text="RIESGO EXTREMO">
      <formula>NOT(ISERROR(SEARCH("RIESGO EXTREMO",P45)))</formula>
    </cfRule>
  </conditionalFormatting>
  <conditionalFormatting sqref="O45">
    <cfRule type="containsText" dxfId="587" priority="27" operator="containsText" text="RIESGO BAJO">
      <formula>NOT(ISERROR(SEARCH("RIESGO BAJO",O45)))</formula>
    </cfRule>
    <cfRule type="containsText" dxfId="586" priority="28" operator="containsText" text="RIESGO MODERADO">
      <formula>NOT(ISERROR(SEARCH("RIESGO MODERADO",O45)))</formula>
    </cfRule>
    <cfRule type="containsText" dxfId="585" priority="29" operator="containsText" text="RIESGO ALTO">
      <formula>NOT(ISERROR(SEARCH("RIESGO ALTO",O45)))</formula>
    </cfRule>
    <cfRule type="containsText" dxfId="584" priority="30" operator="containsText" text="RIESGO EXTREMO">
      <formula>NOT(ISERROR(SEARCH("RIESGO EXTREMO",O45)))</formula>
    </cfRule>
  </conditionalFormatting>
  <conditionalFormatting sqref="U45">
    <cfRule type="containsText" dxfId="583" priority="23" operator="containsText" text="RIESGO BAJO">
      <formula>NOT(ISERROR(SEARCH("RIESGO BAJO",U45)))</formula>
    </cfRule>
    <cfRule type="containsText" dxfId="582" priority="24" operator="containsText" text="RIESGO MODERADO">
      <formula>NOT(ISERROR(SEARCH("RIESGO MODERADO",U45)))</formula>
    </cfRule>
    <cfRule type="containsText" dxfId="581" priority="25" operator="containsText" text="RIESGO ALTO">
      <formula>NOT(ISERROR(SEARCH("RIESGO ALTO",U45)))</formula>
    </cfRule>
    <cfRule type="containsText" dxfId="580" priority="26" operator="containsText" text="RIESGO EXTREMO">
      <formula>NOT(ISERROR(SEARCH("RIESGO EXTREMO",U45)))</formula>
    </cfRule>
  </conditionalFormatting>
  <conditionalFormatting sqref="U38">
    <cfRule type="containsText" dxfId="579" priority="11" operator="containsText" text="RIESGO BAJO">
      <formula>NOT(ISERROR(SEARCH("RIESGO BAJO",U38)))</formula>
    </cfRule>
    <cfRule type="containsText" dxfId="578" priority="12" operator="containsText" text="RIESGO MODERADO">
      <formula>NOT(ISERROR(SEARCH("RIESGO MODERADO",U38)))</formula>
    </cfRule>
    <cfRule type="containsText" dxfId="577" priority="13" operator="containsText" text="RIESGO ALTO">
      <formula>NOT(ISERROR(SEARCH("RIESGO ALTO",U38)))</formula>
    </cfRule>
    <cfRule type="containsText" dxfId="576" priority="14" operator="containsText" text="RIESGO EXTREMO">
      <formula>NOT(ISERROR(SEARCH("RIESGO EXTREMO",U38)))</formula>
    </cfRule>
  </conditionalFormatting>
  <conditionalFormatting sqref="U39">
    <cfRule type="containsText" dxfId="575" priority="7" operator="containsText" text="RIESGO BAJO">
      <formula>NOT(ISERROR(SEARCH("RIESGO BAJO",U39)))</formula>
    </cfRule>
    <cfRule type="containsText" dxfId="574" priority="8" operator="containsText" text="RIESGO MODERADO">
      <formula>NOT(ISERROR(SEARCH("RIESGO MODERADO",U39)))</formula>
    </cfRule>
    <cfRule type="containsText" dxfId="573" priority="9" operator="containsText" text="RIESGO ALTO">
      <formula>NOT(ISERROR(SEARCH("RIESGO ALTO",U39)))</formula>
    </cfRule>
    <cfRule type="containsText" dxfId="572" priority="10" operator="containsText" text="RIESGO EXTREMO">
      <formula>NOT(ISERROR(SEARCH("RIESGO EXTREMO",U39)))</formula>
    </cfRule>
  </conditionalFormatting>
  <conditionalFormatting sqref="L6:L10">
    <cfRule type="colorScale" priority="2">
      <colorScale>
        <cfvo type="min"/>
        <cfvo type="percentile" val="50"/>
        <cfvo type="max"/>
        <color rgb="FFF8696B"/>
        <color rgb="FFFFEB84"/>
        <color rgb="FF63BE7B"/>
      </colorScale>
    </cfRule>
  </conditionalFormatting>
  <conditionalFormatting sqref="R6:R10">
    <cfRule type="colorScale" priority="1">
      <colorScale>
        <cfvo type="min"/>
        <cfvo type="percentile" val="50"/>
        <cfvo type="max"/>
        <color rgb="FFF8696B"/>
        <color rgb="FFFFEB84"/>
        <color rgb="FF63BE7B"/>
      </colorScale>
    </cfRule>
  </conditionalFormatting>
  <dataValidations count="25">
    <dataValidation type="list" allowBlank="1" showInputMessage="1" showErrorMessage="1" sqref="F37:F39 F41 F43 F45" xr:uid="{86378448-70B1-4EB4-B31F-8E5DC0923197}">
      <formula1>$F$6:$F$11</formula1>
    </dataValidation>
    <dataValidation type="list" allowBlank="1" showInputMessage="1" showErrorMessage="1" sqref="G37:G39 G41 G43 G45" xr:uid="{27E6A27B-C9E2-4600-AFA6-548E43AE7DA5}">
      <formula1>$G$6:$G$11</formula1>
    </dataValidation>
    <dataValidation type="list" allowBlank="1" showInputMessage="1" showErrorMessage="1" sqref="H37:H39 H41 H43 H45" xr:uid="{3CAC1127-E91A-4976-B9AC-13780EF67DCE}">
      <formula1>$H$6:$H$12</formula1>
    </dataValidation>
    <dataValidation type="list" allowBlank="1" showInputMessage="1" showErrorMessage="1" sqref="Q37:Q39 Q41 Q43 Q45" xr:uid="{39037430-7A7D-4A88-B515-7BFEFCF9F0B3}">
      <formula1>#REF!</formula1>
    </dataValidation>
    <dataValidation type="list" allowBlank="1" showInputMessage="1" showErrorMessage="1" sqref="L37:L43 R37:R46 L45:L46" xr:uid="{124E5581-7FB9-46EE-95A5-EAFC2927C24B}">
      <formula1>$L$6:$L$10</formula1>
    </dataValidation>
    <dataValidation type="list" allowBlank="1" showInputMessage="1" showErrorMessage="1" sqref="M37:M43 M45:M46 S37:S46" xr:uid="{BDCA5FD1-BA03-400A-883D-511761361D6D}">
      <formula1>$M$6:$M$10</formula1>
    </dataValidation>
    <dataValidation type="list" allowBlank="1" showInputMessage="1" showErrorMessage="1" sqref="AN37:AN46" xr:uid="{6FCB4511-A35C-42DC-A5EA-7A91E00F9DE4}">
      <formula1>$AN$6:$AN$14</formula1>
    </dataValidation>
    <dataValidation type="list" allowBlank="1" showInputMessage="1" showErrorMessage="1" sqref="E37:E46" xr:uid="{BD155898-292D-468B-8CB8-DA49A8431A67}">
      <formula1>$E$6:$E$15</formula1>
    </dataValidation>
    <dataValidation type="list" allowBlank="1" showInputMessage="1" showErrorMessage="1" sqref="D37:D46" xr:uid="{BD0E81F9-07FC-45D6-9BAA-6AEDA79055D0}">
      <formula1>$D$6:$D$25</formula1>
    </dataValidation>
    <dataValidation type="list" allowBlank="1" showInputMessage="1" showErrorMessage="1" sqref="BL37:BM46" xr:uid="{EAA435D0-023F-40DC-BBA6-D68AD0FEBD1C}">
      <formula1>$BL$6:$BL$7</formula1>
    </dataValidation>
    <dataValidation type="list" allowBlank="1" showInputMessage="1" showErrorMessage="1" sqref="X37:X46" xr:uid="{54008952-2340-4714-B4F7-C762945C5FD6}">
      <formula1>$X$6:$X$7</formula1>
    </dataValidation>
    <dataValidation type="list" allowBlank="1" showInputMessage="1" showErrorMessage="1" sqref="AJ37:AJ46" xr:uid="{891DCA69-61F2-4D54-A718-8A4DE768C7F4}">
      <formula1>$AJ$6:$AJ$8</formula1>
    </dataValidation>
    <dataValidation type="list" allowBlank="1" showInputMessage="1" showErrorMessage="1" sqref="AA37:AA46" xr:uid="{ABE53B01-E0D6-413C-8B4F-76BCF8BF4658}">
      <formula1>$AA$6:$AA$7</formula1>
    </dataValidation>
    <dataValidation type="list" allowBlank="1" showInputMessage="1" showErrorMessage="1" sqref="AK37:AM46" xr:uid="{B90B6242-40D5-4474-A9E3-CD4DCE38CA59}">
      <formula1>$AK$6:$AK$7</formula1>
    </dataValidation>
    <dataValidation type="list" allowBlank="1" showInputMessage="1" showErrorMessage="1" sqref="AP37:AP46" xr:uid="{94431BC9-3F4E-4ABB-9FD9-F7211B31C753}">
      <formula1>$AP$6:$AP$7</formula1>
    </dataValidation>
    <dataValidation type="list" allowBlank="1" showInputMessage="1" showErrorMessage="1" sqref="AQ37:AQ46" xr:uid="{AD369CBF-0796-49DE-80A3-D227E432EB21}">
      <formula1>$AQ$6:$AQ$7</formula1>
    </dataValidation>
    <dataValidation type="list" allowBlank="1" showInputMessage="1" showErrorMessage="1" sqref="AR37:AR46" xr:uid="{B654AC3A-F3F1-4924-A7B5-D80B7DF27506}">
      <formula1>$AR$6:$AR$7</formula1>
    </dataValidation>
    <dataValidation type="list" allowBlank="1" showInputMessage="1" showErrorMessage="1" sqref="AS37:AS46" xr:uid="{3AC96362-50FB-4C22-A8D8-C1B8C80ABC3C}">
      <formula1>$AS$6:$AS$8</formula1>
    </dataValidation>
    <dataValidation type="list" allowBlank="1" showInputMessage="1" showErrorMessage="1" sqref="AT37:AT46" xr:uid="{67FCB333-99A1-4404-9E88-49EAF9FDE57D}">
      <formula1>$AT$6:$AT$7</formula1>
    </dataValidation>
    <dataValidation type="list" allowBlank="1" showInputMessage="1" showErrorMessage="1" sqref="AU37:AU46" xr:uid="{0AC6F50A-54B2-4352-8439-0A4301AAC25B}">
      <formula1>$AU$6:$AU$7</formula1>
    </dataValidation>
    <dataValidation type="list" allowBlank="1" showInputMessage="1" showErrorMessage="1" sqref="AV37:AV46" xr:uid="{05362414-9377-4A1E-9599-FC302C1098D1}">
      <formula1>$AV$6:$AV$8</formula1>
    </dataValidation>
    <dataValidation type="list" allowBlank="1" showInputMessage="1" showErrorMessage="1" sqref="BF37:BF46" xr:uid="{76C94851-99A8-4D62-8DCB-0369091F9A42}">
      <formula1>$BF$6:$BF$8</formula1>
    </dataValidation>
    <dataValidation type="list" allowBlank="1" showInputMessage="1" showErrorMessage="1" sqref="AC37:AC46" xr:uid="{85005348-BECB-4F72-9971-5FA21C31EA9B}">
      <formula1>$AC$6:$AC$7</formula1>
    </dataValidation>
    <dataValidation type="list" allowBlank="1" showInputMessage="1" showErrorMessage="1" sqref="AI37:AI46" xr:uid="{FB6F73B8-2DC0-49D7-B244-0E47A397F67A}">
      <formula1>$AI$6:$AI$7</formula1>
    </dataValidation>
    <dataValidation type="list" allowBlank="1" showInputMessage="1" showErrorMessage="1" sqref="AO37:AO46" xr:uid="{A48B124E-C54A-4227-A237-3185E2CEDF48}">
      <formula1>$AO$6:$AO$7</formula1>
    </dataValidation>
  </dataValidations>
  <pageMargins left="0.25" right="0.25" top="0.75" bottom="0.75" header="0.3" footer="0.3"/>
  <pageSetup scale="21"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83C58-FF3E-461C-8184-AE8E79A11ED4}">
  <sheetPr>
    <tabColor theme="8" tint="-0.249977111117893"/>
  </sheetPr>
  <dimension ref="A1:BR142"/>
  <sheetViews>
    <sheetView showGridLines="0" topLeftCell="R1" zoomScale="70" zoomScaleNormal="70" zoomScaleSheetLayoutView="80" workbookViewId="0">
      <selection activeCell="AB37" sqref="AB37"/>
    </sheetView>
  </sheetViews>
  <sheetFormatPr baseColWidth="10" defaultRowHeight="15" x14ac:dyDescent="0.2"/>
  <cols>
    <col min="1" max="1" width="3.5703125" style="1" bestFit="1" customWidth="1"/>
    <col min="2" max="2" width="7" style="3" customWidth="1"/>
    <col min="3" max="3" width="20.140625" style="26" hidden="1" customWidth="1"/>
    <col min="4" max="4" width="20.42578125" style="2" customWidth="1"/>
    <col min="5" max="5" width="15" style="1" customWidth="1"/>
    <col min="6" max="7" width="14.42578125" style="1" customWidth="1"/>
    <col min="8" max="8" width="15.5703125" style="1" customWidth="1"/>
    <col min="9" max="9" width="37.85546875" style="1" customWidth="1"/>
    <col min="10" max="10" width="33.140625" style="1" customWidth="1"/>
    <col min="11" max="11" width="36.28515625" style="1" customWidth="1"/>
    <col min="12" max="12" width="16.7109375" style="1" customWidth="1"/>
    <col min="13" max="13" width="14.140625" style="1" customWidth="1"/>
    <col min="14" max="14" width="9.5703125" style="1" hidden="1" customWidth="1"/>
    <col min="15" max="15" width="15.5703125" style="6" hidden="1" customWidth="1"/>
    <col min="16" max="16" width="15.5703125" style="6" customWidth="1"/>
    <col min="17" max="17" width="18.42578125" style="1" customWidth="1"/>
    <col min="18" max="18" width="17.7109375" style="1" customWidth="1"/>
    <col min="19" max="19" width="13.85546875" style="1" customWidth="1"/>
    <col min="20" max="20" width="9.5703125" style="1" hidden="1" customWidth="1"/>
    <col min="21" max="21" width="15.5703125" style="6" hidden="1" customWidth="1"/>
    <col min="22" max="22" width="16.7109375" style="6" customWidth="1"/>
    <col min="23" max="24" width="28.140625" style="1" customWidth="1"/>
    <col min="25" max="25" width="82.140625" style="1" customWidth="1"/>
    <col min="26" max="26" width="21.28515625" style="2" customWidth="1"/>
    <col min="27" max="27" width="16.140625" style="1" customWidth="1"/>
    <col min="28" max="28" width="35" style="1" customWidth="1"/>
    <col min="29" max="29" width="21.140625" style="1" customWidth="1"/>
    <col min="30" max="30" width="7.42578125" style="1" customWidth="1"/>
    <col min="31" max="34" width="13.28515625" style="1" customWidth="1"/>
    <col min="35" max="35" width="21.140625" style="1" customWidth="1"/>
    <col min="36" max="41" width="16.140625" style="1" customWidth="1"/>
    <col min="42" max="48" width="19.28515625" style="2" customWidth="1"/>
    <col min="49" max="49" width="4.85546875" style="2" customWidth="1"/>
    <col min="50" max="50" width="6.42578125" style="2" customWidth="1"/>
    <col min="51" max="55" width="4.85546875" style="2" customWidth="1"/>
    <col min="56" max="56" width="10.42578125" style="2" customWidth="1"/>
    <col min="57" max="57" width="11.85546875" style="2" customWidth="1"/>
    <col min="58" max="58" width="28.85546875" style="1" customWidth="1"/>
    <col min="59" max="59" width="13" style="1" customWidth="1"/>
    <col min="60" max="60" width="14" style="1" customWidth="1"/>
    <col min="61" max="62" width="14.42578125" style="1" customWidth="1"/>
    <col min="63" max="63" width="13.28515625" style="1" customWidth="1"/>
    <col min="64" max="65" width="18.85546875" style="1" customWidth="1"/>
    <col min="66" max="67" width="18" style="1" customWidth="1"/>
    <col min="68" max="69" width="17.85546875" style="1" customWidth="1"/>
    <col min="70" max="70" width="22.42578125" style="26" customWidth="1"/>
    <col min="71" max="73" width="11.42578125" style="1" customWidth="1"/>
    <col min="74" max="16384" width="11.42578125" style="1"/>
  </cols>
  <sheetData>
    <row r="1" spans="2:70" s="58" customFormat="1" ht="6" customHeight="1" thickBot="1" x14ac:dyDescent="0.25">
      <c r="B1" s="3"/>
      <c r="C1" s="26"/>
      <c r="D1" s="2"/>
      <c r="O1" s="59"/>
      <c r="P1" s="59"/>
      <c r="U1" s="59"/>
      <c r="V1" s="59"/>
      <c r="Z1" s="2"/>
      <c r="AP1" s="2"/>
      <c r="AQ1" s="2"/>
      <c r="AR1" s="2"/>
      <c r="AS1" s="2"/>
      <c r="AT1" s="2"/>
      <c r="AU1" s="2"/>
      <c r="AV1" s="2"/>
      <c r="AW1" s="2"/>
      <c r="AX1" s="2"/>
      <c r="AY1" s="2"/>
      <c r="AZ1" s="2"/>
      <c r="BA1" s="2"/>
      <c r="BB1" s="2"/>
      <c r="BC1" s="2"/>
      <c r="BD1" s="2"/>
      <c r="BE1" s="2"/>
      <c r="BR1" s="26"/>
    </row>
    <row r="2" spans="2:70" s="58" customFormat="1" ht="14.25" customHeight="1" x14ac:dyDescent="0.2">
      <c r="B2" s="159"/>
      <c r="C2" s="160"/>
      <c r="D2" s="161"/>
      <c r="E2" s="168" t="s">
        <v>794</v>
      </c>
      <c r="F2" s="169"/>
      <c r="G2" s="169"/>
      <c r="H2" s="169"/>
      <c r="I2" s="169"/>
      <c r="J2" s="169"/>
      <c r="K2" s="169"/>
      <c r="L2" s="169"/>
      <c r="M2" s="169"/>
      <c r="N2" s="169"/>
      <c r="O2" s="169"/>
      <c r="P2" s="169"/>
      <c r="Q2" s="169"/>
      <c r="R2" s="169"/>
      <c r="S2" s="169"/>
      <c r="T2" s="169"/>
      <c r="U2" s="169"/>
      <c r="V2" s="169"/>
      <c r="W2" s="169"/>
      <c r="X2" s="170"/>
      <c r="Z2" s="2"/>
      <c r="AP2" s="2"/>
      <c r="AQ2" s="2"/>
      <c r="AR2" s="2"/>
      <c r="AS2" s="2"/>
      <c r="AT2" s="2"/>
      <c r="AU2" s="2"/>
      <c r="AV2" s="2"/>
      <c r="AW2" s="2"/>
      <c r="AX2" s="2"/>
      <c r="AY2" s="2"/>
      <c r="AZ2" s="2"/>
      <c r="BA2" s="2"/>
      <c r="BB2" s="2"/>
      <c r="BC2" s="2"/>
      <c r="BD2" s="2"/>
      <c r="BE2" s="2"/>
      <c r="BR2" s="26"/>
    </row>
    <row r="3" spans="2:70" s="58" customFormat="1" ht="14.25" customHeight="1" x14ac:dyDescent="0.2">
      <c r="B3" s="162"/>
      <c r="C3" s="188"/>
      <c r="D3" s="164"/>
      <c r="E3" s="171"/>
      <c r="F3" s="189"/>
      <c r="G3" s="189"/>
      <c r="H3" s="189"/>
      <c r="I3" s="189"/>
      <c r="J3" s="189"/>
      <c r="K3" s="189"/>
      <c r="L3" s="189"/>
      <c r="M3" s="189"/>
      <c r="N3" s="189"/>
      <c r="O3" s="189"/>
      <c r="P3" s="189"/>
      <c r="Q3" s="189"/>
      <c r="R3" s="189"/>
      <c r="S3" s="189"/>
      <c r="T3" s="189"/>
      <c r="U3" s="189"/>
      <c r="V3" s="189"/>
      <c r="W3" s="189"/>
      <c r="X3" s="173"/>
      <c r="Y3" s="4"/>
      <c r="Z3" s="4"/>
      <c r="AA3" s="4"/>
      <c r="AB3" s="4"/>
      <c r="AC3" s="4"/>
      <c r="AD3" s="4"/>
      <c r="AE3" s="4"/>
      <c r="AF3" s="4"/>
      <c r="AG3" s="16"/>
      <c r="AH3" s="16"/>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R3" s="26"/>
    </row>
    <row r="4" spans="2:70" s="58" customFormat="1" ht="14.25" customHeight="1" x14ac:dyDescent="0.2">
      <c r="B4" s="162"/>
      <c r="C4" s="188"/>
      <c r="D4" s="164"/>
      <c r="E4" s="171"/>
      <c r="F4" s="189"/>
      <c r="G4" s="189"/>
      <c r="H4" s="189"/>
      <c r="I4" s="189"/>
      <c r="J4" s="189"/>
      <c r="K4" s="189"/>
      <c r="L4" s="189"/>
      <c r="M4" s="189"/>
      <c r="N4" s="189"/>
      <c r="O4" s="189"/>
      <c r="P4" s="189"/>
      <c r="Q4" s="189"/>
      <c r="R4" s="189"/>
      <c r="S4" s="189"/>
      <c r="T4" s="189"/>
      <c r="U4" s="189"/>
      <c r="V4" s="189"/>
      <c r="W4" s="189"/>
      <c r="X4" s="173"/>
      <c r="Y4" s="4"/>
      <c r="Z4" s="4"/>
      <c r="AA4" s="4"/>
      <c r="AB4" s="4"/>
      <c r="AC4" s="4"/>
      <c r="AD4" s="4"/>
      <c r="AE4" s="4"/>
      <c r="AF4" s="4"/>
      <c r="AG4" s="16"/>
      <c r="AH4" s="16"/>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R4" s="26"/>
    </row>
    <row r="5" spans="2:70" s="58" customFormat="1" ht="15" customHeight="1" thickBot="1" x14ac:dyDescent="0.25">
      <c r="B5" s="165"/>
      <c r="C5" s="166"/>
      <c r="D5" s="167"/>
      <c r="E5" s="174"/>
      <c r="F5" s="175"/>
      <c r="G5" s="175"/>
      <c r="H5" s="175"/>
      <c r="I5" s="175"/>
      <c r="J5" s="175"/>
      <c r="K5" s="175"/>
      <c r="L5" s="175"/>
      <c r="M5" s="175"/>
      <c r="N5" s="175"/>
      <c r="O5" s="175"/>
      <c r="P5" s="175"/>
      <c r="Q5" s="175"/>
      <c r="R5" s="175"/>
      <c r="S5" s="175"/>
      <c r="T5" s="175"/>
      <c r="U5" s="175"/>
      <c r="V5" s="175"/>
      <c r="W5" s="175"/>
      <c r="X5" s="176"/>
      <c r="Y5" s="4"/>
      <c r="Z5" s="4"/>
      <c r="AA5" s="4"/>
      <c r="AB5" s="4"/>
      <c r="AC5" s="4"/>
      <c r="AD5" s="4"/>
      <c r="AE5" s="4"/>
      <c r="AF5" s="4"/>
      <c r="AG5" s="16"/>
      <c r="AH5" s="16"/>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R5" s="26"/>
    </row>
    <row r="6" spans="2:70" s="58" customFormat="1" hidden="1" x14ac:dyDescent="0.2">
      <c r="B6" s="3" t="s">
        <v>133</v>
      </c>
      <c r="C6" s="26"/>
      <c r="D6" s="2" t="s">
        <v>58</v>
      </c>
      <c r="E6" s="58" t="s">
        <v>36</v>
      </c>
      <c r="F6" s="58" t="s">
        <v>64</v>
      </c>
      <c r="G6" s="58" t="s">
        <v>75</v>
      </c>
      <c r="H6" s="58" t="s">
        <v>80</v>
      </c>
      <c r="L6" s="58">
        <v>1</v>
      </c>
      <c r="M6" s="58">
        <v>1</v>
      </c>
      <c r="O6" s="5" t="s">
        <v>84</v>
      </c>
      <c r="P6" s="5" t="s">
        <v>84</v>
      </c>
      <c r="Q6" s="58" t="s">
        <v>89</v>
      </c>
      <c r="R6" s="58">
        <v>1</v>
      </c>
      <c r="S6" s="58">
        <v>1</v>
      </c>
      <c r="U6" s="5" t="s">
        <v>84</v>
      </c>
      <c r="V6" s="5" t="s">
        <v>84</v>
      </c>
      <c r="X6" s="58" t="s">
        <v>6</v>
      </c>
      <c r="Z6" s="2"/>
      <c r="AA6" s="8" t="s">
        <v>6</v>
      </c>
      <c r="AB6" s="8"/>
      <c r="AC6" s="8" t="s">
        <v>7</v>
      </c>
      <c r="AD6" s="8"/>
      <c r="AE6" s="8"/>
      <c r="AF6" s="8"/>
      <c r="AG6" s="8"/>
      <c r="AH6" s="8"/>
      <c r="AI6" s="8" t="s">
        <v>6</v>
      </c>
      <c r="AJ6" s="8" t="s">
        <v>20</v>
      </c>
      <c r="AK6" s="8" t="s">
        <v>6</v>
      </c>
      <c r="AL6" s="8" t="s">
        <v>6</v>
      </c>
      <c r="AM6" s="8" t="s">
        <v>6</v>
      </c>
      <c r="AN6" s="8" t="s">
        <v>24</v>
      </c>
      <c r="AO6" s="8" t="s">
        <v>117</v>
      </c>
      <c r="AP6" s="9" t="s">
        <v>101</v>
      </c>
      <c r="AQ6" s="9" t="s">
        <v>103</v>
      </c>
      <c r="AR6" s="9" t="s">
        <v>105</v>
      </c>
      <c r="AS6" s="9" t="s">
        <v>113</v>
      </c>
      <c r="AT6" s="9" t="s">
        <v>108</v>
      </c>
      <c r="AU6" s="9" t="s">
        <v>110</v>
      </c>
      <c r="AV6" s="9" t="s">
        <v>112</v>
      </c>
      <c r="AW6" s="9"/>
      <c r="AX6" s="9"/>
      <c r="AY6" s="9"/>
      <c r="AZ6" s="9"/>
      <c r="BA6" s="9"/>
      <c r="BB6" s="9"/>
      <c r="BC6" s="9"/>
      <c r="BD6" s="9"/>
      <c r="BE6" s="9" t="s">
        <v>126</v>
      </c>
      <c r="BF6" s="8" t="s">
        <v>156</v>
      </c>
      <c r="BG6" s="8"/>
      <c r="BH6" s="8"/>
      <c r="BI6" s="8"/>
      <c r="BK6" s="8"/>
      <c r="BL6" s="8" t="s">
        <v>165</v>
      </c>
      <c r="BM6" s="8" t="s">
        <v>165</v>
      </c>
      <c r="BR6" s="26"/>
    </row>
    <row r="7" spans="2:70" s="58" customFormat="1" hidden="1" x14ac:dyDescent="0.2">
      <c r="B7" s="3" t="s">
        <v>134</v>
      </c>
      <c r="C7" s="26"/>
      <c r="D7" s="2" t="s">
        <v>8</v>
      </c>
      <c r="E7" s="58" t="s">
        <v>34</v>
      </c>
      <c r="F7" s="58" t="s">
        <v>65</v>
      </c>
      <c r="G7" s="58" t="s">
        <v>76</v>
      </c>
      <c r="H7" s="58" t="s">
        <v>81</v>
      </c>
      <c r="L7" s="58">
        <v>2</v>
      </c>
      <c r="M7" s="58">
        <v>2</v>
      </c>
      <c r="O7" s="5" t="s">
        <v>85</v>
      </c>
      <c r="P7" s="5" t="s">
        <v>85</v>
      </c>
      <c r="Q7" s="58" t="s">
        <v>90</v>
      </c>
      <c r="R7" s="58">
        <v>2</v>
      </c>
      <c r="S7" s="58">
        <v>2</v>
      </c>
      <c r="U7" s="5" t="s">
        <v>85</v>
      </c>
      <c r="V7" s="5" t="s">
        <v>85</v>
      </c>
      <c r="X7" s="58" t="s">
        <v>23</v>
      </c>
      <c r="Z7" s="2"/>
      <c r="AA7" s="8" t="s">
        <v>23</v>
      </c>
      <c r="AB7" s="8"/>
      <c r="AC7" s="8" t="s">
        <v>9</v>
      </c>
      <c r="AD7" s="8"/>
      <c r="AE7" s="8"/>
      <c r="AF7" s="8"/>
      <c r="AG7" s="8"/>
      <c r="AH7" s="8"/>
      <c r="AI7" s="8" t="s">
        <v>23</v>
      </c>
      <c r="AJ7" s="8" t="s">
        <v>21</v>
      </c>
      <c r="AK7" s="8" t="s">
        <v>23</v>
      </c>
      <c r="AL7" s="8" t="s">
        <v>23</v>
      </c>
      <c r="AM7" s="8" t="s">
        <v>23</v>
      </c>
      <c r="AN7" s="8" t="s">
        <v>25</v>
      </c>
      <c r="AO7" s="8" t="s">
        <v>118</v>
      </c>
      <c r="AP7" s="9" t="s">
        <v>102</v>
      </c>
      <c r="AQ7" s="9" t="s">
        <v>104</v>
      </c>
      <c r="AR7" s="9" t="s">
        <v>106</v>
      </c>
      <c r="AS7" s="9" t="s">
        <v>114</v>
      </c>
      <c r="AT7" s="9" t="s">
        <v>109</v>
      </c>
      <c r="AU7" s="9" t="s">
        <v>111</v>
      </c>
      <c r="AV7" s="9" t="s">
        <v>115</v>
      </c>
      <c r="AW7" s="9"/>
      <c r="AX7" s="9"/>
      <c r="AY7" s="9"/>
      <c r="AZ7" s="9"/>
      <c r="BA7" s="9"/>
      <c r="BB7" s="9"/>
      <c r="BC7" s="9"/>
      <c r="BD7" s="9"/>
      <c r="BE7" s="9" t="s">
        <v>127</v>
      </c>
      <c r="BF7" s="8" t="s">
        <v>157</v>
      </c>
      <c r="BG7" s="8"/>
      <c r="BH7" s="8"/>
      <c r="BI7" s="8"/>
      <c r="BK7" s="8"/>
      <c r="BL7" s="8" t="s">
        <v>166</v>
      </c>
      <c r="BM7" s="8" t="s">
        <v>167</v>
      </c>
      <c r="BR7" s="26"/>
    </row>
    <row r="8" spans="2:70" s="58" customFormat="1" hidden="1" x14ac:dyDescent="0.2">
      <c r="B8" s="3" t="s">
        <v>135</v>
      </c>
      <c r="C8" s="26"/>
      <c r="D8" s="2" t="s">
        <v>44</v>
      </c>
      <c r="E8" s="58" t="s">
        <v>32</v>
      </c>
      <c r="F8" s="58" t="s">
        <v>66</v>
      </c>
      <c r="G8" s="58" t="s">
        <v>77</v>
      </c>
      <c r="H8" s="58" t="s">
        <v>82</v>
      </c>
      <c r="L8" s="58">
        <v>3</v>
      </c>
      <c r="M8" s="58">
        <v>3</v>
      </c>
      <c r="O8" s="5" t="s">
        <v>86</v>
      </c>
      <c r="P8" s="5" t="s">
        <v>86</v>
      </c>
      <c r="Q8" s="58" t="s">
        <v>91</v>
      </c>
      <c r="R8" s="58">
        <v>3</v>
      </c>
      <c r="S8" s="58">
        <v>3</v>
      </c>
      <c r="U8" s="5" t="s">
        <v>86</v>
      </c>
      <c r="V8" s="5" t="s">
        <v>86</v>
      </c>
      <c r="Z8" s="2"/>
      <c r="AA8" s="8"/>
      <c r="AB8" s="8"/>
      <c r="AC8" s="8"/>
      <c r="AD8" s="8"/>
      <c r="AE8" s="8"/>
      <c r="AF8" s="8"/>
      <c r="AG8" s="8"/>
      <c r="AH8" s="8"/>
      <c r="AI8" s="8"/>
      <c r="AJ8" s="8" t="s">
        <v>22</v>
      </c>
      <c r="AK8" s="8"/>
      <c r="AL8" s="8"/>
      <c r="AM8" s="8"/>
      <c r="AN8" s="8" t="s">
        <v>26</v>
      </c>
      <c r="AO8" s="8"/>
      <c r="AP8" s="9"/>
      <c r="AQ8" s="9"/>
      <c r="AR8" s="9"/>
      <c r="AS8" s="9" t="s">
        <v>107</v>
      </c>
      <c r="AT8" s="9"/>
      <c r="AU8" s="9"/>
      <c r="AV8" s="9" t="s">
        <v>116</v>
      </c>
      <c r="AW8" s="9"/>
      <c r="AX8" s="9"/>
      <c r="AY8" s="9"/>
      <c r="AZ8" s="9"/>
      <c r="BA8" s="9"/>
      <c r="BB8" s="9"/>
      <c r="BC8" s="9"/>
      <c r="BD8" s="9"/>
      <c r="BE8" s="9" t="s">
        <v>128</v>
      </c>
      <c r="BF8" s="8" t="s">
        <v>158</v>
      </c>
      <c r="BG8" s="8"/>
      <c r="BH8" s="8"/>
      <c r="BI8" s="8"/>
      <c r="BK8" s="8"/>
      <c r="BL8" s="8"/>
      <c r="BM8" s="8" t="s">
        <v>166</v>
      </c>
      <c r="BR8" s="26"/>
    </row>
    <row r="9" spans="2:70" s="58" customFormat="1" hidden="1" x14ac:dyDescent="0.2">
      <c r="B9" s="3" t="s">
        <v>136</v>
      </c>
      <c r="C9" s="26"/>
      <c r="D9" s="2" t="s">
        <v>43</v>
      </c>
      <c r="E9" s="58" t="s">
        <v>33</v>
      </c>
      <c r="F9" s="58" t="s">
        <v>67</v>
      </c>
      <c r="G9" s="58" t="s">
        <v>78</v>
      </c>
      <c r="H9" s="58" t="s">
        <v>71</v>
      </c>
      <c r="L9" s="58">
        <v>4</v>
      </c>
      <c r="M9" s="58">
        <v>4</v>
      </c>
      <c r="O9" s="5" t="s">
        <v>87</v>
      </c>
      <c r="P9" s="5" t="s">
        <v>87</v>
      </c>
      <c r="Q9" s="58" t="s">
        <v>92</v>
      </c>
      <c r="R9" s="58">
        <v>4</v>
      </c>
      <c r="S9" s="58">
        <v>4</v>
      </c>
      <c r="U9" s="5" t="s">
        <v>87</v>
      </c>
      <c r="V9" s="5" t="s">
        <v>87</v>
      </c>
      <c r="Z9" s="2"/>
      <c r="AA9" s="8"/>
      <c r="AB9" s="8"/>
      <c r="AC9" s="8"/>
      <c r="AD9" s="8"/>
      <c r="AE9" s="8"/>
      <c r="AF9" s="8"/>
      <c r="AG9" s="8"/>
      <c r="AH9" s="8"/>
      <c r="AI9" s="8"/>
      <c r="AJ9" s="8"/>
      <c r="AK9" s="8"/>
      <c r="AL9" s="8"/>
      <c r="AM9" s="8"/>
      <c r="AN9" s="8" t="s">
        <v>27</v>
      </c>
      <c r="AO9" s="8"/>
      <c r="AP9" s="9"/>
      <c r="AQ9" s="9"/>
      <c r="AR9" s="9"/>
      <c r="AS9" s="9"/>
      <c r="AT9" s="9"/>
      <c r="AU9" s="9"/>
      <c r="AV9" s="9"/>
      <c r="AW9" s="9"/>
      <c r="AX9" s="9"/>
      <c r="AY9" s="9"/>
      <c r="AZ9" s="9"/>
      <c r="BA9" s="9"/>
      <c r="BB9" s="9"/>
      <c r="BC9" s="9"/>
      <c r="BD9" s="9"/>
      <c r="BE9" s="9"/>
      <c r="BF9" s="8"/>
      <c r="BG9" s="8"/>
      <c r="BH9" s="8"/>
      <c r="BI9" s="8"/>
      <c r="BK9" s="8"/>
      <c r="BL9" s="8"/>
      <c r="BM9" s="8"/>
      <c r="BR9" s="26"/>
    </row>
    <row r="10" spans="2:70" s="58" customFormat="1" hidden="1" x14ac:dyDescent="0.2">
      <c r="B10" s="3" t="s">
        <v>137</v>
      </c>
      <c r="C10" s="26"/>
      <c r="D10" s="2" t="s">
        <v>46</v>
      </c>
      <c r="E10" s="58" t="s">
        <v>35</v>
      </c>
      <c r="F10" s="58" t="s">
        <v>68</v>
      </c>
      <c r="G10" s="58" t="s">
        <v>41</v>
      </c>
      <c r="H10" s="58" t="s">
        <v>72</v>
      </c>
      <c r="L10" s="58">
        <v>5</v>
      </c>
      <c r="M10" s="58">
        <v>5</v>
      </c>
      <c r="O10" s="59"/>
      <c r="P10" s="59"/>
      <c r="R10" s="58">
        <v>5</v>
      </c>
      <c r="S10" s="58">
        <v>5</v>
      </c>
      <c r="U10" s="59"/>
      <c r="V10" s="59"/>
      <c r="Z10" s="2"/>
      <c r="AA10" s="8"/>
      <c r="AB10" s="8"/>
      <c r="AC10" s="8"/>
      <c r="AD10" s="8"/>
      <c r="AE10" s="8"/>
      <c r="AF10" s="8"/>
      <c r="AG10" s="8"/>
      <c r="AH10" s="8"/>
      <c r="AI10" s="8"/>
      <c r="AJ10" s="8"/>
      <c r="AK10" s="8"/>
      <c r="AL10" s="8"/>
      <c r="AM10" s="8"/>
      <c r="AN10" s="8" t="s">
        <v>61</v>
      </c>
      <c r="AO10" s="8"/>
      <c r="AP10" s="9">
        <v>15</v>
      </c>
      <c r="AQ10" s="9">
        <v>15</v>
      </c>
      <c r="AR10" s="9">
        <v>15</v>
      </c>
      <c r="AS10" s="9">
        <v>15</v>
      </c>
      <c r="AT10" s="9">
        <v>15</v>
      </c>
      <c r="AU10" s="9">
        <v>15</v>
      </c>
      <c r="AV10" s="9">
        <v>10</v>
      </c>
      <c r="AW10" s="9"/>
      <c r="AX10" s="9"/>
      <c r="AY10" s="9"/>
      <c r="AZ10" s="9"/>
      <c r="BA10" s="9"/>
      <c r="BB10" s="9"/>
      <c r="BC10" s="9"/>
      <c r="BD10" s="9"/>
      <c r="BE10" s="9" t="s">
        <v>129</v>
      </c>
      <c r="BF10" s="8"/>
      <c r="BG10" s="8"/>
      <c r="BH10" s="8"/>
      <c r="BI10" s="8"/>
      <c r="BK10" s="8"/>
      <c r="BL10" s="8"/>
      <c r="BM10" s="8"/>
      <c r="BR10" s="26"/>
    </row>
    <row r="11" spans="2:70" s="58" customFormat="1" hidden="1" x14ac:dyDescent="0.2">
      <c r="B11" s="3" t="s">
        <v>138</v>
      </c>
      <c r="C11" s="26"/>
      <c r="D11" s="2" t="s">
        <v>55</v>
      </c>
      <c r="E11" s="58" t="s">
        <v>41</v>
      </c>
      <c r="F11" s="58" t="s">
        <v>69</v>
      </c>
      <c r="G11" s="58" t="s">
        <v>79</v>
      </c>
      <c r="H11" s="58" t="s">
        <v>83</v>
      </c>
      <c r="O11" s="59"/>
      <c r="P11" s="59"/>
      <c r="U11" s="59"/>
      <c r="V11" s="59"/>
      <c r="Z11" s="2"/>
      <c r="AA11" s="8"/>
      <c r="AB11" s="8"/>
      <c r="AC11" s="8"/>
      <c r="AD11" s="8"/>
      <c r="AE11" s="8"/>
      <c r="AF11" s="8"/>
      <c r="AG11" s="8"/>
      <c r="AH11" s="8"/>
      <c r="AI11" s="8"/>
      <c r="AJ11" s="8"/>
      <c r="AK11" s="8"/>
      <c r="AL11" s="8"/>
      <c r="AM11" s="8"/>
      <c r="AN11" s="8" t="s">
        <v>31</v>
      </c>
      <c r="AO11" s="8"/>
      <c r="AP11" s="9">
        <v>0</v>
      </c>
      <c r="AQ11" s="9">
        <v>0</v>
      </c>
      <c r="AR11" s="9">
        <v>0</v>
      </c>
      <c r="AS11" s="9">
        <v>10</v>
      </c>
      <c r="AT11" s="9">
        <v>0</v>
      </c>
      <c r="AU11" s="9">
        <v>0</v>
      </c>
      <c r="AV11" s="9">
        <v>5</v>
      </c>
      <c r="AW11" s="9"/>
      <c r="AX11" s="9"/>
      <c r="AY11" s="9"/>
      <c r="AZ11" s="9"/>
      <c r="BA11" s="9"/>
      <c r="BB11" s="9"/>
      <c r="BC11" s="9"/>
      <c r="BD11" s="9"/>
      <c r="BE11" s="9" t="s">
        <v>130</v>
      </c>
      <c r="BF11" s="8"/>
      <c r="BG11" s="8"/>
      <c r="BH11" s="8"/>
      <c r="BI11" s="8"/>
      <c r="BK11" s="8"/>
      <c r="BL11" s="8"/>
      <c r="BM11" s="8"/>
      <c r="BR11" s="26"/>
    </row>
    <row r="12" spans="2:70" s="58" customFormat="1" hidden="1" x14ac:dyDescent="0.2">
      <c r="B12" s="3" t="s">
        <v>139</v>
      </c>
      <c r="C12" s="26"/>
      <c r="D12" s="2" t="s">
        <v>49</v>
      </c>
      <c r="E12" s="58" t="s">
        <v>39</v>
      </c>
      <c r="H12" s="58" t="s">
        <v>73</v>
      </c>
      <c r="O12" s="59"/>
      <c r="P12" s="59"/>
      <c r="U12" s="59"/>
      <c r="V12" s="59"/>
      <c r="Z12" s="2"/>
      <c r="AA12" s="8"/>
      <c r="AB12" s="8"/>
      <c r="AC12" s="8"/>
      <c r="AD12" s="8"/>
      <c r="AE12" s="8"/>
      <c r="AF12" s="8"/>
      <c r="AG12" s="8"/>
      <c r="AH12" s="8"/>
      <c r="AI12" s="8"/>
      <c r="AJ12" s="8"/>
      <c r="AK12" s="8"/>
      <c r="AL12" s="8"/>
      <c r="AM12" s="8"/>
      <c r="AN12" s="8" t="s">
        <v>28</v>
      </c>
      <c r="AO12" s="8"/>
      <c r="AP12" s="9"/>
      <c r="AQ12" s="9"/>
      <c r="AR12" s="9"/>
      <c r="AS12" s="9">
        <v>0</v>
      </c>
      <c r="AT12" s="9"/>
      <c r="AU12" s="9"/>
      <c r="AV12" s="9">
        <v>0</v>
      </c>
      <c r="AW12" s="9"/>
      <c r="AX12" s="9"/>
      <c r="AY12" s="9"/>
      <c r="AZ12" s="9"/>
      <c r="BA12" s="9"/>
      <c r="BB12" s="9"/>
      <c r="BC12" s="9"/>
      <c r="BD12" s="9"/>
      <c r="BE12" s="9" t="s">
        <v>131</v>
      </c>
      <c r="BF12" s="8"/>
      <c r="BG12" s="8"/>
      <c r="BH12" s="8"/>
      <c r="BI12" s="8"/>
      <c r="BK12" s="8"/>
      <c r="BL12" s="8"/>
      <c r="BM12" s="8"/>
      <c r="BR12" s="26"/>
    </row>
    <row r="13" spans="2:70" s="58" customFormat="1" hidden="1" x14ac:dyDescent="0.2">
      <c r="B13" s="3" t="s">
        <v>140</v>
      </c>
      <c r="C13" s="26"/>
      <c r="D13" s="2" t="s">
        <v>60</v>
      </c>
      <c r="E13" s="58" t="s">
        <v>37</v>
      </c>
      <c r="O13" s="59"/>
      <c r="P13" s="59"/>
      <c r="U13" s="59"/>
      <c r="V13" s="59"/>
      <c r="Z13" s="2"/>
      <c r="AA13" s="8"/>
      <c r="AB13" s="8"/>
      <c r="AC13" s="8"/>
      <c r="AD13" s="8"/>
      <c r="AE13" s="8"/>
      <c r="AF13" s="8"/>
      <c r="AG13" s="8"/>
      <c r="AH13" s="8"/>
      <c r="AI13" s="8"/>
      <c r="AJ13" s="8"/>
      <c r="AK13" s="8"/>
      <c r="AL13" s="8"/>
      <c r="AM13" s="8"/>
      <c r="AN13" s="8" t="s">
        <v>29</v>
      </c>
      <c r="AO13" s="8"/>
      <c r="AP13" s="9"/>
      <c r="AQ13" s="9"/>
      <c r="AR13" s="9"/>
      <c r="AS13" s="9"/>
      <c r="AT13" s="9"/>
      <c r="AU13" s="9"/>
      <c r="AV13" s="9"/>
      <c r="AW13" s="9"/>
      <c r="AX13" s="9"/>
      <c r="AY13" s="9"/>
      <c r="AZ13" s="9"/>
      <c r="BA13" s="9"/>
      <c r="BB13" s="9"/>
      <c r="BC13" s="9"/>
      <c r="BD13" s="9"/>
      <c r="BE13" s="9"/>
      <c r="BF13" s="8"/>
      <c r="BG13" s="8"/>
      <c r="BH13" s="8"/>
      <c r="BI13" s="8"/>
      <c r="BK13" s="8"/>
      <c r="BL13" s="8"/>
      <c r="BM13" s="8"/>
      <c r="BR13" s="26"/>
    </row>
    <row r="14" spans="2:70" s="58" customFormat="1" hidden="1" x14ac:dyDescent="0.2">
      <c r="B14" s="3" t="s">
        <v>141</v>
      </c>
      <c r="C14" s="26"/>
      <c r="D14" s="2" t="s">
        <v>48</v>
      </c>
      <c r="E14" s="58" t="s">
        <v>38</v>
      </c>
      <c r="J14" s="24">
        <v>2</v>
      </c>
      <c r="O14" s="59"/>
      <c r="P14" s="59"/>
      <c r="U14" s="59"/>
      <c r="V14" s="59"/>
      <c r="Z14" s="2"/>
      <c r="AA14" s="8"/>
      <c r="AB14" s="8"/>
      <c r="AC14" s="8"/>
      <c r="AD14" s="8"/>
      <c r="AE14" s="8"/>
      <c r="AF14" s="8"/>
      <c r="AG14" s="8"/>
      <c r="AH14" s="8"/>
      <c r="AI14" s="8"/>
      <c r="AJ14" s="8"/>
      <c r="AK14" s="8"/>
      <c r="AL14" s="8"/>
      <c r="AM14" s="8"/>
      <c r="AN14" s="8" t="s">
        <v>30</v>
      </c>
      <c r="AO14" s="8"/>
      <c r="AP14" s="9"/>
      <c r="AQ14" s="9"/>
      <c r="AR14" s="9"/>
      <c r="AS14" s="9"/>
      <c r="AT14" s="9"/>
      <c r="AU14" s="9"/>
      <c r="AV14" s="9"/>
      <c r="AW14" s="9"/>
      <c r="AX14" s="9"/>
      <c r="AY14" s="9"/>
      <c r="AZ14" s="9"/>
      <c r="BA14" s="9"/>
      <c r="BB14" s="9"/>
      <c r="BC14" s="9"/>
      <c r="BD14" s="9"/>
      <c r="BE14" s="9"/>
      <c r="BF14" s="8"/>
      <c r="BG14" s="8"/>
      <c r="BH14" s="8"/>
      <c r="BI14" s="8"/>
      <c r="BK14" s="8"/>
      <c r="BL14" s="8"/>
      <c r="BM14" s="8"/>
      <c r="BR14" s="26"/>
    </row>
    <row r="15" spans="2:70" s="58" customFormat="1" hidden="1" x14ac:dyDescent="0.2">
      <c r="B15" s="3" t="s">
        <v>142</v>
      </c>
      <c r="C15" s="26"/>
      <c r="D15" s="2" t="s">
        <v>51</v>
      </c>
      <c r="E15" s="58" t="s">
        <v>40</v>
      </c>
      <c r="J15" s="58" t="s">
        <v>508</v>
      </c>
      <c r="O15" s="59"/>
      <c r="P15" s="59"/>
      <c r="U15" s="59"/>
      <c r="V15" s="59"/>
      <c r="Z15" s="2"/>
      <c r="AA15" s="8"/>
      <c r="AB15" s="8"/>
      <c r="AC15" s="8"/>
      <c r="AD15" s="8"/>
      <c r="AE15" s="8"/>
      <c r="AF15" s="8"/>
      <c r="AG15" s="8"/>
      <c r="AH15" s="8"/>
      <c r="AI15" s="8"/>
      <c r="AJ15" s="8"/>
      <c r="AK15" s="8"/>
      <c r="AL15" s="8"/>
      <c r="AM15" s="8"/>
      <c r="AN15" s="8"/>
      <c r="AO15" s="8"/>
      <c r="AP15" s="9"/>
      <c r="AQ15" s="9"/>
      <c r="AR15" s="9"/>
      <c r="AS15" s="9"/>
      <c r="AT15" s="9"/>
      <c r="AU15" s="9"/>
      <c r="AV15" s="9"/>
      <c r="AW15" s="9"/>
      <c r="AX15" s="9"/>
      <c r="AY15" s="9"/>
      <c r="AZ15" s="9"/>
      <c r="BA15" s="9"/>
      <c r="BB15" s="9"/>
      <c r="BC15" s="9"/>
      <c r="BD15" s="9"/>
      <c r="BE15" s="9"/>
      <c r="BF15" s="8"/>
      <c r="BG15" s="8"/>
      <c r="BH15" s="8"/>
      <c r="BI15" s="8"/>
      <c r="BK15" s="8"/>
      <c r="BL15" s="8"/>
      <c r="BM15" s="8"/>
      <c r="BR15" s="26"/>
    </row>
    <row r="16" spans="2:70" s="58" customFormat="1" hidden="1" x14ac:dyDescent="0.2">
      <c r="B16" s="3" t="s">
        <v>143</v>
      </c>
      <c r="C16" s="26"/>
      <c r="D16" s="2" t="s">
        <v>52</v>
      </c>
      <c r="J16" s="58" t="str">
        <f>+CHOOSE(J14,D6,D7,D8,D9,D10,D11,D12,D13,D14,D15,D16,D17,D18,D19,D20,D21,D22,D23,D24,D25)</f>
        <v>Direccionamiento Estratégico y Planeación</v>
      </c>
      <c r="O16" s="59"/>
      <c r="P16" s="59"/>
      <c r="U16" s="59"/>
      <c r="V16" s="59"/>
      <c r="Z16" s="2"/>
      <c r="AA16" s="8"/>
      <c r="AB16" s="8"/>
      <c r="AC16" s="8"/>
      <c r="AD16" s="8"/>
      <c r="AE16" s="8"/>
      <c r="AF16" s="8"/>
      <c r="AG16" s="8"/>
      <c r="AH16" s="8"/>
      <c r="AI16" s="8"/>
      <c r="AJ16" s="8"/>
      <c r="AK16" s="8"/>
      <c r="AL16" s="8"/>
      <c r="AM16" s="8"/>
      <c r="AN16" s="8"/>
      <c r="AO16" s="8"/>
      <c r="AP16" s="9"/>
      <c r="AQ16" s="9"/>
      <c r="AR16" s="9"/>
      <c r="AS16" s="9"/>
      <c r="AT16" s="9"/>
      <c r="AU16" s="9"/>
      <c r="AV16" s="9"/>
      <c r="AW16" s="9"/>
      <c r="AX16" s="9"/>
      <c r="AY16" s="9"/>
      <c r="AZ16" s="9"/>
      <c r="BA16" s="9"/>
      <c r="BB16" s="9"/>
      <c r="BC16" s="9"/>
      <c r="BD16" s="9"/>
      <c r="BE16" s="9"/>
      <c r="BF16" s="8"/>
      <c r="BG16" s="8"/>
      <c r="BH16" s="8"/>
      <c r="BI16" s="8"/>
      <c r="BK16" s="8"/>
      <c r="BL16" s="8"/>
      <c r="BM16" s="8"/>
      <c r="BR16" s="26"/>
    </row>
    <row r="17" spans="2:70" s="58" customFormat="1" hidden="1" x14ac:dyDescent="0.2">
      <c r="B17" s="3" t="s">
        <v>144</v>
      </c>
      <c r="C17" s="26"/>
      <c r="D17" s="2" t="s">
        <v>54</v>
      </c>
      <c r="O17" s="59"/>
      <c r="P17" s="59"/>
      <c r="U17" s="59"/>
      <c r="V17" s="59"/>
      <c r="Z17" s="2"/>
      <c r="AA17" s="8"/>
      <c r="AB17" s="8"/>
      <c r="AC17" s="8"/>
      <c r="AD17" s="8"/>
      <c r="AE17" s="8"/>
      <c r="AF17" s="8"/>
      <c r="AG17" s="8"/>
      <c r="AH17" s="8"/>
      <c r="AI17" s="8"/>
      <c r="AJ17" s="8"/>
      <c r="AK17" s="8"/>
      <c r="AL17" s="8"/>
      <c r="AM17" s="8"/>
      <c r="AN17" s="8"/>
      <c r="AO17" s="8"/>
      <c r="AP17" s="9"/>
      <c r="AQ17" s="9"/>
      <c r="AR17" s="9"/>
      <c r="AS17" s="9"/>
      <c r="AT17" s="9"/>
      <c r="AU17" s="9"/>
      <c r="AV17" s="9"/>
      <c r="AW17" s="9"/>
      <c r="AX17" s="9"/>
      <c r="AY17" s="9"/>
      <c r="AZ17" s="9"/>
      <c r="BA17" s="9"/>
      <c r="BB17" s="9"/>
      <c r="BC17" s="9"/>
      <c r="BD17" s="9"/>
      <c r="BE17" s="9"/>
      <c r="BF17" s="8"/>
      <c r="BG17" s="8"/>
      <c r="BH17" s="8"/>
      <c r="BI17" s="8"/>
      <c r="BK17" s="8"/>
      <c r="BL17" s="8"/>
      <c r="BM17" s="8"/>
      <c r="BR17" s="26"/>
    </row>
    <row r="18" spans="2:70" s="58" customFormat="1" hidden="1" x14ac:dyDescent="0.2">
      <c r="B18" s="3" t="s">
        <v>145</v>
      </c>
      <c r="C18" s="26"/>
      <c r="D18" s="2" t="s">
        <v>53</v>
      </c>
      <c r="O18" s="59"/>
      <c r="P18" s="59"/>
      <c r="U18" s="59"/>
      <c r="V18" s="59"/>
      <c r="Z18" s="2"/>
      <c r="AA18" s="8"/>
      <c r="AB18" s="8"/>
      <c r="AC18" s="8"/>
      <c r="AD18" s="8"/>
      <c r="AE18" s="8"/>
      <c r="AF18" s="8"/>
      <c r="AG18" s="8"/>
      <c r="AH18" s="8"/>
      <c r="AI18" s="8"/>
      <c r="AJ18" s="8"/>
      <c r="AK18" s="8"/>
      <c r="AL18" s="8"/>
      <c r="AM18" s="8"/>
      <c r="AN18" s="8"/>
      <c r="AO18" s="8"/>
      <c r="AP18" s="9"/>
      <c r="AQ18" s="9"/>
      <c r="AR18" s="9"/>
      <c r="AS18" s="9"/>
      <c r="AT18" s="9"/>
      <c r="AU18" s="9"/>
      <c r="AV18" s="9"/>
      <c r="AW18" s="9"/>
      <c r="AX18" s="9"/>
      <c r="AY18" s="9"/>
      <c r="AZ18" s="9"/>
      <c r="BA18" s="9"/>
      <c r="BB18" s="9"/>
      <c r="BC18" s="9"/>
      <c r="BD18" s="9"/>
      <c r="BE18" s="9"/>
      <c r="BF18" s="8"/>
      <c r="BG18" s="8"/>
      <c r="BH18" s="8"/>
      <c r="BI18" s="8"/>
      <c r="BK18" s="8"/>
      <c r="BL18" s="8"/>
      <c r="BM18" s="8"/>
      <c r="BR18" s="26"/>
    </row>
    <row r="19" spans="2:70" s="58" customFormat="1" hidden="1" x14ac:dyDescent="0.2">
      <c r="B19" s="3" t="s">
        <v>146</v>
      </c>
      <c r="C19" s="26"/>
      <c r="D19" s="2" t="s">
        <v>42</v>
      </c>
      <c r="O19" s="59"/>
      <c r="P19" s="59"/>
      <c r="U19" s="59"/>
      <c r="V19" s="59"/>
      <c r="Z19" s="2"/>
      <c r="AA19" s="8"/>
      <c r="AB19" s="8"/>
      <c r="AC19" s="8"/>
      <c r="AD19" s="8"/>
      <c r="AE19" s="8"/>
      <c r="AF19" s="8"/>
      <c r="AG19" s="8"/>
      <c r="AH19" s="8"/>
      <c r="AI19" s="8"/>
      <c r="AJ19" s="8"/>
      <c r="AK19" s="8"/>
      <c r="AL19" s="8"/>
      <c r="AM19" s="8"/>
      <c r="AN19" s="8"/>
      <c r="AO19" s="8"/>
      <c r="AP19" s="9"/>
      <c r="AQ19" s="9"/>
      <c r="AR19" s="9"/>
      <c r="AS19" s="9"/>
      <c r="AT19" s="9"/>
      <c r="AU19" s="9"/>
      <c r="AV19" s="9"/>
      <c r="AW19" s="9"/>
      <c r="AX19" s="9"/>
      <c r="AY19" s="9"/>
      <c r="AZ19" s="9"/>
      <c r="BA19" s="9"/>
      <c r="BB19" s="9"/>
      <c r="BC19" s="9"/>
      <c r="BD19" s="9"/>
      <c r="BE19" s="9"/>
      <c r="BF19" s="8"/>
      <c r="BG19" s="8"/>
      <c r="BH19" s="8"/>
      <c r="BI19" s="8"/>
      <c r="BK19" s="8"/>
      <c r="BL19" s="8"/>
      <c r="BM19" s="8"/>
      <c r="BR19" s="26"/>
    </row>
    <row r="20" spans="2:70" s="58" customFormat="1" hidden="1" x14ac:dyDescent="0.2">
      <c r="B20" s="3" t="s">
        <v>147</v>
      </c>
      <c r="C20" s="26"/>
      <c r="D20" s="2" t="s">
        <v>45</v>
      </c>
      <c r="O20" s="59"/>
      <c r="P20" s="59"/>
      <c r="U20" s="59"/>
      <c r="V20" s="59"/>
      <c r="Z20" s="2"/>
      <c r="AA20" s="8"/>
      <c r="AB20" s="8"/>
      <c r="AC20" s="8"/>
      <c r="AD20" s="8"/>
      <c r="AE20" s="8"/>
      <c r="AF20" s="8"/>
      <c r="AG20" s="8"/>
      <c r="AH20" s="8"/>
      <c r="AI20" s="8"/>
      <c r="AJ20" s="8"/>
      <c r="AK20" s="8"/>
      <c r="AL20" s="8"/>
      <c r="AM20" s="8"/>
      <c r="AN20" s="8"/>
      <c r="AO20" s="8"/>
      <c r="AP20" s="9"/>
      <c r="AQ20" s="9"/>
      <c r="AR20" s="9"/>
      <c r="AS20" s="9"/>
      <c r="AT20" s="9"/>
      <c r="AU20" s="9"/>
      <c r="AV20" s="9"/>
      <c r="AW20" s="9"/>
      <c r="AX20" s="9"/>
      <c r="AY20" s="9"/>
      <c r="AZ20" s="9"/>
      <c r="BA20" s="9"/>
      <c r="BB20" s="9"/>
      <c r="BC20" s="9"/>
      <c r="BD20" s="9"/>
      <c r="BE20" s="9"/>
      <c r="BF20" s="8"/>
      <c r="BG20" s="8"/>
      <c r="BH20" s="8"/>
      <c r="BI20" s="8"/>
      <c r="BK20" s="8"/>
      <c r="BL20" s="8"/>
      <c r="BM20" s="8"/>
      <c r="BR20" s="26"/>
    </row>
    <row r="21" spans="2:70" s="58" customFormat="1" hidden="1" x14ac:dyDescent="0.2">
      <c r="B21" s="3" t="s">
        <v>148</v>
      </c>
      <c r="C21" s="26"/>
      <c r="D21" s="2" t="s">
        <v>57</v>
      </c>
      <c r="O21" s="59"/>
      <c r="P21" s="59"/>
      <c r="U21" s="59"/>
      <c r="V21" s="59"/>
      <c r="Z21" s="2"/>
      <c r="AA21" s="8"/>
      <c r="AB21" s="8"/>
      <c r="AC21" s="8"/>
      <c r="AD21" s="8"/>
      <c r="AE21" s="8"/>
      <c r="AF21" s="8"/>
      <c r="AG21" s="8"/>
      <c r="AH21" s="8"/>
      <c r="AI21" s="8"/>
      <c r="AJ21" s="8"/>
      <c r="AK21" s="8"/>
      <c r="AL21" s="8"/>
      <c r="AM21" s="8"/>
      <c r="AN21" s="8"/>
      <c r="AO21" s="8"/>
      <c r="AP21" s="9"/>
      <c r="AQ21" s="9"/>
      <c r="AR21" s="9"/>
      <c r="AS21" s="9"/>
      <c r="AT21" s="9"/>
      <c r="AU21" s="9"/>
      <c r="AV21" s="9"/>
      <c r="AW21" s="9"/>
      <c r="AX21" s="9"/>
      <c r="AY21" s="9"/>
      <c r="AZ21" s="9"/>
      <c r="BA21" s="9"/>
      <c r="BB21" s="9"/>
      <c r="BC21" s="9"/>
      <c r="BD21" s="9"/>
      <c r="BE21" s="9"/>
      <c r="BF21" s="8"/>
      <c r="BG21" s="8"/>
      <c r="BH21" s="8"/>
      <c r="BI21" s="8"/>
      <c r="BK21" s="8"/>
      <c r="BL21" s="8"/>
      <c r="BM21" s="8"/>
      <c r="BR21" s="26"/>
    </row>
    <row r="22" spans="2:70" s="58" customFormat="1" hidden="1" x14ac:dyDescent="0.2">
      <c r="B22" s="3" t="s">
        <v>149</v>
      </c>
      <c r="C22" s="26"/>
      <c r="D22" s="2" t="s">
        <v>56</v>
      </c>
      <c r="O22" s="59"/>
      <c r="P22" s="59"/>
      <c r="U22" s="59"/>
      <c r="V22" s="59"/>
      <c r="Z22" s="2"/>
      <c r="AP22" s="2"/>
      <c r="AQ22" s="2"/>
      <c r="AR22" s="2"/>
      <c r="AS22" s="2"/>
      <c r="AT22" s="2"/>
      <c r="AU22" s="2"/>
      <c r="AV22" s="2"/>
      <c r="AW22" s="2"/>
      <c r="AX22" s="2"/>
      <c r="AY22" s="2"/>
      <c r="AZ22" s="2"/>
      <c r="BA22" s="2"/>
      <c r="BB22" s="2"/>
      <c r="BC22" s="2"/>
      <c r="BD22" s="2"/>
      <c r="BE22" s="2"/>
      <c r="BR22" s="26"/>
    </row>
    <row r="23" spans="2:70" s="58" customFormat="1" hidden="1" x14ac:dyDescent="0.2">
      <c r="B23" s="3" t="s">
        <v>150</v>
      </c>
      <c r="C23" s="26"/>
      <c r="D23" s="2" t="s">
        <v>47</v>
      </c>
      <c r="O23" s="59"/>
      <c r="P23" s="59"/>
      <c r="U23" s="59"/>
      <c r="V23" s="59"/>
      <c r="Z23" s="2"/>
      <c r="AP23" s="2"/>
      <c r="AQ23" s="2"/>
      <c r="AR23" s="2"/>
      <c r="AS23" s="2"/>
      <c r="AT23" s="2"/>
      <c r="AU23" s="2"/>
      <c r="AV23" s="2"/>
      <c r="AW23" s="2"/>
      <c r="AX23" s="2"/>
      <c r="AY23" s="2"/>
      <c r="AZ23" s="2"/>
      <c r="BA23" s="2"/>
      <c r="BB23" s="2"/>
      <c r="BC23" s="2"/>
      <c r="BD23" s="2"/>
      <c r="BE23" s="2"/>
      <c r="BR23" s="26"/>
    </row>
    <row r="24" spans="2:70" s="58" customFormat="1" hidden="1" x14ac:dyDescent="0.2">
      <c r="B24" s="3" t="s">
        <v>151</v>
      </c>
      <c r="C24" s="26"/>
      <c r="D24" s="2" t="s">
        <v>59</v>
      </c>
      <c r="O24" s="59"/>
      <c r="P24" s="59"/>
      <c r="U24" s="59"/>
      <c r="V24" s="59"/>
      <c r="Z24" s="2"/>
      <c r="AP24" s="2"/>
      <c r="AQ24" s="2"/>
      <c r="AR24" s="2"/>
      <c r="AS24" s="2"/>
      <c r="AT24" s="2"/>
      <c r="AU24" s="2"/>
      <c r="AV24" s="2"/>
      <c r="AW24" s="2"/>
      <c r="AX24" s="2"/>
      <c r="AY24" s="2"/>
      <c r="AZ24" s="2"/>
      <c r="BA24" s="2"/>
      <c r="BB24" s="2"/>
      <c r="BC24" s="2"/>
      <c r="BD24" s="2"/>
      <c r="BE24" s="2"/>
      <c r="BR24" s="26"/>
    </row>
    <row r="25" spans="2:70" s="58" customFormat="1" hidden="1" x14ac:dyDescent="0.2">
      <c r="B25" s="3" t="s">
        <v>152</v>
      </c>
      <c r="C25" s="26"/>
      <c r="D25" s="2" t="s">
        <v>50</v>
      </c>
      <c r="O25" s="59"/>
      <c r="P25" s="59"/>
      <c r="U25" s="59"/>
      <c r="V25" s="59"/>
      <c r="Z25" s="2"/>
      <c r="AP25" s="2"/>
      <c r="AQ25" s="2"/>
      <c r="AR25" s="2"/>
      <c r="AS25" s="2"/>
      <c r="AT25" s="2"/>
      <c r="AU25" s="2"/>
      <c r="AV25" s="2"/>
      <c r="AW25" s="2"/>
      <c r="AX25" s="2"/>
      <c r="AY25" s="2"/>
      <c r="AZ25" s="2"/>
      <c r="BA25" s="2"/>
      <c r="BB25" s="2"/>
      <c r="BC25" s="2"/>
      <c r="BD25" s="2"/>
      <c r="BE25" s="2"/>
      <c r="BR25" s="26"/>
    </row>
    <row r="26" spans="2:70" s="58" customFormat="1" x14ac:dyDescent="0.2">
      <c r="B26" s="3"/>
      <c r="C26" s="26"/>
      <c r="D26" s="2"/>
      <c r="O26" s="59"/>
      <c r="P26" s="59"/>
      <c r="U26" s="59"/>
      <c r="V26" s="59"/>
      <c r="Z26" s="2"/>
      <c r="AP26" s="2"/>
      <c r="AQ26" s="2"/>
      <c r="AR26" s="2"/>
      <c r="AS26" s="2"/>
      <c r="AT26" s="2"/>
      <c r="AU26" s="2"/>
      <c r="AV26" s="2"/>
      <c r="AW26" s="2"/>
      <c r="AX26" s="2"/>
      <c r="AY26" s="2"/>
      <c r="AZ26" s="2"/>
      <c r="BA26" s="2"/>
      <c r="BB26" s="2"/>
      <c r="BC26" s="2"/>
      <c r="BD26" s="2"/>
      <c r="BE26" s="2"/>
      <c r="BR26" s="26"/>
    </row>
    <row r="27" spans="2:70" s="4" customFormat="1" ht="9" customHeight="1" thickBot="1" x14ac:dyDescent="0.3">
      <c r="B27" s="15"/>
      <c r="C27" s="27"/>
      <c r="AG27" s="16"/>
      <c r="AH27" s="16"/>
      <c r="BR27" s="27"/>
    </row>
    <row r="28" spans="2:70" s="4" customFormat="1" ht="15.75" thickBot="1" x14ac:dyDescent="0.3">
      <c r="B28" s="15"/>
      <c r="C28" s="27"/>
      <c r="D28" s="190" t="s">
        <v>715</v>
      </c>
      <c r="E28" s="191"/>
      <c r="F28" s="192"/>
      <c r="AG28" s="16"/>
      <c r="AH28" s="16"/>
      <c r="BR28" s="27"/>
    </row>
    <row r="29" spans="2:70" s="4" customFormat="1" ht="21.75" customHeight="1" thickBot="1" x14ac:dyDescent="0.3">
      <c r="B29" s="15"/>
      <c r="C29" s="27"/>
      <c r="AG29" s="16"/>
      <c r="AH29" s="16"/>
      <c r="BR29" s="27"/>
    </row>
    <row r="30" spans="2:70" s="4" customFormat="1" ht="15.75" hidden="1" thickBot="1" x14ac:dyDescent="0.3">
      <c r="B30" s="15"/>
      <c r="C30" s="27"/>
      <c r="AG30" s="16"/>
      <c r="AH30" s="16"/>
      <c r="BR30" s="27"/>
    </row>
    <row r="31" spans="2:70" s="4" customFormat="1" ht="15.75" hidden="1" thickBot="1" x14ac:dyDescent="0.3">
      <c r="B31" s="15"/>
      <c r="C31" s="27"/>
      <c r="AG31" s="16"/>
      <c r="AH31" s="16"/>
      <c r="BR31" s="27"/>
    </row>
    <row r="32" spans="2:70" s="4" customFormat="1" ht="15.75" hidden="1" thickBot="1" x14ac:dyDescent="0.3">
      <c r="B32" s="15"/>
      <c r="C32" s="27"/>
      <c r="AG32" s="16"/>
      <c r="AH32" s="16"/>
      <c r="BR32" s="27"/>
    </row>
    <row r="33" spans="1:70" s="4" customFormat="1" ht="15.75" hidden="1" thickBot="1" x14ac:dyDescent="0.3">
      <c r="B33" s="15"/>
      <c r="C33" s="27"/>
      <c r="AG33" s="16"/>
      <c r="AH33" s="16"/>
      <c r="BR33" s="27"/>
    </row>
    <row r="34" spans="1:70" s="4" customFormat="1" ht="15.75" hidden="1" thickBot="1" x14ac:dyDescent="0.3">
      <c r="B34" s="15"/>
      <c r="C34" s="27"/>
      <c r="AG34" s="16"/>
      <c r="AH34" s="16"/>
      <c r="BR34" s="27"/>
    </row>
    <row r="35" spans="1:70" s="4" customFormat="1" ht="16.5" customHeight="1" thickBot="1" x14ac:dyDescent="0.3">
      <c r="B35" s="15"/>
      <c r="C35" s="27"/>
      <c r="D35" s="180" t="s">
        <v>501</v>
      </c>
      <c r="E35" s="181"/>
      <c r="F35" s="181"/>
      <c r="G35" s="181"/>
      <c r="H35" s="181"/>
      <c r="I35" s="181"/>
      <c r="J35" s="181"/>
      <c r="K35" s="182"/>
      <c r="L35" s="183" t="s">
        <v>502</v>
      </c>
      <c r="M35" s="184"/>
      <c r="N35" s="184"/>
      <c r="O35" s="184"/>
      <c r="P35" s="184"/>
      <c r="Q35" s="184"/>
      <c r="R35" s="184"/>
      <c r="S35" s="184"/>
      <c r="T35" s="184"/>
      <c r="U35" s="184"/>
      <c r="V35" s="184"/>
      <c r="W35" s="184"/>
      <c r="X35" s="185"/>
      <c r="Y35" s="156" t="s">
        <v>503</v>
      </c>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c r="BI35" s="157"/>
      <c r="BJ35" s="157"/>
      <c r="BK35" s="158"/>
      <c r="BR35" s="27"/>
    </row>
    <row r="36" spans="1:70" s="17" customFormat="1" ht="63.75" x14ac:dyDescent="0.2">
      <c r="A36" s="60" t="s">
        <v>419</v>
      </c>
      <c r="B36" s="60" t="s">
        <v>500</v>
      </c>
      <c r="C36" s="61" t="s">
        <v>508</v>
      </c>
      <c r="D36" s="61" t="s">
        <v>3</v>
      </c>
      <c r="E36" s="61" t="s">
        <v>11</v>
      </c>
      <c r="F36" s="61" t="s">
        <v>63</v>
      </c>
      <c r="G36" s="61" t="s">
        <v>70</v>
      </c>
      <c r="H36" s="61" t="s">
        <v>74</v>
      </c>
      <c r="I36" s="61" t="s">
        <v>12</v>
      </c>
      <c r="J36" s="61" t="s">
        <v>0</v>
      </c>
      <c r="K36" s="61" t="s">
        <v>13</v>
      </c>
      <c r="L36" s="62" t="s">
        <v>1</v>
      </c>
      <c r="M36" s="62" t="s">
        <v>2</v>
      </c>
      <c r="N36" s="61" t="s">
        <v>491</v>
      </c>
      <c r="O36" s="61" t="s">
        <v>523</v>
      </c>
      <c r="P36" s="61" t="s">
        <v>498</v>
      </c>
      <c r="Q36" s="62" t="s">
        <v>62</v>
      </c>
      <c r="R36" s="62" t="s">
        <v>1</v>
      </c>
      <c r="S36" s="62" t="s">
        <v>2</v>
      </c>
      <c r="T36" s="61" t="s">
        <v>492</v>
      </c>
      <c r="U36" s="61" t="s">
        <v>524</v>
      </c>
      <c r="V36" s="61" t="s">
        <v>499</v>
      </c>
      <c r="W36" s="61" t="s">
        <v>153</v>
      </c>
      <c r="X36" s="61" t="s">
        <v>88</v>
      </c>
      <c r="Y36" s="23" t="s">
        <v>10</v>
      </c>
      <c r="Z36" s="23" t="s">
        <v>14</v>
      </c>
      <c r="AA36" s="23" t="s">
        <v>93</v>
      </c>
      <c r="AB36" s="23" t="s">
        <v>154</v>
      </c>
      <c r="AC36" s="23" t="s">
        <v>168</v>
      </c>
      <c r="AD36" s="23" t="s">
        <v>155</v>
      </c>
      <c r="AE36" s="23" t="s">
        <v>560</v>
      </c>
      <c r="AF36" s="23" t="s">
        <v>561</v>
      </c>
      <c r="AG36" s="23" t="s">
        <v>562</v>
      </c>
      <c r="AH36" s="23" t="s">
        <v>563</v>
      </c>
      <c r="AI36" s="23" t="s">
        <v>182</v>
      </c>
      <c r="AJ36" s="23" t="s">
        <v>16</v>
      </c>
      <c r="AK36" s="23" t="s">
        <v>15</v>
      </c>
      <c r="AL36" s="23" t="s">
        <v>17</v>
      </c>
      <c r="AM36" s="23" t="s">
        <v>18</v>
      </c>
      <c r="AN36" s="23" t="s">
        <v>19</v>
      </c>
      <c r="AO36" s="23" t="s">
        <v>170</v>
      </c>
      <c r="AP36" s="23" t="s">
        <v>99</v>
      </c>
      <c r="AQ36" s="23" t="s">
        <v>100</v>
      </c>
      <c r="AR36" s="23" t="s">
        <v>94</v>
      </c>
      <c r="AS36" s="23" t="s">
        <v>95</v>
      </c>
      <c r="AT36" s="23" t="s">
        <v>96</v>
      </c>
      <c r="AU36" s="23" t="s">
        <v>97</v>
      </c>
      <c r="AV36" s="23" t="s">
        <v>98</v>
      </c>
      <c r="AW36" s="23" t="s">
        <v>119</v>
      </c>
      <c r="AX36" s="23" t="s">
        <v>120</v>
      </c>
      <c r="AY36" s="23" t="s">
        <v>121</v>
      </c>
      <c r="AZ36" s="23" t="s">
        <v>122</v>
      </c>
      <c r="BA36" s="23" t="s">
        <v>123</v>
      </c>
      <c r="BB36" s="23" t="s">
        <v>124</v>
      </c>
      <c r="BC36" s="23" t="s">
        <v>125</v>
      </c>
      <c r="BD36" s="23" t="s">
        <v>132</v>
      </c>
      <c r="BE36" s="23" t="s">
        <v>495</v>
      </c>
      <c r="BF36" s="23" t="s">
        <v>496</v>
      </c>
      <c r="BG36" s="23" t="s">
        <v>497</v>
      </c>
      <c r="BH36" s="23" t="s">
        <v>160</v>
      </c>
      <c r="BI36" s="23" t="s">
        <v>161</v>
      </c>
      <c r="BJ36" s="23" t="s">
        <v>159</v>
      </c>
      <c r="BK36" s="23" t="s">
        <v>162</v>
      </c>
      <c r="BL36" s="10" t="s">
        <v>163</v>
      </c>
      <c r="BM36" s="10" t="s">
        <v>164</v>
      </c>
      <c r="BN36" s="10" t="s">
        <v>184</v>
      </c>
      <c r="BO36" s="10" t="s">
        <v>183</v>
      </c>
      <c r="BP36" s="10" t="s">
        <v>185</v>
      </c>
      <c r="BQ36" s="10" t="s">
        <v>183</v>
      </c>
      <c r="BR36" s="23" t="s">
        <v>507</v>
      </c>
    </row>
    <row r="37" spans="1:70" s="37" customFormat="1" ht="120" customHeight="1" x14ac:dyDescent="0.2">
      <c r="A37" s="142">
        <v>57</v>
      </c>
      <c r="B37" s="142" t="s">
        <v>467</v>
      </c>
      <c r="C37" s="56" t="s">
        <v>43</v>
      </c>
      <c r="D37" s="75" t="s">
        <v>43</v>
      </c>
      <c r="E37" s="143" t="s">
        <v>32</v>
      </c>
      <c r="F37" s="136" t="s">
        <v>69</v>
      </c>
      <c r="G37" s="136" t="s">
        <v>77</v>
      </c>
      <c r="H37" s="136" t="s">
        <v>82</v>
      </c>
      <c r="I37" s="144" t="s">
        <v>357</v>
      </c>
      <c r="J37" s="145" t="s">
        <v>358</v>
      </c>
      <c r="K37" s="144" t="s">
        <v>359</v>
      </c>
      <c r="L37" s="136">
        <v>1</v>
      </c>
      <c r="M37" s="136">
        <v>3</v>
      </c>
      <c r="N37" s="140">
        <f t="shared" ref="N37:N43" si="0">+L37*M37</f>
        <v>3</v>
      </c>
      <c r="O37" s="193" t="str">
        <f>(CONCATENATE(L37,M37))</f>
        <v>13</v>
      </c>
      <c r="P37" s="193" t="str">
        <f>IF(OR(O37="11",O37="12",O37="21",O37="22",O37="31"),$P$9,IF(OR(O37="41",O37="32",O37="23",O37="13"),$P$8,IF(OR(O37="51",O37="52",O37="42",O37="43",O37="33",O37="24",O37="14"),$P$7,IF(OR(O37="53",O37="54",O37="44",O37="34",O37="55",O37="45",O37="35",O37="25",O37="15"),$P$6,0))))</f>
        <v>RIESGO MODERADO</v>
      </c>
      <c r="Q37" s="141" t="s">
        <v>90</v>
      </c>
      <c r="R37" s="138">
        <v>1</v>
      </c>
      <c r="S37" s="138">
        <f>INT(M37-BQ37)</f>
        <v>2</v>
      </c>
      <c r="T37" s="140">
        <f t="shared" ref="T37:T43" si="1">+R37*S37</f>
        <v>2</v>
      </c>
      <c r="U37" s="193" t="str">
        <f>(CONCATENATE(R37,S37))</f>
        <v>12</v>
      </c>
      <c r="V37" s="193" t="str">
        <f>IF(OR(U37="11",U37="12",U37="21",U37="22",U37="31"),$P$9,IF(OR(U37="41",U37="32",U37="23",U37="13"),$P$8,IF(OR(U37="51",U37="52",U37="42",U37="43",U37="33",U37="24",U37="14"),$P$7,IF(OR(U37="53",U37="54",U37="44",U37="34",U37="55",U37="45",U37="35",U37="25",U37="15"),$P$6,0))))</f>
        <v>RIESGO BAJO</v>
      </c>
      <c r="W37" s="136" t="s">
        <v>539</v>
      </c>
      <c r="X37" s="136" t="s">
        <v>23</v>
      </c>
      <c r="Y37" s="76" t="s">
        <v>708</v>
      </c>
      <c r="Z37" s="80" t="s">
        <v>579</v>
      </c>
      <c r="AA37" s="80" t="s">
        <v>23</v>
      </c>
      <c r="AB37" s="80" t="s">
        <v>580</v>
      </c>
      <c r="AC37" s="33" t="s">
        <v>7</v>
      </c>
      <c r="AD37" s="72">
        <f t="shared" ref="AD37:AD43" si="2">+SUM(AE37:AH37)</f>
        <v>0</v>
      </c>
      <c r="AE37" s="33">
        <v>0</v>
      </c>
      <c r="AF37" s="33">
        <v>0</v>
      </c>
      <c r="AG37" s="33">
        <v>0</v>
      </c>
      <c r="AH37" s="33">
        <v>0</v>
      </c>
      <c r="AI37" s="33" t="s">
        <v>6</v>
      </c>
      <c r="AJ37" s="80" t="s">
        <v>20</v>
      </c>
      <c r="AK37" s="80" t="s">
        <v>6</v>
      </c>
      <c r="AL37" s="80" t="s">
        <v>6</v>
      </c>
      <c r="AM37" s="80" t="s">
        <v>6</v>
      </c>
      <c r="AN37" s="80" t="s">
        <v>29</v>
      </c>
      <c r="AO37" s="33" t="s">
        <v>117</v>
      </c>
      <c r="AP37" s="33" t="s">
        <v>101</v>
      </c>
      <c r="AQ37" s="33" t="s">
        <v>103</v>
      </c>
      <c r="AR37" s="33" t="s">
        <v>105</v>
      </c>
      <c r="AS37" s="33" t="str">
        <f t="shared" ref="AS37:AS43" si="3">+IF(AJ37="Preventivo","Prevenir",IF(AJ37="Detectivo","Detectar","No es un control"))</f>
        <v>Prevenir</v>
      </c>
      <c r="AT37" s="80" t="s">
        <v>108</v>
      </c>
      <c r="AU37" s="80" t="s">
        <v>110</v>
      </c>
      <c r="AV37" s="80" t="s">
        <v>112</v>
      </c>
      <c r="AW37" s="33">
        <f t="shared" ref="AW37:AW43" si="4">+IF(AP37=$AP$6,$AP$10,$AP$11)</f>
        <v>15</v>
      </c>
      <c r="AX37" s="33">
        <f t="shared" ref="AX37:AX43" si="5">+IF(AQ37=$AQ$6,$AQ$10,$AQ$11)</f>
        <v>15</v>
      </c>
      <c r="AY37" s="33">
        <f t="shared" ref="AY37:AY43" si="6">+IF(AR37=$AR$6,$AR$10,$AR$11)</f>
        <v>15</v>
      </c>
      <c r="AZ37" s="33">
        <f t="shared" ref="AZ37:AZ43" si="7">IF(AS37=$AS$6,$AS$10,IF(AS37=$AS$7,$AS$11,0))</f>
        <v>15</v>
      </c>
      <c r="BA37" s="33">
        <f t="shared" ref="BA37:BA43" si="8">+IF(AT37=$AT$6,$AT$10,$AT$11)</f>
        <v>15</v>
      </c>
      <c r="BB37" s="33">
        <f t="shared" ref="BB37:BB43" si="9">+IF(AU37=$AU$6,$AU$10,$AU$11)</f>
        <v>15</v>
      </c>
      <c r="BC37" s="33">
        <f t="shared" ref="BC37:BC43" si="10">IF(AV37=$AV$6,$AV$10,IF(AV37=$AV$7,$AV$11,0))</f>
        <v>10</v>
      </c>
      <c r="BD37" s="72">
        <f t="shared" ref="BD37:BD43" si="11">SUM(AW37:BC37)</f>
        <v>100</v>
      </c>
      <c r="BE37" s="72" t="str">
        <f t="shared" ref="BE37:BE43" si="12">+IF(BD37&lt;=85,"Débil",IF(AND(BD37&gt;85,BD37&lt;96),"Moderado","Fuerte"))</f>
        <v>Fuerte</v>
      </c>
      <c r="BF37" s="34" t="s">
        <v>156</v>
      </c>
      <c r="BG37" s="72" t="str">
        <f t="shared" ref="BG37:BG43" si="13">+IF(BF37=$BF$6,"Fuerte",IF(BF37=$BF$7,"Moderado","Débil"))</f>
        <v>Fuerte</v>
      </c>
      <c r="BH37" s="72" t="str">
        <f t="shared" ref="BH37:BH43" si="14">+IF(AND(BE37="Fuerte",BG37="Fuerte"),"Fuerte",IF(BE37="Débil","Débil",IF(BG37="Débil","Débil","Moderado")))</f>
        <v>Fuerte</v>
      </c>
      <c r="BI37" s="72">
        <f t="shared" ref="BI37:BI43" si="15">+IF(BH37=$BE$6,100,IF(BH37=$BE$7,50,0))</f>
        <v>100</v>
      </c>
      <c r="BJ37" s="135">
        <f>+AVERAGE(BI37:BI39)</f>
        <v>66.666666666666671</v>
      </c>
      <c r="BK37" s="137" t="str">
        <f t="shared" ref="BK37:BK42" si="16">IF(BJ37&lt;50,"Débil",IF(BJ37=100,"Fuerte","Moderado"))</f>
        <v>Moderado</v>
      </c>
      <c r="BL37" s="39" t="s">
        <v>165</v>
      </c>
      <c r="BM37" s="39" t="s">
        <v>165</v>
      </c>
      <c r="BN37" s="66">
        <f>IF(E37=$E$7,0,IF(AND(BK37="Fuerte",BL37="Directamente"),2,IF(AND(BK37="Moderado",BL37="Directamente"),1,0)))</f>
        <v>1</v>
      </c>
      <c r="BO37" s="134">
        <f>+AVERAGE(BN37:BN39)</f>
        <v>1</v>
      </c>
      <c r="BP37" s="66">
        <f>IF(D37=$E$7,0,IF(AND(BK37="Fuerte",BL37="Indirectamente"),1,IF(AND(BK37="Fuerte",BL37="Directamente"),2,IF(AND(BK37="Moderado",BL37="Directamente"),1,0))))</f>
        <v>1</v>
      </c>
      <c r="BQ37" s="134">
        <f>+AVERAGE(BP37:BP39)</f>
        <v>1</v>
      </c>
      <c r="BR37" s="56" t="s">
        <v>43</v>
      </c>
    </row>
    <row r="38" spans="1:70" s="37" customFormat="1" ht="116.25" customHeight="1" x14ac:dyDescent="0.2">
      <c r="A38" s="142"/>
      <c r="B38" s="142"/>
      <c r="C38" s="56" t="s">
        <v>43</v>
      </c>
      <c r="D38" s="75" t="s">
        <v>43</v>
      </c>
      <c r="E38" s="143"/>
      <c r="F38" s="136"/>
      <c r="G38" s="136"/>
      <c r="H38" s="136"/>
      <c r="I38" s="144"/>
      <c r="J38" s="145"/>
      <c r="K38" s="144"/>
      <c r="L38" s="136"/>
      <c r="M38" s="136"/>
      <c r="N38" s="140">
        <f t="shared" si="0"/>
        <v>0</v>
      </c>
      <c r="O38" s="193"/>
      <c r="P38" s="193"/>
      <c r="Q38" s="141"/>
      <c r="R38" s="139">
        <f>+L38-BN38</f>
        <v>-1</v>
      </c>
      <c r="S38" s="139">
        <f>+M38-BQ38</f>
        <v>0</v>
      </c>
      <c r="T38" s="140">
        <f t="shared" si="1"/>
        <v>0</v>
      </c>
      <c r="U38" s="193"/>
      <c r="V38" s="193"/>
      <c r="W38" s="136"/>
      <c r="X38" s="136"/>
      <c r="Y38" s="76" t="s">
        <v>709</v>
      </c>
      <c r="Z38" s="80" t="s">
        <v>581</v>
      </c>
      <c r="AA38" s="80" t="s">
        <v>23</v>
      </c>
      <c r="AB38" s="80" t="s">
        <v>582</v>
      </c>
      <c r="AC38" s="33" t="s">
        <v>7</v>
      </c>
      <c r="AD38" s="72">
        <f t="shared" si="2"/>
        <v>0</v>
      </c>
      <c r="AE38" s="33">
        <v>0</v>
      </c>
      <c r="AF38" s="33">
        <v>0</v>
      </c>
      <c r="AG38" s="33">
        <v>0</v>
      </c>
      <c r="AH38" s="33">
        <v>0</v>
      </c>
      <c r="AI38" s="33" t="s">
        <v>6</v>
      </c>
      <c r="AJ38" s="80" t="s">
        <v>20</v>
      </c>
      <c r="AK38" s="80" t="s">
        <v>6</v>
      </c>
      <c r="AL38" s="80" t="s">
        <v>6</v>
      </c>
      <c r="AM38" s="80" t="s">
        <v>6</v>
      </c>
      <c r="AN38" s="80" t="s">
        <v>29</v>
      </c>
      <c r="AO38" s="33" t="s">
        <v>117</v>
      </c>
      <c r="AP38" s="33" t="s">
        <v>101</v>
      </c>
      <c r="AQ38" s="33" t="s">
        <v>103</v>
      </c>
      <c r="AR38" s="33" t="s">
        <v>105</v>
      </c>
      <c r="AS38" s="33" t="str">
        <f t="shared" si="3"/>
        <v>Prevenir</v>
      </c>
      <c r="AT38" s="80" t="s">
        <v>108</v>
      </c>
      <c r="AU38" s="80" t="s">
        <v>111</v>
      </c>
      <c r="AV38" s="80" t="s">
        <v>112</v>
      </c>
      <c r="AW38" s="33">
        <f t="shared" si="4"/>
        <v>15</v>
      </c>
      <c r="AX38" s="33">
        <f t="shared" si="5"/>
        <v>15</v>
      </c>
      <c r="AY38" s="33">
        <f t="shared" si="6"/>
        <v>15</v>
      </c>
      <c r="AZ38" s="33">
        <f t="shared" si="7"/>
        <v>15</v>
      </c>
      <c r="BA38" s="33">
        <f t="shared" si="8"/>
        <v>15</v>
      </c>
      <c r="BB38" s="33">
        <f t="shared" si="9"/>
        <v>0</v>
      </c>
      <c r="BC38" s="33">
        <f t="shared" si="10"/>
        <v>10</v>
      </c>
      <c r="BD38" s="72">
        <f t="shared" si="11"/>
        <v>85</v>
      </c>
      <c r="BE38" s="72" t="str">
        <f t="shared" si="12"/>
        <v>Débil</v>
      </c>
      <c r="BF38" s="34" t="s">
        <v>156</v>
      </c>
      <c r="BG38" s="72" t="str">
        <f t="shared" si="13"/>
        <v>Fuerte</v>
      </c>
      <c r="BH38" s="72" t="str">
        <f t="shared" si="14"/>
        <v>Débil</v>
      </c>
      <c r="BI38" s="72">
        <f t="shared" si="15"/>
        <v>0</v>
      </c>
      <c r="BJ38" s="135"/>
      <c r="BK38" s="137"/>
      <c r="BL38" s="39" t="s">
        <v>165</v>
      </c>
      <c r="BM38" s="39" t="s">
        <v>165</v>
      </c>
      <c r="BN38" s="66">
        <f>IF(E38=$E$7,0,IF(AND(BK37="Fuerte",BL38="Directamente"),2,IF(AND(BK37="Moderado",BL38="Directamente"),1,0)))</f>
        <v>1</v>
      </c>
      <c r="BO38" s="134"/>
      <c r="BP38" s="66">
        <f>IF(D38=$E$7,0,IF(AND(BK37="Fuerte",BL38="Indirectamente"),1,IF(AND(BK37="Fuerte",BL38="Directamente"),2,IF(AND(BK37="Moderado",BL38="Directamente"),1,0))))</f>
        <v>1</v>
      </c>
      <c r="BQ38" s="134"/>
      <c r="BR38" s="56" t="s">
        <v>43</v>
      </c>
    </row>
    <row r="39" spans="1:70" s="37" customFormat="1" ht="96" x14ac:dyDescent="0.2">
      <c r="A39" s="142"/>
      <c r="B39" s="142"/>
      <c r="C39" s="56" t="s">
        <v>43</v>
      </c>
      <c r="D39" s="75" t="s">
        <v>43</v>
      </c>
      <c r="E39" s="143"/>
      <c r="F39" s="136"/>
      <c r="G39" s="136"/>
      <c r="H39" s="136"/>
      <c r="I39" s="144"/>
      <c r="J39" s="145"/>
      <c r="K39" s="144"/>
      <c r="L39" s="136"/>
      <c r="M39" s="136"/>
      <c r="N39" s="140">
        <f t="shared" si="0"/>
        <v>0</v>
      </c>
      <c r="O39" s="193"/>
      <c r="P39" s="193"/>
      <c r="Q39" s="141"/>
      <c r="R39" s="139">
        <f>+L39-BN39</f>
        <v>-1</v>
      </c>
      <c r="S39" s="139">
        <f>+M39-BQ39</f>
        <v>0</v>
      </c>
      <c r="T39" s="140">
        <f t="shared" si="1"/>
        <v>0</v>
      </c>
      <c r="U39" s="193"/>
      <c r="V39" s="193"/>
      <c r="W39" s="136"/>
      <c r="X39" s="136"/>
      <c r="Y39" s="76" t="s">
        <v>710</v>
      </c>
      <c r="Z39" s="80" t="s">
        <v>583</v>
      </c>
      <c r="AA39" s="80" t="s">
        <v>23</v>
      </c>
      <c r="AB39" s="80" t="s">
        <v>414</v>
      </c>
      <c r="AC39" s="33" t="s">
        <v>7</v>
      </c>
      <c r="AD39" s="72">
        <f t="shared" si="2"/>
        <v>0</v>
      </c>
      <c r="AE39" s="33">
        <v>0</v>
      </c>
      <c r="AF39" s="33">
        <v>0</v>
      </c>
      <c r="AG39" s="33">
        <v>0</v>
      </c>
      <c r="AH39" s="33">
        <v>0</v>
      </c>
      <c r="AI39" s="33" t="s">
        <v>6</v>
      </c>
      <c r="AJ39" s="80" t="s">
        <v>20</v>
      </c>
      <c r="AK39" s="80" t="s">
        <v>6</v>
      </c>
      <c r="AL39" s="80" t="s">
        <v>6</v>
      </c>
      <c r="AM39" s="80" t="s">
        <v>6</v>
      </c>
      <c r="AN39" s="80" t="s">
        <v>29</v>
      </c>
      <c r="AO39" s="33" t="s">
        <v>117</v>
      </c>
      <c r="AP39" s="33" t="s">
        <v>101</v>
      </c>
      <c r="AQ39" s="33" t="s">
        <v>103</v>
      </c>
      <c r="AR39" s="33" t="s">
        <v>105</v>
      </c>
      <c r="AS39" s="33" t="str">
        <f t="shared" si="3"/>
        <v>Prevenir</v>
      </c>
      <c r="AT39" s="80" t="s">
        <v>108</v>
      </c>
      <c r="AU39" s="80" t="s">
        <v>110</v>
      </c>
      <c r="AV39" s="80" t="s">
        <v>112</v>
      </c>
      <c r="AW39" s="33">
        <f t="shared" si="4"/>
        <v>15</v>
      </c>
      <c r="AX39" s="33">
        <f t="shared" si="5"/>
        <v>15</v>
      </c>
      <c r="AY39" s="33">
        <f t="shared" si="6"/>
        <v>15</v>
      </c>
      <c r="AZ39" s="33">
        <f t="shared" si="7"/>
        <v>15</v>
      </c>
      <c r="BA39" s="33">
        <f t="shared" si="8"/>
        <v>15</v>
      </c>
      <c r="BB39" s="33">
        <f t="shared" si="9"/>
        <v>15</v>
      </c>
      <c r="BC39" s="33">
        <f t="shared" si="10"/>
        <v>10</v>
      </c>
      <c r="BD39" s="72">
        <f t="shared" si="11"/>
        <v>100</v>
      </c>
      <c r="BE39" s="72" t="str">
        <f t="shared" si="12"/>
        <v>Fuerte</v>
      </c>
      <c r="BF39" s="34" t="s">
        <v>156</v>
      </c>
      <c r="BG39" s="72" t="str">
        <f t="shared" si="13"/>
        <v>Fuerte</v>
      </c>
      <c r="BH39" s="72" t="str">
        <f t="shared" si="14"/>
        <v>Fuerte</v>
      </c>
      <c r="BI39" s="72">
        <f t="shared" si="15"/>
        <v>100</v>
      </c>
      <c r="BJ39" s="135"/>
      <c r="BK39" s="137"/>
      <c r="BL39" s="39" t="s">
        <v>165</v>
      </c>
      <c r="BM39" s="39" t="s">
        <v>165</v>
      </c>
      <c r="BN39" s="66">
        <f>IF(E39=$E$7,0,IF(AND(BK37="Fuerte",BL39="Directamente"),2,IF(AND(BK37="Moderado",BL39="Directamente"),1,0)))</f>
        <v>1</v>
      </c>
      <c r="BO39" s="134"/>
      <c r="BP39" s="66">
        <f>IF(D39=$E$7,0,IF(AND(BK37="Fuerte",BL39="Indirectamente"),1,IF(AND(BK37="Fuerte",BL39="Directamente"),2,IF(AND(BK37="Moderado",BL39="Directamente"),1,0))))</f>
        <v>1</v>
      </c>
      <c r="BQ39" s="134"/>
      <c r="BR39" s="56" t="s">
        <v>43</v>
      </c>
    </row>
    <row r="40" spans="1:70" s="37" customFormat="1" ht="118.5" customHeight="1" x14ac:dyDescent="0.2">
      <c r="A40" s="142">
        <v>58</v>
      </c>
      <c r="B40" s="142" t="s">
        <v>468</v>
      </c>
      <c r="C40" s="56" t="s">
        <v>43</v>
      </c>
      <c r="D40" s="75" t="s">
        <v>43</v>
      </c>
      <c r="E40" s="143" t="s">
        <v>32</v>
      </c>
      <c r="F40" s="136" t="s">
        <v>69</v>
      </c>
      <c r="G40" s="136" t="s">
        <v>76</v>
      </c>
      <c r="H40" s="136" t="s">
        <v>81</v>
      </c>
      <c r="I40" s="144" t="s">
        <v>360</v>
      </c>
      <c r="J40" s="145" t="s">
        <v>361</v>
      </c>
      <c r="K40" s="144" t="s">
        <v>362</v>
      </c>
      <c r="L40" s="136">
        <v>2</v>
      </c>
      <c r="M40" s="136">
        <v>4</v>
      </c>
      <c r="N40" s="140">
        <f t="shared" si="0"/>
        <v>8</v>
      </c>
      <c r="O40" s="193" t="str">
        <f>(CONCATENATE(L40,M40))</f>
        <v>24</v>
      </c>
      <c r="P40" s="193" t="str">
        <f>IF(OR(O40="11",O40="12",O40="21",O40="22",O40="31"),$P$9,IF(OR(O40="41",O40="32",O40="23",O40="13"),$P$8,IF(OR(O40="51",O40="52",O40="42",O40="43",O40="33",O40="24",O40="14"),$P$7,IF(OR(O40="53",O40="54",O40="44",O40="34",O40="55",O40="45",O40="35",O40="25",O40="15"),$P$6,0))))</f>
        <v>RIESGO ALTO</v>
      </c>
      <c r="Q40" s="141" t="s">
        <v>90</v>
      </c>
      <c r="R40" s="138">
        <f>INT(L40-BO40)</f>
        <v>2</v>
      </c>
      <c r="S40" s="138">
        <f>INT(M40-BQ40)</f>
        <v>4</v>
      </c>
      <c r="T40" s="140">
        <f t="shared" si="1"/>
        <v>8</v>
      </c>
      <c r="U40" s="193" t="str">
        <f>(CONCATENATE(R40,S40))</f>
        <v>24</v>
      </c>
      <c r="V40" s="193" t="str">
        <f>IF(OR(U40="11",U40="12",U40="21",U40="22",U40="31"),$P$9,IF(OR(U40="41",U40="32",U40="23",U40="13"),$P$8,IF(OR(U40="51",U40="52",U40="42",U40="43",U40="33",U40="24",U40="14"),$P$7,IF(OR(U40="53",U40="54",U40="44",U40="34",U40="55",U40="45",U40="35",U40="25",U40="15"),$P$6,0))))</f>
        <v>RIESGO ALTO</v>
      </c>
      <c r="W40" s="136" t="s">
        <v>539</v>
      </c>
      <c r="X40" s="136" t="s">
        <v>23</v>
      </c>
      <c r="Y40" s="76" t="s">
        <v>711</v>
      </c>
      <c r="Z40" s="80" t="s">
        <v>584</v>
      </c>
      <c r="AA40" s="80" t="s">
        <v>23</v>
      </c>
      <c r="AB40" s="80" t="s">
        <v>585</v>
      </c>
      <c r="AC40" s="33" t="s">
        <v>7</v>
      </c>
      <c r="AD40" s="72">
        <f t="shared" si="2"/>
        <v>0</v>
      </c>
      <c r="AE40" s="33">
        <v>0</v>
      </c>
      <c r="AF40" s="33">
        <v>0</v>
      </c>
      <c r="AG40" s="33">
        <v>0</v>
      </c>
      <c r="AH40" s="33">
        <v>0</v>
      </c>
      <c r="AI40" s="33" t="s">
        <v>6</v>
      </c>
      <c r="AJ40" s="80" t="s">
        <v>22</v>
      </c>
      <c r="AK40" s="80" t="s">
        <v>23</v>
      </c>
      <c r="AL40" s="80" t="s">
        <v>6</v>
      </c>
      <c r="AM40" s="80" t="s">
        <v>6</v>
      </c>
      <c r="AN40" s="80" t="s">
        <v>29</v>
      </c>
      <c r="AO40" s="33" t="s">
        <v>117</v>
      </c>
      <c r="AP40" s="33" t="s">
        <v>101</v>
      </c>
      <c r="AQ40" s="33" t="s">
        <v>103</v>
      </c>
      <c r="AR40" s="33" t="s">
        <v>105</v>
      </c>
      <c r="AS40" s="33" t="str">
        <f t="shared" si="3"/>
        <v>No es un control</v>
      </c>
      <c r="AT40" s="80" t="s">
        <v>108</v>
      </c>
      <c r="AU40" s="80" t="s">
        <v>110</v>
      </c>
      <c r="AV40" s="80" t="s">
        <v>112</v>
      </c>
      <c r="AW40" s="33">
        <f t="shared" si="4"/>
        <v>15</v>
      </c>
      <c r="AX40" s="33">
        <f t="shared" si="5"/>
        <v>15</v>
      </c>
      <c r="AY40" s="33">
        <f t="shared" si="6"/>
        <v>15</v>
      </c>
      <c r="AZ40" s="33">
        <f t="shared" si="7"/>
        <v>0</v>
      </c>
      <c r="BA40" s="33">
        <f t="shared" si="8"/>
        <v>15</v>
      </c>
      <c r="BB40" s="33">
        <f t="shared" si="9"/>
        <v>15</v>
      </c>
      <c r="BC40" s="33">
        <f t="shared" si="10"/>
        <v>10</v>
      </c>
      <c r="BD40" s="72">
        <f t="shared" si="11"/>
        <v>85</v>
      </c>
      <c r="BE40" s="72" t="str">
        <f t="shared" si="12"/>
        <v>Débil</v>
      </c>
      <c r="BF40" s="34" t="s">
        <v>156</v>
      </c>
      <c r="BG40" s="72" t="str">
        <f t="shared" si="13"/>
        <v>Fuerte</v>
      </c>
      <c r="BH40" s="72" t="str">
        <f t="shared" si="14"/>
        <v>Débil</v>
      </c>
      <c r="BI40" s="72">
        <f t="shared" si="15"/>
        <v>0</v>
      </c>
      <c r="BJ40" s="135">
        <f>+AVERAGE(BI40:BI41)</f>
        <v>0</v>
      </c>
      <c r="BK40" s="137" t="str">
        <f t="shared" si="16"/>
        <v>Débil</v>
      </c>
      <c r="BL40" s="39" t="s">
        <v>165</v>
      </c>
      <c r="BM40" s="39" t="s">
        <v>165</v>
      </c>
      <c r="BN40" s="66">
        <f>IF(E40=$E$7,0,IF(AND(BK40="Fuerte",BL40="Directamente"),2,IF(AND(BK40="Moderado",BL40="Directamente"),1,0)))</f>
        <v>0</v>
      </c>
      <c r="BO40" s="134">
        <f>+AVERAGE(BN40:BN41)</f>
        <v>0</v>
      </c>
      <c r="BP40" s="66">
        <f>IF(D40=$E$7,0,IF(AND(BK40="Fuerte",BL40="Indirectamente"),1,IF(AND(BK40="Fuerte",BL40="Directamente"),2,IF(AND(BK40="Moderado",BL40="Directamente"),1,0))))</f>
        <v>0</v>
      </c>
      <c r="BQ40" s="134">
        <f>+AVERAGE(BP40:BP41)</f>
        <v>0</v>
      </c>
      <c r="BR40" s="56" t="s">
        <v>43</v>
      </c>
    </row>
    <row r="41" spans="1:70" s="37" customFormat="1" ht="109.5" customHeight="1" x14ac:dyDescent="0.2">
      <c r="A41" s="142"/>
      <c r="B41" s="142"/>
      <c r="C41" s="56" t="s">
        <v>43</v>
      </c>
      <c r="D41" s="75" t="s">
        <v>43</v>
      </c>
      <c r="E41" s="143"/>
      <c r="F41" s="136"/>
      <c r="G41" s="136"/>
      <c r="H41" s="136"/>
      <c r="I41" s="144"/>
      <c r="J41" s="145"/>
      <c r="K41" s="144"/>
      <c r="L41" s="136"/>
      <c r="M41" s="136"/>
      <c r="N41" s="140">
        <f t="shared" si="0"/>
        <v>0</v>
      </c>
      <c r="O41" s="193"/>
      <c r="P41" s="193"/>
      <c r="Q41" s="141"/>
      <c r="R41" s="139">
        <f>+L41-BN41</f>
        <v>0</v>
      </c>
      <c r="S41" s="139">
        <f>+M41-BQ41</f>
        <v>0</v>
      </c>
      <c r="T41" s="140">
        <f t="shared" si="1"/>
        <v>0</v>
      </c>
      <c r="U41" s="193"/>
      <c r="V41" s="193"/>
      <c r="W41" s="136"/>
      <c r="X41" s="136"/>
      <c r="Y41" s="76" t="s">
        <v>712</v>
      </c>
      <c r="Z41" s="80" t="s">
        <v>586</v>
      </c>
      <c r="AA41" s="80" t="s">
        <v>23</v>
      </c>
      <c r="AB41" s="80" t="s">
        <v>587</v>
      </c>
      <c r="AC41" s="33" t="s">
        <v>7</v>
      </c>
      <c r="AD41" s="72">
        <f t="shared" si="2"/>
        <v>0</v>
      </c>
      <c r="AE41" s="33">
        <v>0</v>
      </c>
      <c r="AF41" s="33">
        <v>0</v>
      </c>
      <c r="AG41" s="33">
        <v>0</v>
      </c>
      <c r="AH41" s="33">
        <v>0</v>
      </c>
      <c r="AI41" s="33" t="s">
        <v>6</v>
      </c>
      <c r="AJ41" s="80" t="s">
        <v>20</v>
      </c>
      <c r="AK41" s="80" t="s">
        <v>6</v>
      </c>
      <c r="AL41" s="80" t="s">
        <v>6</v>
      </c>
      <c r="AM41" s="80" t="s">
        <v>6</v>
      </c>
      <c r="AN41" s="80" t="s">
        <v>29</v>
      </c>
      <c r="AO41" s="33" t="s">
        <v>117</v>
      </c>
      <c r="AP41" s="33" t="s">
        <v>101</v>
      </c>
      <c r="AQ41" s="33" t="s">
        <v>104</v>
      </c>
      <c r="AR41" s="33" t="s">
        <v>105</v>
      </c>
      <c r="AS41" s="33" t="str">
        <f t="shared" si="3"/>
        <v>Prevenir</v>
      </c>
      <c r="AT41" s="80" t="s">
        <v>108</v>
      </c>
      <c r="AU41" s="80" t="s">
        <v>110</v>
      </c>
      <c r="AV41" s="80" t="s">
        <v>112</v>
      </c>
      <c r="AW41" s="33">
        <f t="shared" si="4"/>
        <v>15</v>
      </c>
      <c r="AX41" s="33">
        <f t="shared" si="5"/>
        <v>0</v>
      </c>
      <c r="AY41" s="33">
        <f t="shared" si="6"/>
        <v>15</v>
      </c>
      <c r="AZ41" s="33">
        <f t="shared" si="7"/>
        <v>15</v>
      </c>
      <c r="BA41" s="33">
        <f t="shared" si="8"/>
        <v>15</v>
      </c>
      <c r="BB41" s="33">
        <f t="shared" si="9"/>
        <v>15</v>
      </c>
      <c r="BC41" s="33">
        <f t="shared" si="10"/>
        <v>10</v>
      </c>
      <c r="BD41" s="72">
        <f t="shared" si="11"/>
        <v>85</v>
      </c>
      <c r="BE41" s="72" t="str">
        <f t="shared" si="12"/>
        <v>Débil</v>
      </c>
      <c r="BF41" s="34" t="s">
        <v>156</v>
      </c>
      <c r="BG41" s="72" t="str">
        <f t="shared" si="13"/>
        <v>Fuerte</v>
      </c>
      <c r="BH41" s="72" t="str">
        <f t="shared" si="14"/>
        <v>Débil</v>
      </c>
      <c r="BI41" s="72">
        <f t="shared" si="15"/>
        <v>0</v>
      </c>
      <c r="BJ41" s="135"/>
      <c r="BK41" s="137"/>
      <c r="BL41" s="39" t="s">
        <v>165</v>
      </c>
      <c r="BM41" s="39" t="s">
        <v>165</v>
      </c>
      <c r="BN41" s="66">
        <f>IF(E41=$E$7,0,IF(AND(BK40="Fuerte",BL41="Directamente"),2,IF(AND(BK40="Moderado",BL41="Directamente"),1,0)))</f>
        <v>0</v>
      </c>
      <c r="BO41" s="134"/>
      <c r="BP41" s="66">
        <f>IF(D41=$E$7,0,IF(AND(BK40="Fuerte",BL41="Indirectamente"),1,IF(AND(BK40="Fuerte",BL41="Directamente"),2,IF(AND(BK40="Moderado",BL41="Directamente"),1,0))))</f>
        <v>0</v>
      </c>
      <c r="BQ41" s="134"/>
      <c r="BR41" s="56" t="s">
        <v>43</v>
      </c>
    </row>
    <row r="42" spans="1:70" s="37" customFormat="1" ht="105" customHeight="1" x14ac:dyDescent="0.2">
      <c r="A42" s="142">
        <v>59</v>
      </c>
      <c r="B42" s="142" t="s">
        <v>469</v>
      </c>
      <c r="C42" s="56" t="s">
        <v>43</v>
      </c>
      <c r="D42" s="75" t="s">
        <v>43</v>
      </c>
      <c r="E42" s="143" t="s">
        <v>34</v>
      </c>
      <c r="F42" s="136" t="s">
        <v>69</v>
      </c>
      <c r="G42" s="136" t="s">
        <v>76</v>
      </c>
      <c r="H42" s="136" t="s">
        <v>81</v>
      </c>
      <c r="I42" s="144" t="s">
        <v>363</v>
      </c>
      <c r="J42" s="145" t="s">
        <v>364</v>
      </c>
      <c r="K42" s="144" t="s">
        <v>303</v>
      </c>
      <c r="L42" s="136">
        <v>2</v>
      </c>
      <c r="M42" s="136">
        <v>5</v>
      </c>
      <c r="N42" s="140">
        <f t="shared" si="0"/>
        <v>10</v>
      </c>
      <c r="O42" s="193" t="str">
        <f>(CONCATENATE(L42,M42))</f>
        <v>25</v>
      </c>
      <c r="P42" s="193" t="str">
        <f>IF(OR(O42="11",O42="12",O42="21",O42="22",O42="31"),$P$9,IF(OR(O42="41",O42="32",O42="23",O42="13"),$P$8,IF(OR(O42="51",O42="52",O42="42",O42="43",O42="33",O42="24",O42="14"),$P$7,IF(OR(O42="53",O42="54",O42="44",O42="34",O42="55",O42="45",O42="35",O42="25",O42="15"),$P$6,0))))</f>
        <v>RIESGO EXTREMO</v>
      </c>
      <c r="Q42" s="141" t="s">
        <v>90</v>
      </c>
      <c r="R42" s="138">
        <f>INT(L42-BO42)</f>
        <v>1</v>
      </c>
      <c r="S42" s="138">
        <f>INT(M42-BQ42)</f>
        <v>5</v>
      </c>
      <c r="T42" s="140">
        <f t="shared" si="1"/>
        <v>5</v>
      </c>
      <c r="U42" s="193" t="str">
        <f>(CONCATENATE(R42,S42))</f>
        <v>15</v>
      </c>
      <c r="V42" s="193" t="str">
        <f>IF(OR(U42="11",U42="12",U42="21",U42="22",U42="31"),$P$9,IF(OR(U42="41",U42="32",U42="23",U42="13"),$P$8,IF(OR(U42="51",U42="52",U42="42",U42="43",U42="33",U42="24",U42="14"),$P$7,IF(OR(U42="53",U42="54",U42="44",U42="34",U42="55",U42="45",U42="35",U42="25",U42="15"),$P$6,0))))</f>
        <v>RIESGO EXTREMO</v>
      </c>
      <c r="W42" s="136" t="s">
        <v>539</v>
      </c>
      <c r="X42" s="136" t="s">
        <v>23</v>
      </c>
      <c r="Y42" s="76" t="s">
        <v>713</v>
      </c>
      <c r="Z42" s="80" t="s">
        <v>588</v>
      </c>
      <c r="AA42" s="80" t="s">
        <v>23</v>
      </c>
      <c r="AB42" s="80" t="s">
        <v>415</v>
      </c>
      <c r="AC42" s="33" t="s">
        <v>7</v>
      </c>
      <c r="AD42" s="72">
        <f t="shared" si="2"/>
        <v>1</v>
      </c>
      <c r="AE42" s="33">
        <v>0</v>
      </c>
      <c r="AF42" s="33">
        <v>1</v>
      </c>
      <c r="AG42" s="33">
        <v>0</v>
      </c>
      <c r="AH42" s="33">
        <v>0</v>
      </c>
      <c r="AI42" s="33" t="s">
        <v>23</v>
      </c>
      <c r="AJ42" s="80" t="s">
        <v>20</v>
      </c>
      <c r="AK42" s="80" t="s">
        <v>6</v>
      </c>
      <c r="AL42" s="80" t="s">
        <v>6</v>
      </c>
      <c r="AM42" s="80" t="s">
        <v>6</v>
      </c>
      <c r="AN42" s="80" t="s">
        <v>28</v>
      </c>
      <c r="AO42" s="33" t="s">
        <v>117</v>
      </c>
      <c r="AP42" s="33" t="s">
        <v>101</v>
      </c>
      <c r="AQ42" s="33" t="s">
        <v>103</v>
      </c>
      <c r="AR42" s="33" t="s">
        <v>105</v>
      </c>
      <c r="AS42" s="33" t="str">
        <f t="shared" si="3"/>
        <v>Prevenir</v>
      </c>
      <c r="AT42" s="80" t="s">
        <v>108</v>
      </c>
      <c r="AU42" s="80" t="s">
        <v>110</v>
      </c>
      <c r="AV42" s="80" t="s">
        <v>112</v>
      </c>
      <c r="AW42" s="33">
        <f t="shared" si="4"/>
        <v>15</v>
      </c>
      <c r="AX42" s="33">
        <f t="shared" si="5"/>
        <v>15</v>
      </c>
      <c r="AY42" s="33">
        <f t="shared" si="6"/>
        <v>15</v>
      </c>
      <c r="AZ42" s="33">
        <f t="shared" si="7"/>
        <v>15</v>
      </c>
      <c r="BA42" s="33">
        <f t="shared" si="8"/>
        <v>15</v>
      </c>
      <c r="BB42" s="33">
        <f t="shared" si="9"/>
        <v>15</v>
      </c>
      <c r="BC42" s="33">
        <f t="shared" si="10"/>
        <v>10</v>
      </c>
      <c r="BD42" s="72">
        <f t="shared" si="11"/>
        <v>100</v>
      </c>
      <c r="BE42" s="72" t="str">
        <f t="shared" si="12"/>
        <v>Fuerte</v>
      </c>
      <c r="BF42" s="34" t="s">
        <v>156</v>
      </c>
      <c r="BG42" s="72" t="str">
        <f t="shared" si="13"/>
        <v>Fuerte</v>
      </c>
      <c r="BH42" s="72" t="str">
        <f t="shared" si="14"/>
        <v>Fuerte</v>
      </c>
      <c r="BI42" s="72">
        <f t="shared" si="15"/>
        <v>100</v>
      </c>
      <c r="BJ42" s="135">
        <f>+AVERAGE(BI42:BI43)</f>
        <v>100</v>
      </c>
      <c r="BK42" s="137" t="str">
        <f t="shared" si="16"/>
        <v>Fuerte</v>
      </c>
      <c r="BL42" s="39" t="s">
        <v>165</v>
      </c>
      <c r="BM42" s="39" t="s">
        <v>165</v>
      </c>
      <c r="BN42" s="66">
        <f>IF(E42=$E$7,0,IF(AND(BK42="Fuerte",BL42="Directamente"),2,IF(AND(BK42="Moderado",BL42="Directamente"),1,0)))</f>
        <v>0</v>
      </c>
      <c r="BO42" s="134">
        <f>+AVERAGE(BN42:BN43)</f>
        <v>1</v>
      </c>
      <c r="BP42" s="66">
        <f>IF(D42=$E$7,0,IF(AND(BK42="Fuerte",BL42="Indirectamente"),1,IF(AND(BK42="Fuerte",BL42="Directamente"),2,IF(AND(BK42="Moderado",BL42="Directamente"),1,0))))</f>
        <v>2</v>
      </c>
      <c r="BQ42" s="134">
        <f>+IF(E42="De Corrupción",0,AVERAGE(BP42:BP43))</f>
        <v>0</v>
      </c>
      <c r="BR42" s="56" t="s">
        <v>43</v>
      </c>
    </row>
    <row r="43" spans="1:70" s="37" customFormat="1" ht="84" x14ac:dyDescent="0.2">
      <c r="A43" s="142"/>
      <c r="B43" s="142"/>
      <c r="C43" s="56" t="s">
        <v>43</v>
      </c>
      <c r="D43" s="75" t="s">
        <v>43</v>
      </c>
      <c r="E43" s="143"/>
      <c r="F43" s="136"/>
      <c r="G43" s="136"/>
      <c r="H43" s="136"/>
      <c r="I43" s="144"/>
      <c r="J43" s="145"/>
      <c r="K43" s="144"/>
      <c r="L43" s="136"/>
      <c r="M43" s="136"/>
      <c r="N43" s="140">
        <f t="shared" si="0"/>
        <v>0</v>
      </c>
      <c r="O43" s="193" t="str">
        <f>(CONCATENATE(L43,M43))</f>
        <v/>
      </c>
      <c r="P43" s="193">
        <f>IF(OR(O43="11",O43="12",O43="21",O43="22",O43="31"),$P$9,IF(OR(O43="41",O43="32",O43="23",O43="13"),$P$8,IF(OR(O43="51",O43="52",O43="42",O43="43",O43="33",O43="24",O43="14"),$P$7,IF(OR(O43="53",O43="54",O43="44",O43="34",O43="55",O43="45",O43="35",O43="25",O43="15"),$P$6,0))))</f>
        <v>0</v>
      </c>
      <c r="Q43" s="141"/>
      <c r="R43" s="139">
        <f>+L43-BN43</f>
        <v>-2</v>
      </c>
      <c r="S43" s="139">
        <f>+M43-BQ43</f>
        <v>0</v>
      </c>
      <c r="T43" s="140">
        <f t="shared" si="1"/>
        <v>0</v>
      </c>
      <c r="U43" s="193" t="str">
        <f>(CONCATENATE(R43,S43))</f>
        <v>-20</v>
      </c>
      <c r="V43" s="193">
        <f>IF(OR(U43="11",U43="12",U43="21",U43="22",U43="31"),$P$9,IF(OR(U43="41",U43="32",U43="23",U43="13"),$P$8,IF(OR(U43="51",U43="52",U43="42",U43="43",U43="33",U43="24",U43="14"),$P$7,IF(OR(U43="53",U43="54",U43="44",U43="34",U43="55",U43="45",U43="35",U43="25",U43="15"),$P$6,0))))</f>
        <v>0</v>
      </c>
      <c r="W43" s="136"/>
      <c r="X43" s="136"/>
      <c r="Y43" s="76" t="s">
        <v>714</v>
      </c>
      <c r="Z43" s="80" t="s">
        <v>589</v>
      </c>
      <c r="AA43" s="80" t="s">
        <v>23</v>
      </c>
      <c r="AB43" s="80" t="s">
        <v>590</v>
      </c>
      <c r="AC43" s="33" t="s">
        <v>7</v>
      </c>
      <c r="AD43" s="72">
        <f t="shared" si="2"/>
        <v>0</v>
      </c>
      <c r="AE43" s="33">
        <v>0</v>
      </c>
      <c r="AF43" s="33">
        <v>0</v>
      </c>
      <c r="AG43" s="33">
        <v>0</v>
      </c>
      <c r="AH43" s="33">
        <v>0</v>
      </c>
      <c r="AI43" s="33" t="s">
        <v>6</v>
      </c>
      <c r="AJ43" s="80" t="s">
        <v>20</v>
      </c>
      <c r="AK43" s="80" t="s">
        <v>6</v>
      </c>
      <c r="AL43" s="80" t="s">
        <v>6</v>
      </c>
      <c r="AM43" s="80" t="s">
        <v>6</v>
      </c>
      <c r="AN43" s="80" t="s">
        <v>30</v>
      </c>
      <c r="AO43" s="33" t="s">
        <v>117</v>
      </c>
      <c r="AP43" s="33" t="s">
        <v>101</v>
      </c>
      <c r="AQ43" s="33" t="s">
        <v>103</v>
      </c>
      <c r="AR43" s="33" t="s">
        <v>105</v>
      </c>
      <c r="AS43" s="33" t="str">
        <f t="shared" si="3"/>
        <v>Prevenir</v>
      </c>
      <c r="AT43" s="80" t="s">
        <v>108</v>
      </c>
      <c r="AU43" s="80" t="s">
        <v>110</v>
      </c>
      <c r="AV43" s="80" t="s">
        <v>112</v>
      </c>
      <c r="AW43" s="33">
        <f t="shared" si="4"/>
        <v>15</v>
      </c>
      <c r="AX43" s="33">
        <f t="shared" si="5"/>
        <v>15</v>
      </c>
      <c r="AY43" s="33">
        <f t="shared" si="6"/>
        <v>15</v>
      </c>
      <c r="AZ43" s="33">
        <f t="shared" si="7"/>
        <v>15</v>
      </c>
      <c r="BA43" s="33">
        <f t="shared" si="8"/>
        <v>15</v>
      </c>
      <c r="BB43" s="33">
        <f t="shared" si="9"/>
        <v>15</v>
      </c>
      <c r="BC43" s="33">
        <f t="shared" si="10"/>
        <v>10</v>
      </c>
      <c r="BD43" s="72">
        <f t="shared" si="11"/>
        <v>100</v>
      </c>
      <c r="BE43" s="72" t="str">
        <f t="shared" si="12"/>
        <v>Fuerte</v>
      </c>
      <c r="BF43" s="34" t="s">
        <v>156</v>
      </c>
      <c r="BG43" s="72" t="str">
        <f t="shared" si="13"/>
        <v>Fuerte</v>
      </c>
      <c r="BH43" s="72" t="str">
        <f t="shared" si="14"/>
        <v>Fuerte</v>
      </c>
      <c r="BI43" s="72">
        <f t="shared" si="15"/>
        <v>100</v>
      </c>
      <c r="BJ43" s="135"/>
      <c r="BK43" s="137"/>
      <c r="BL43" s="39" t="s">
        <v>165</v>
      </c>
      <c r="BM43" s="39" t="s">
        <v>165</v>
      </c>
      <c r="BN43" s="66">
        <f>IF(E43=$E$7,0,IF(AND(BK42="Fuerte",BL43="Directamente"),2,IF(AND(BK42="Moderado",BL43="Directamente"),1,0)))</f>
        <v>2</v>
      </c>
      <c r="BO43" s="134"/>
      <c r="BP43" s="66">
        <f>IF(D43=$E$7,0,IF(AND(BK42="Fuerte",BL43="Indirectamente"),1,IF(AND(BK42="Fuerte",BL43="Directamente"),2,IF(AND(BK42="Moderado",BL43="Directamente"),1,0))))</f>
        <v>2</v>
      </c>
      <c r="BQ43" s="134"/>
      <c r="BR43" s="56" t="s">
        <v>43</v>
      </c>
    </row>
    <row r="44" spans="1:70" s="35" customFormat="1" x14ac:dyDescent="0.2">
      <c r="B44" s="40"/>
      <c r="C44" s="41"/>
      <c r="D44" s="46"/>
      <c r="I44" s="42"/>
      <c r="K44" s="42"/>
      <c r="O44" s="43"/>
      <c r="P44" s="43"/>
      <c r="Q44" s="44"/>
      <c r="U44" s="43"/>
      <c r="V44" s="43"/>
      <c r="Z44" s="45"/>
      <c r="AA44" s="42"/>
      <c r="AB44" s="42"/>
      <c r="AC44" s="42"/>
      <c r="AD44" s="42"/>
      <c r="AE44" s="42"/>
      <c r="AF44" s="42"/>
      <c r="AG44" s="42"/>
      <c r="AH44" s="42"/>
      <c r="AI44" s="42"/>
      <c r="AJ44" s="42"/>
      <c r="AK44" s="42"/>
      <c r="AL44" s="42"/>
      <c r="AM44" s="42"/>
      <c r="AN44" s="42"/>
      <c r="AO44" s="42"/>
      <c r="AP44" s="45"/>
      <c r="AQ44" s="45"/>
      <c r="AR44" s="45"/>
      <c r="AS44" s="45"/>
      <c r="AT44" s="45"/>
      <c r="AU44" s="45"/>
      <c r="AV44" s="45"/>
      <c r="AW44" s="45"/>
      <c r="AX44" s="45"/>
      <c r="AY44" s="45"/>
      <c r="AZ44" s="45"/>
      <c r="BA44" s="45"/>
      <c r="BB44" s="45"/>
      <c r="BC44" s="45"/>
      <c r="BD44" s="45"/>
      <c r="BE44" s="45"/>
      <c r="BF44" s="42"/>
      <c r="BG44" s="42"/>
      <c r="BH44" s="42"/>
      <c r="BI44" s="42"/>
      <c r="BJ44" s="42"/>
      <c r="BK44" s="42"/>
      <c r="BR44" s="41"/>
    </row>
    <row r="45" spans="1:70" s="35" customFormat="1" x14ac:dyDescent="0.2">
      <c r="B45" s="40"/>
      <c r="C45" s="41"/>
      <c r="D45" s="46"/>
      <c r="I45" s="42"/>
      <c r="K45" s="42"/>
      <c r="O45" s="43"/>
      <c r="P45" s="43"/>
      <c r="Q45" s="44"/>
      <c r="U45" s="43"/>
      <c r="V45" s="43"/>
      <c r="Z45" s="45"/>
      <c r="AA45" s="42"/>
      <c r="AB45" s="42"/>
      <c r="AC45" s="42"/>
      <c r="AD45" s="42"/>
      <c r="AE45" s="42"/>
      <c r="AF45" s="42"/>
      <c r="AG45" s="42"/>
      <c r="AH45" s="42"/>
      <c r="AI45" s="42"/>
      <c r="AJ45" s="42"/>
      <c r="AK45" s="42"/>
      <c r="AL45" s="42"/>
      <c r="AM45" s="42"/>
      <c r="AN45" s="42"/>
      <c r="AO45" s="42"/>
      <c r="AP45" s="45"/>
      <c r="AQ45" s="45"/>
      <c r="AR45" s="45"/>
      <c r="AS45" s="45"/>
      <c r="AT45" s="45"/>
      <c r="AU45" s="45"/>
      <c r="AV45" s="45"/>
      <c r="AW45" s="45"/>
      <c r="AX45" s="45"/>
      <c r="AY45" s="45"/>
      <c r="AZ45" s="45"/>
      <c r="BA45" s="45"/>
      <c r="BB45" s="45"/>
      <c r="BC45" s="45"/>
      <c r="BD45" s="45"/>
      <c r="BE45" s="45"/>
      <c r="BF45" s="42"/>
      <c r="BG45" s="42"/>
      <c r="BH45" s="42"/>
      <c r="BI45" s="42"/>
      <c r="BJ45" s="42"/>
      <c r="BK45" s="42"/>
      <c r="BR45" s="41"/>
    </row>
    <row r="46" spans="1:70" x14ac:dyDescent="0.2">
      <c r="I46" s="22"/>
      <c r="K46" s="22"/>
      <c r="N46" s="186"/>
      <c r="O46" s="187"/>
      <c r="Q46" s="4"/>
      <c r="T46" s="186"/>
      <c r="U46" s="187"/>
      <c r="Z46" s="21"/>
      <c r="AA46" s="22"/>
      <c r="AB46" s="22"/>
      <c r="AC46" s="22"/>
      <c r="AD46" s="22"/>
      <c r="AE46" s="22"/>
      <c r="AF46" s="22"/>
      <c r="AG46" s="22"/>
      <c r="AH46" s="22"/>
      <c r="AI46" s="22"/>
      <c r="AJ46" s="22"/>
      <c r="AK46" s="22"/>
      <c r="AL46" s="22"/>
      <c r="AM46" s="22"/>
      <c r="AN46" s="22"/>
      <c r="AO46" s="22"/>
      <c r="AP46" s="21"/>
      <c r="AQ46" s="21"/>
      <c r="AR46" s="21"/>
      <c r="AS46" s="21"/>
      <c r="AT46" s="21"/>
      <c r="AU46" s="21"/>
      <c r="AV46" s="21"/>
      <c r="AW46" s="21"/>
      <c r="AX46" s="21"/>
      <c r="AY46" s="21"/>
      <c r="AZ46" s="21"/>
      <c r="BA46" s="21"/>
      <c r="BB46" s="21"/>
      <c r="BC46" s="21"/>
      <c r="BD46" s="21"/>
      <c r="BE46" s="21"/>
      <c r="BF46" s="22"/>
      <c r="BG46" s="22"/>
      <c r="BH46" s="22"/>
      <c r="BI46" s="22"/>
      <c r="BJ46" s="201"/>
      <c r="BK46" s="22"/>
    </row>
    <row r="47" spans="1:70" x14ac:dyDescent="0.2">
      <c r="I47" s="22"/>
      <c r="K47" s="22"/>
      <c r="N47" s="186"/>
      <c r="O47" s="187"/>
      <c r="Q47" s="4"/>
      <c r="T47" s="186"/>
      <c r="U47" s="187"/>
      <c r="Z47" s="21"/>
      <c r="AA47" s="22"/>
      <c r="AB47" s="22"/>
      <c r="AC47" s="22"/>
      <c r="AD47" s="22"/>
      <c r="AE47" s="22"/>
      <c r="AF47" s="22"/>
      <c r="AG47" s="22"/>
      <c r="AH47" s="22"/>
      <c r="AI47" s="22"/>
      <c r="AJ47" s="22"/>
      <c r="AK47" s="22"/>
      <c r="AL47" s="22"/>
      <c r="AM47" s="22"/>
      <c r="AN47" s="22"/>
      <c r="AO47" s="22"/>
      <c r="AP47" s="21"/>
      <c r="AQ47" s="21"/>
      <c r="AR47" s="21"/>
      <c r="AS47" s="21"/>
      <c r="AT47" s="21"/>
      <c r="AU47" s="21"/>
      <c r="AV47" s="21"/>
      <c r="AW47" s="21"/>
      <c r="AX47" s="21"/>
      <c r="AY47" s="21"/>
      <c r="AZ47" s="21"/>
      <c r="BA47" s="21"/>
      <c r="BB47" s="21"/>
      <c r="BC47" s="21"/>
      <c r="BD47" s="21"/>
      <c r="BE47" s="21"/>
      <c r="BF47" s="22"/>
      <c r="BG47" s="22"/>
      <c r="BH47" s="22"/>
      <c r="BI47" s="22"/>
      <c r="BJ47" s="201"/>
      <c r="BK47" s="22"/>
    </row>
    <row r="48" spans="1:70" x14ac:dyDescent="0.2">
      <c r="I48" s="22"/>
      <c r="K48" s="22"/>
      <c r="N48" s="186"/>
      <c r="O48" s="187"/>
      <c r="T48" s="186"/>
      <c r="U48" s="187"/>
      <c r="Z48" s="21"/>
      <c r="AA48" s="22"/>
      <c r="AB48" s="22"/>
      <c r="AC48" s="22"/>
      <c r="AD48" s="22"/>
      <c r="AE48" s="22"/>
      <c r="AF48" s="22"/>
      <c r="AG48" s="22"/>
      <c r="AH48" s="22"/>
      <c r="AI48" s="22"/>
      <c r="AJ48" s="22"/>
      <c r="AK48" s="22"/>
      <c r="AL48" s="22"/>
      <c r="AM48" s="22"/>
      <c r="AN48" s="22"/>
      <c r="AO48" s="22"/>
      <c r="AP48" s="21"/>
      <c r="AQ48" s="21"/>
      <c r="AR48" s="21"/>
      <c r="AS48" s="21"/>
      <c r="AT48" s="21"/>
      <c r="AU48" s="21"/>
      <c r="AV48" s="21"/>
      <c r="AW48" s="21"/>
      <c r="AX48" s="21"/>
      <c r="AY48" s="21"/>
      <c r="AZ48" s="21"/>
      <c r="BA48" s="21"/>
      <c r="BB48" s="21"/>
      <c r="BC48" s="21"/>
      <c r="BD48" s="21"/>
      <c r="BE48" s="21"/>
      <c r="BF48" s="22"/>
      <c r="BG48" s="22"/>
      <c r="BH48" s="22"/>
      <c r="BI48" s="22"/>
      <c r="BJ48" s="201"/>
      <c r="BK48" s="22"/>
    </row>
    <row r="49" spans="9:62" x14ac:dyDescent="0.2">
      <c r="I49" s="22"/>
      <c r="K49" s="22"/>
      <c r="N49" s="186"/>
      <c r="O49" s="187"/>
      <c r="T49" s="186"/>
      <c r="U49" s="187"/>
      <c r="BJ49" s="186"/>
    </row>
    <row r="50" spans="9:62" x14ac:dyDescent="0.2">
      <c r="I50" s="22"/>
      <c r="K50" s="22"/>
      <c r="N50" s="186"/>
      <c r="O50" s="187"/>
      <c r="T50" s="186"/>
      <c r="U50" s="187"/>
      <c r="BJ50" s="186"/>
    </row>
    <row r="51" spans="9:62" x14ac:dyDescent="0.2">
      <c r="K51" s="22"/>
      <c r="N51" s="186"/>
      <c r="O51" s="187"/>
      <c r="T51" s="186"/>
      <c r="U51" s="187"/>
      <c r="BJ51" s="186"/>
    </row>
    <row r="52" spans="9:62" x14ac:dyDescent="0.2">
      <c r="K52" s="22"/>
      <c r="N52" s="186"/>
      <c r="O52" s="187"/>
      <c r="T52" s="186"/>
      <c r="U52" s="187"/>
      <c r="BJ52" s="186"/>
    </row>
    <row r="53" spans="9:62" x14ac:dyDescent="0.2">
      <c r="K53" s="22"/>
      <c r="N53" s="186"/>
      <c r="O53" s="187"/>
      <c r="T53" s="186"/>
      <c r="U53" s="187"/>
      <c r="BJ53" s="186"/>
    </row>
    <row r="54" spans="9:62" x14ac:dyDescent="0.2">
      <c r="K54" s="22"/>
      <c r="N54" s="186"/>
      <c r="O54" s="187"/>
      <c r="T54" s="186"/>
      <c r="U54" s="187"/>
      <c r="BJ54" s="186"/>
    </row>
    <row r="55" spans="9:62" x14ac:dyDescent="0.2">
      <c r="K55" s="22"/>
    </row>
    <row r="56" spans="9:62" x14ac:dyDescent="0.2">
      <c r="K56" s="22"/>
    </row>
    <row r="57" spans="9:62" x14ac:dyDescent="0.2">
      <c r="K57" s="22"/>
      <c r="N57" s="186"/>
      <c r="O57" s="187"/>
      <c r="T57" s="186"/>
      <c r="U57" s="187"/>
      <c r="BJ57" s="186"/>
    </row>
    <row r="58" spans="9:62" x14ac:dyDescent="0.2">
      <c r="K58" s="22"/>
      <c r="N58" s="186"/>
      <c r="O58" s="187"/>
      <c r="T58" s="186"/>
      <c r="U58" s="187"/>
      <c r="BJ58" s="186"/>
    </row>
    <row r="59" spans="9:62" x14ac:dyDescent="0.2">
      <c r="K59" s="22"/>
    </row>
    <row r="60" spans="9:62" x14ac:dyDescent="0.2">
      <c r="K60" s="22"/>
      <c r="N60" s="186"/>
      <c r="O60" s="187"/>
      <c r="T60" s="186"/>
      <c r="U60" s="187"/>
      <c r="BJ60" s="186"/>
    </row>
    <row r="61" spans="9:62" x14ac:dyDescent="0.2">
      <c r="K61" s="22"/>
      <c r="N61" s="186"/>
      <c r="O61" s="187"/>
      <c r="T61" s="186"/>
      <c r="U61" s="187"/>
      <c r="BJ61" s="186"/>
    </row>
    <row r="62" spans="9:62" x14ac:dyDescent="0.2">
      <c r="K62" s="22"/>
      <c r="N62" s="186"/>
      <c r="O62" s="187"/>
      <c r="T62" s="186"/>
      <c r="U62" s="187"/>
      <c r="BJ62" s="186"/>
    </row>
    <row r="63" spans="9:62" x14ac:dyDescent="0.2">
      <c r="K63" s="22"/>
      <c r="N63" s="186"/>
      <c r="O63" s="187"/>
      <c r="T63" s="186"/>
      <c r="U63" s="187"/>
      <c r="BJ63" s="186"/>
    </row>
    <row r="64" spans="9:62" x14ac:dyDescent="0.2">
      <c r="K64" s="22"/>
      <c r="N64" s="186"/>
      <c r="O64" s="187"/>
      <c r="T64" s="186"/>
      <c r="U64" s="187"/>
      <c r="BJ64" s="186"/>
    </row>
    <row r="65" spans="11:62" x14ac:dyDescent="0.2">
      <c r="K65" s="22"/>
      <c r="N65" s="186"/>
      <c r="O65" s="187"/>
      <c r="T65" s="186"/>
      <c r="U65" s="187"/>
      <c r="BJ65" s="186"/>
    </row>
    <row r="66" spans="11:62" x14ac:dyDescent="0.2">
      <c r="K66" s="22"/>
      <c r="N66" s="186"/>
      <c r="O66" s="187"/>
      <c r="T66" s="186"/>
      <c r="U66" s="187"/>
      <c r="BJ66" s="186"/>
    </row>
    <row r="67" spans="11:62" x14ac:dyDescent="0.2">
      <c r="K67" s="22"/>
      <c r="N67" s="186"/>
      <c r="O67" s="187"/>
      <c r="T67" s="186"/>
      <c r="U67" s="187"/>
      <c r="BJ67" s="186"/>
    </row>
    <row r="68" spans="11:62" x14ac:dyDescent="0.2">
      <c r="K68" s="22"/>
      <c r="N68" s="186"/>
      <c r="O68" s="187"/>
      <c r="T68" s="186"/>
      <c r="U68" s="187"/>
      <c r="BJ68" s="186"/>
    </row>
    <row r="69" spans="11:62" x14ac:dyDescent="0.2">
      <c r="K69" s="22"/>
      <c r="N69" s="186"/>
      <c r="O69" s="187"/>
      <c r="T69" s="186"/>
      <c r="U69" s="187"/>
      <c r="BJ69" s="186"/>
    </row>
    <row r="70" spans="11:62" x14ac:dyDescent="0.2">
      <c r="K70" s="22"/>
      <c r="N70" s="186"/>
      <c r="O70" s="187"/>
      <c r="T70" s="186"/>
      <c r="U70" s="187"/>
      <c r="BJ70" s="186"/>
    </row>
    <row r="71" spans="11:62" x14ac:dyDescent="0.2">
      <c r="K71" s="22"/>
    </row>
    <row r="72" spans="11:62" x14ac:dyDescent="0.2">
      <c r="K72" s="22"/>
    </row>
    <row r="73" spans="11:62" x14ac:dyDescent="0.2">
      <c r="K73" s="22"/>
    </row>
    <row r="74" spans="11:62" x14ac:dyDescent="0.2">
      <c r="K74" s="22"/>
      <c r="N74" s="186"/>
      <c r="O74" s="187"/>
      <c r="T74" s="186"/>
      <c r="U74" s="187"/>
      <c r="BJ74" s="186"/>
    </row>
    <row r="75" spans="11:62" x14ac:dyDescent="0.2">
      <c r="K75" s="22"/>
      <c r="N75" s="186"/>
      <c r="O75" s="187"/>
      <c r="T75" s="186"/>
      <c r="U75" s="187"/>
      <c r="BJ75" s="186"/>
    </row>
    <row r="76" spans="11:62" x14ac:dyDescent="0.2">
      <c r="K76" s="22"/>
      <c r="N76" s="186"/>
      <c r="O76" s="187"/>
      <c r="T76" s="186"/>
      <c r="U76" s="187"/>
      <c r="BJ76" s="186"/>
    </row>
    <row r="77" spans="11:62" x14ac:dyDescent="0.2">
      <c r="K77" s="22"/>
      <c r="N77" s="186"/>
      <c r="O77" s="187"/>
      <c r="T77" s="186"/>
      <c r="U77" s="187"/>
      <c r="BJ77" s="186"/>
    </row>
    <row r="78" spans="11:62" x14ac:dyDescent="0.2">
      <c r="K78" s="22"/>
      <c r="N78" s="186"/>
      <c r="O78" s="187"/>
      <c r="T78" s="186"/>
      <c r="U78" s="187"/>
      <c r="BJ78" s="186"/>
    </row>
    <row r="79" spans="11:62" x14ac:dyDescent="0.2">
      <c r="K79" s="22"/>
    </row>
    <row r="80" spans="11:62" x14ac:dyDescent="0.2">
      <c r="K80" s="22"/>
      <c r="N80" s="186"/>
      <c r="O80" s="187"/>
      <c r="T80" s="186"/>
      <c r="U80" s="187"/>
      <c r="BJ80" s="186"/>
    </row>
    <row r="81" spans="11:62" x14ac:dyDescent="0.2">
      <c r="K81" s="22"/>
      <c r="N81" s="186"/>
      <c r="O81" s="187"/>
      <c r="T81" s="186"/>
      <c r="U81" s="187"/>
      <c r="BJ81" s="186"/>
    </row>
    <row r="82" spans="11:62" x14ac:dyDescent="0.2">
      <c r="K82" s="22"/>
      <c r="N82" s="186"/>
      <c r="O82" s="187"/>
      <c r="T82" s="186"/>
      <c r="U82" s="187"/>
      <c r="BJ82" s="186"/>
    </row>
    <row r="83" spans="11:62" x14ac:dyDescent="0.2">
      <c r="K83" s="22"/>
      <c r="N83" s="186"/>
      <c r="O83" s="187"/>
      <c r="T83" s="186"/>
      <c r="U83" s="187"/>
      <c r="BJ83" s="186"/>
    </row>
    <row r="84" spans="11:62" x14ac:dyDescent="0.2">
      <c r="K84" s="22"/>
      <c r="N84" s="186"/>
      <c r="O84" s="187"/>
      <c r="T84" s="186"/>
      <c r="U84" s="187"/>
      <c r="BJ84" s="186"/>
    </row>
    <row r="85" spans="11:62" x14ac:dyDescent="0.2">
      <c r="K85" s="22"/>
      <c r="N85" s="186"/>
      <c r="O85" s="187"/>
      <c r="T85" s="186"/>
      <c r="U85" s="187"/>
      <c r="BJ85" s="186"/>
    </row>
    <row r="86" spans="11:62" x14ac:dyDescent="0.2">
      <c r="K86" s="22"/>
      <c r="N86" s="186"/>
      <c r="O86" s="187"/>
      <c r="T86" s="186"/>
      <c r="U86" s="187"/>
      <c r="BJ86" s="186"/>
    </row>
    <row r="87" spans="11:62" x14ac:dyDescent="0.2">
      <c r="K87" s="22"/>
      <c r="N87" s="186"/>
      <c r="O87" s="187"/>
      <c r="T87" s="186"/>
      <c r="U87" s="187"/>
      <c r="BJ87" s="186"/>
    </row>
    <row r="88" spans="11:62" x14ac:dyDescent="0.2">
      <c r="K88" s="22"/>
      <c r="N88" s="186"/>
      <c r="O88" s="187"/>
      <c r="T88" s="186"/>
      <c r="U88" s="187"/>
      <c r="BJ88" s="186"/>
    </row>
    <row r="89" spans="11:62" x14ac:dyDescent="0.2">
      <c r="K89" s="22"/>
      <c r="N89" s="186"/>
      <c r="O89" s="187"/>
      <c r="T89" s="186"/>
      <c r="U89" s="187"/>
      <c r="BJ89" s="186"/>
    </row>
    <row r="90" spans="11:62" x14ac:dyDescent="0.2">
      <c r="K90" s="22"/>
      <c r="N90" s="186"/>
      <c r="O90" s="187"/>
      <c r="T90" s="186"/>
      <c r="U90" s="187"/>
      <c r="BJ90" s="186"/>
    </row>
    <row r="91" spans="11:62" x14ac:dyDescent="0.2">
      <c r="K91" s="22"/>
      <c r="N91" s="186"/>
      <c r="O91" s="187"/>
      <c r="T91" s="186"/>
      <c r="U91" s="187"/>
      <c r="BJ91" s="186"/>
    </row>
    <row r="92" spans="11:62" x14ac:dyDescent="0.2">
      <c r="K92" s="22"/>
      <c r="N92" s="186"/>
      <c r="O92" s="187"/>
      <c r="T92" s="186"/>
      <c r="U92" s="187"/>
      <c r="BJ92" s="186"/>
    </row>
    <row r="93" spans="11:62" x14ac:dyDescent="0.2">
      <c r="K93" s="22"/>
    </row>
    <row r="94" spans="11:62" x14ac:dyDescent="0.2">
      <c r="K94" s="22"/>
      <c r="N94" s="186"/>
      <c r="O94" s="187"/>
      <c r="T94" s="186"/>
      <c r="U94" s="187"/>
      <c r="BJ94" s="186"/>
    </row>
    <row r="95" spans="11:62" x14ac:dyDescent="0.2">
      <c r="K95" s="22"/>
      <c r="N95" s="186"/>
      <c r="O95" s="187"/>
      <c r="T95" s="186"/>
      <c r="U95" s="187"/>
      <c r="BJ95" s="186"/>
    </row>
    <row r="96" spans="11:62" x14ac:dyDescent="0.2">
      <c r="K96" s="22"/>
      <c r="N96" s="186"/>
      <c r="O96" s="187"/>
      <c r="T96" s="186"/>
      <c r="U96" s="187"/>
      <c r="BJ96" s="186"/>
    </row>
    <row r="97" spans="11:62" x14ac:dyDescent="0.2">
      <c r="K97" s="22"/>
    </row>
    <row r="98" spans="11:62" x14ac:dyDescent="0.2">
      <c r="K98" s="22"/>
    </row>
    <row r="99" spans="11:62" x14ac:dyDescent="0.2">
      <c r="K99" s="22"/>
      <c r="N99" s="186"/>
      <c r="O99" s="187"/>
      <c r="T99" s="186"/>
      <c r="U99" s="187"/>
      <c r="BJ99" s="186"/>
    </row>
    <row r="100" spans="11:62" x14ac:dyDescent="0.2">
      <c r="K100" s="22"/>
      <c r="N100" s="186"/>
      <c r="O100" s="187"/>
      <c r="T100" s="186"/>
      <c r="U100" s="187"/>
      <c r="BJ100" s="186"/>
    </row>
    <row r="101" spans="11:62" x14ac:dyDescent="0.2">
      <c r="K101" s="22"/>
      <c r="N101" s="186"/>
      <c r="O101" s="187"/>
      <c r="T101" s="186"/>
      <c r="U101" s="187"/>
      <c r="BJ101" s="186"/>
    </row>
    <row r="102" spans="11:62" x14ac:dyDescent="0.2">
      <c r="K102" s="22"/>
      <c r="N102" s="186"/>
      <c r="O102" s="187"/>
      <c r="T102" s="186"/>
      <c r="U102" s="187"/>
      <c r="BJ102" s="186"/>
    </row>
    <row r="103" spans="11:62" x14ac:dyDescent="0.2">
      <c r="K103" s="22"/>
      <c r="N103" s="186"/>
      <c r="O103" s="187"/>
      <c r="T103" s="186"/>
      <c r="U103" s="187"/>
      <c r="BJ103" s="186"/>
    </row>
    <row r="104" spans="11:62" x14ac:dyDescent="0.2">
      <c r="K104" s="22"/>
      <c r="N104" s="186"/>
      <c r="O104" s="187"/>
      <c r="T104" s="186"/>
      <c r="U104" s="187"/>
      <c r="BJ104" s="186"/>
    </row>
    <row r="105" spans="11:62" x14ac:dyDescent="0.2">
      <c r="K105" s="22"/>
      <c r="N105" s="186"/>
      <c r="O105" s="187"/>
      <c r="T105" s="186"/>
      <c r="U105" s="187"/>
      <c r="BJ105" s="186"/>
    </row>
    <row r="106" spans="11:62" x14ac:dyDescent="0.2">
      <c r="K106" s="22"/>
      <c r="N106" s="186"/>
      <c r="O106" s="187"/>
      <c r="T106" s="186"/>
      <c r="U106" s="187"/>
      <c r="BJ106" s="186"/>
    </row>
    <row r="107" spans="11:62" x14ac:dyDescent="0.2">
      <c r="K107" s="22"/>
      <c r="N107" s="186"/>
      <c r="O107" s="187"/>
      <c r="T107" s="186"/>
      <c r="U107" s="187"/>
      <c r="BJ107" s="186"/>
    </row>
    <row r="111" spans="11:62" x14ac:dyDescent="0.2">
      <c r="N111" s="186"/>
      <c r="O111" s="187"/>
      <c r="T111" s="186"/>
      <c r="U111" s="187"/>
      <c r="BJ111" s="186"/>
    </row>
    <row r="112" spans="11:62" x14ac:dyDescent="0.2">
      <c r="N112" s="186"/>
      <c r="O112" s="187"/>
      <c r="T112" s="186"/>
      <c r="U112" s="187"/>
      <c r="BJ112" s="186"/>
    </row>
    <row r="113" spans="14:62" x14ac:dyDescent="0.2">
      <c r="N113" s="186"/>
      <c r="O113" s="187"/>
      <c r="T113" s="186"/>
      <c r="U113" s="187"/>
      <c r="BJ113" s="186"/>
    </row>
    <row r="114" spans="14:62" x14ac:dyDescent="0.2">
      <c r="N114" s="186"/>
      <c r="O114" s="187"/>
      <c r="T114" s="186"/>
      <c r="U114" s="187"/>
      <c r="BJ114" s="186"/>
    </row>
    <row r="115" spans="14:62" x14ac:dyDescent="0.2">
      <c r="N115" s="186"/>
      <c r="O115" s="187"/>
      <c r="T115" s="186"/>
      <c r="U115" s="187"/>
      <c r="BJ115" s="186"/>
    </row>
    <row r="116" spans="14:62" x14ac:dyDescent="0.2">
      <c r="N116" s="186"/>
      <c r="O116" s="187"/>
      <c r="T116" s="186"/>
      <c r="U116" s="187"/>
      <c r="BJ116" s="186"/>
    </row>
    <row r="117" spans="14:62" x14ac:dyDescent="0.2">
      <c r="N117" s="186"/>
      <c r="O117" s="187"/>
      <c r="T117" s="186"/>
      <c r="U117" s="187"/>
      <c r="BJ117" s="186"/>
    </row>
    <row r="118" spans="14:62" x14ac:dyDescent="0.2">
      <c r="N118" s="186"/>
      <c r="O118" s="187"/>
      <c r="T118" s="186"/>
      <c r="U118" s="187"/>
      <c r="BJ118" s="186"/>
    </row>
    <row r="119" spans="14:62" x14ac:dyDescent="0.2">
      <c r="N119" s="186"/>
      <c r="O119" s="187"/>
      <c r="T119" s="186"/>
      <c r="U119" s="187"/>
      <c r="BJ119" s="186"/>
    </row>
    <row r="122" spans="14:62" x14ac:dyDescent="0.2">
      <c r="N122" s="186"/>
      <c r="O122" s="187"/>
      <c r="T122" s="186"/>
      <c r="U122" s="187"/>
      <c r="BJ122" s="186"/>
    </row>
    <row r="123" spans="14:62" x14ac:dyDescent="0.2">
      <c r="N123" s="186"/>
      <c r="O123" s="187"/>
      <c r="T123" s="186"/>
      <c r="U123" s="187"/>
      <c r="BJ123" s="186"/>
    </row>
    <row r="125" spans="14:62" x14ac:dyDescent="0.2">
      <c r="N125" s="186"/>
      <c r="O125" s="187"/>
      <c r="T125" s="186"/>
      <c r="U125" s="187"/>
      <c r="BJ125" s="186"/>
    </row>
    <row r="126" spans="14:62" x14ac:dyDescent="0.2">
      <c r="N126" s="186"/>
      <c r="O126" s="187"/>
      <c r="T126" s="186"/>
      <c r="U126" s="187"/>
      <c r="BJ126" s="186"/>
    </row>
    <row r="127" spans="14:62" x14ac:dyDescent="0.2">
      <c r="N127" s="186"/>
      <c r="O127" s="187"/>
      <c r="T127" s="186"/>
      <c r="U127" s="187"/>
      <c r="BJ127" s="186"/>
    </row>
    <row r="128" spans="14:62" x14ac:dyDescent="0.2">
      <c r="N128" s="186"/>
      <c r="O128" s="187"/>
      <c r="T128" s="186"/>
      <c r="U128" s="187"/>
      <c r="BJ128" s="186"/>
    </row>
    <row r="129" spans="14:62" x14ac:dyDescent="0.2">
      <c r="N129" s="186"/>
      <c r="O129" s="187"/>
      <c r="T129" s="186"/>
      <c r="U129" s="187"/>
      <c r="BJ129" s="186"/>
    </row>
    <row r="130" spans="14:62" x14ac:dyDescent="0.2">
      <c r="N130" s="186"/>
      <c r="O130" s="187"/>
      <c r="T130" s="186"/>
      <c r="U130" s="187"/>
      <c r="BJ130" s="186"/>
    </row>
    <row r="131" spans="14:62" x14ac:dyDescent="0.2">
      <c r="N131" s="186"/>
      <c r="O131" s="187"/>
      <c r="T131" s="186"/>
      <c r="U131" s="187"/>
      <c r="BJ131" s="186"/>
    </row>
    <row r="132" spans="14:62" x14ac:dyDescent="0.2">
      <c r="N132" s="186"/>
      <c r="O132" s="187"/>
      <c r="T132" s="186"/>
      <c r="U132" s="187"/>
      <c r="BJ132" s="186"/>
    </row>
    <row r="136" spans="14:62" x14ac:dyDescent="0.2">
      <c r="N136" s="186"/>
      <c r="O136" s="187"/>
      <c r="T136" s="186"/>
      <c r="U136" s="187"/>
      <c r="BJ136" s="186"/>
    </row>
    <row r="137" spans="14:62" x14ac:dyDescent="0.2">
      <c r="N137" s="186"/>
      <c r="O137" s="187"/>
      <c r="T137" s="186"/>
      <c r="U137" s="187"/>
      <c r="BJ137" s="186"/>
    </row>
    <row r="138" spans="14:62" x14ac:dyDescent="0.2">
      <c r="N138" s="186"/>
      <c r="O138" s="187"/>
      <c r="T138" s="186"/>
      <c r="U138" s="187"/>
      <c r="BJ138" s="186"/>
    </row>
    <row r="139" spans="14:62" x14ac:dyDescent="0.2">
      <c r="N139" s="186"/>
      <c r="O139" s="187"/>
      <c r="T139" s="186"/>
      <c r="U139" s="187"/>
      <c r="BJ139" s="186"/>
    </row>
    <row r="140" spans="14:62" x14ac:dyDescent="0.2">
      <c r="N140" s="186"/>
      <c r="O140" s="187"/>
      <c r="T140" s="186"/>
      <c r="U140" s="187"/>
      <c r="BJ140" s="186"/>
    </row>
    <row r="141" spans="14:62" x14ac:dyDescent="0.2">
      <c r="N141" s="186"/>
      <c r="O141" s="187"/>
      <c r="T141" s="186"/>
      <c r="U141" s="187"/>
      <c r="BJ141" s="186"/>
    </row>
    <row r="142" spans="14:62" x14ac:dyDescent="0.2">
      <c r="N142" s="186"/>
      <c r="O142" s="187"/>
      <c r="T142" s="186"/>
      <c r="U142" s="187"/>
      <c r="BJ142" s="186"/>
    </row>
  </sheetData>
  <sheetProtection sheet="1" formatCells="0" formatColumns="0" formatRows="0" sort="0" autoFilter="0" pivotTables="0"/>
  <autoFilter ref="A36:BR43" xr:uid="{C17AB63A-CC2E-45B1-9000-3DF8F50B2535}"/>
  <mergeCells count="239">
    <mergeCell ref="B2:D5"/>
    <mergeCell ref="E2:X5"/>
    <mergeCell ref="D28:F28"/>
    <mergeCell ref="D35:K35"/>
    <mergeCell ref="L35:X35"/>
    <mergeCell ref="Y35:BK35"/>
    <mergeCell ref="U57:U58"/>
    <mergeCell ref="BJ57:BJ58"/>
    <mergeCell ref="O57:O58"/>
    <mergeCell ref="T57:T58"/>
    <mergeCell ref="N57:N58"/>
    <mergeCell ref="BJ52:BJ54"/>
    <mergeCell ref="T52:T54"/>
    <mergeCell ref="U52:U54"/>
    <mergeCell ref="N52:N54"/>
    <mergeCell ref="O52:O54"/>
    <mergeCell ref="K37:K39"/>
    <mergeCell ref="L37:L39"/>
    <mergeCell ref="M37:M39"/>
    <mergeCell ref="N37:N39"/>
    <mergeCell ref="O37:O39"/>
    <mergeCell ref="P37:P39"/>
    <mergeCell ref="X40:X41"/>
    <mergeCell ref="BJ40:BJ41"/>
    <mergeCell ref="U62:U63"/>
    <mergeCell ref="BJ62:BJ63"/>
    <mergeCell ref="O62:O63"/>
    <mergeCell ref="T62:T63"/>
    <mergeCell ref="N62:N63"/>
    <mergeCell ref="BJ60:BJ61"/>
    <mergeCell ref="T60:T61"/>
    <mergeCell ref="U60:U61"/>
    <mergeCell ref="N60:N61"/>
    <mergeCell ref="O60:O61"/>
    <mergeCell ref="U67:U70"/>
    <mergeCell ref="BJ67:BJ70"/>
    <mergeCell ref="O67:O70"/>
    <mergeCell ref="T67:T70"/>
    <mergeCell ref="N67:N70"/>
    <mergeCell ref="BJ64:BJ66"/>
    <mergeCell ref="T64:T66"/>
    <mergeCell ref="U64:U66"/>
    <mergeCell ref="N64:N66"/>
    <mergeCell ref="O64:O66"/>
    <mergeCell ref="U76:U78"/>
    <mergeCell ref="BJ76:BJ78"/>
    <mergeCell ref="O76:O78"/>
    <mergeCell ref="T76:T78"/>
    <mergeCell ref="N76:N78"/>
    <mergeCell ref="BJ74:BJ75"/>
    <mergeCell ref="T74:T75"/>
    <mergeCell ref="U74:U75"/>
    <mergeCell ref="N74:N75"/>
    <mergeCell ref="O74:O75"/>
    <mergeCell ref="U83:U84"/>
    <mergeCell ref="BJ83:BJ84"/>
    <mergeCell ref="O83:O84"/>
    <mergeCell ref="T83:T84"/>
    <mergeCell ref="N83:N84"/>
    <mergeCell ref="BJ80:BJ82"/>
    <mergeCell ref="T80:T82"/>
    <mergeCell ref="U80:U82"/>
    <mergeCell ref="N80:N82"/>
    <mergeCell ref="O80:O82"/>
    <mergeCell ref="U87:U89"/>
    <mergeCell ref="BJ87:BJ89"/>
    <mergeCell ref="O87:O89"/>
    <mergeCell ref="T87:T89"/>
    <mergeCell ref="N87:N89"/>
    <mergeCell ref="BJ85:BJ86"/>
    <mergeCell ref="T85:T86"/>
    <mergeCell ref="U85:U86"/>
    <mergeCell ref="N85:N86"/>
    <mergeCell ref="O85:O86"/>
    <mergeCell ref="U94:U96"/>
    <mergeCell ref="BJ94:BJ96"/>
    <mergeCell ref="O94:O96"/>
    <mergeCell ref="T94:T96"/>
    <mergeCell ref="N94:N96"/>
    <mergeCell ref="BJ90:BJ92"/>
    <mergeCell ref="T90:T92"/>
    <mergeCell ref="U90:U92"/>
    <mergeCell ref="N90:N92"/>
    <mergeCell ref="O90:O92"/>
    <mergeCell ref="U102:U103"/>
    <mergeCell ref="BJ102:BJ103"/>
    <mergeCell ref="O102:O103"/>
    <mergeCell ref="T102:T103"/>
    <mergeCell ref="N102:N103"/>
    <mergeCell ref="BJ99:BJ101"/>
    <mergeCell ref="T99:T101"/>
    <mergeCell ref="U99:U101"/>
    <mergeCell ref="N99:N101"/>
    <mergeCell ref="O99:O101"/>
    <mergeCell ref="U106:U107"/>
    <mergeCell ref="BJ106:BJ107"/>
    <mergeCell ref="O106:O107"/>
    <mergeCell ref="T106:T107"/>
    <mergeCell ref="N106:N107"/>
    <mergeCell ref="BJ104:BJ105"/>
    <mergeCell ref="T104:T105"/>
    <mergeCell ref="U104:U105"/>
    <mergeCell ref="N104:N105"/>
    <mergeCell ref="O104:O105"/>
    <mergeCell ref="U113:U115"/>
    <mergeCell ref="BJ113:BJ115"/>
    <mergeCell ref="O113:O115"/>
    <mergeCell ref="T113:T115"/>
    <mergeCell ref="N113:N115"/>
    <mergeCell ref="BJ111:BJ112"/>
    <mergeCell ref="T111:T112"/>
    <mergeCell ref="U111:U112"/>
    <mergeCell ref="N111:N112"/>
    <mergeCell ref="O111:O112"/>
    <mergeCell ref="U122:U123"/>
    <mergeCell ref="BJ122:BJ123"/>
    <mergeCell ref="O122:O123"/>
    <mergeCell ref="T122:T123"/>
    <mergeCell ref="N122:N123"/>
    <mergeCell ref="BJ116:BJ119"/>
    <mergeCell ref="T116:T119"/>
    <mergeCell ref="U116:U119"/>
    <mergeCell ref="N116:N119"/>
    <mergeCell ref="O116:O119"/>
    <mergeCell ref="U128:U130"/>
    <mergeCell ref="BJ128:BJ130"/>
    <mergeCell ref="O128:O130"/>
    <mergeCell ref="T128:T130"/>
    <mergeCell ref="N128:N130"/>
    <mergeCell ref="BJ125:BJ127"/>
    <mergeCell ref="T125:T127"/>
    <mergeCell ref="U125:U127"/>
    <mergeCell ref="N125:N127"/>
    <mergeCell ref="O125:O127"/>
    <mergeCell ref="U136:U137"/>
    <mergeCell ref="BJ136:BJ137"/>
    <mergeCell ref="O136:O137"/>
    <mergeCell ref="T136:T137"/>
    <mergeCell ref="N136:N137"/>
    <mergeCell ref="BJ131:BJ132"/>
    <mergeCell ref="T131:T132"/>
    <mergeCell ref="U131:U132"/>
    <mergeCell ref="N131:N132"/>
    <mergeCell ref="O131:O132"/>
    <mergeCell ref="U140:U142"/>
    <mergeCell ref="BJ140:BJ142"/>
    <mergeCell ref="O140:O142"/>
    <mergeCell ref="T140:T142"/>
    <mergeCell ref="N140:N142"/>
    <mergeCell ref="BJ138:BJ139"/>
    <mergeCell ref="T138:T139"/>
    <mergeCell ref="U138:U139"/>
    <mergeCell ref="N138:N139"/>
    <mergeCell ref="O138:O139"/>
    <mergeCell ref="X37:X39"/>
    <mergeCell ref="BJ37:BJ39"/>
    <mergeCell ref="BK37:BK39"/>
    <mergeCell ref="BO37:BO39"/>
    <mergeCell ref="BQ37:BQ39"/>
    <mergeCell ref="Q37:Q39"/>
    <mergeCell ref="R37:R39"/>
    <mergeCell ref="S37:S39"/>
    <mergeCell ref="T37:T39"/>
    <mergeCell ref="U37:U39"/>
    <mergeCell ref="V37:V39"/>
    <mergeCell ref="A37:A39"/>
    <mergeCell ref="B37:B39"/>
    <mergeCell ref="E37:E39"/>
    <mergeCell ref="F37:F39"/>
    <mergeCell ref="G37:G39"/>
    <mergeCell ref="H37:H39"/>
    <mergeCell ref="I37:I39"/>
    <mergeCell ref="J37:J39"/>
    <mergeCell ref="W37:W39"/>
    <mergeCell ref="K40:K41"/>
    <mergeCell ref="L40:L41"/>
    <mergeCell ref="M40:M41"/>
    <mergeCell ref="N40:N41"/>
    <mergeCell ref="A40:A41"/>
    <mergeCell ref="B40:B41"/>
    <mergeCell ref="T40:T41"/>
    <mergeCell ref="BO40:BO41"/>
    <mergeCell ref="BQ40:BQ41"/>
    <mergeCell ref="V40:V41"/>
    <mergeCell ref="W40:W41"/>
    <mergeCell ref="BK40:BK41"/>
    <mergeCell ref="O40:O41"/>
    <mergeCell ref="P40:P41"/>
    <mergeCell ref="Q40:Q41"/>
    <mergeCell ref="R40:R41"/>
    <mergeCell ref="S40:S41"/>
    <mergeCell ref="A42:A43"/>
    <mergeCell ref="B42:B43"/>
    <mergeCell ref="E42:E43"/>
    <mergeCell ref="F42:F43"/>
    <mergeCell ref="G42:G43"/>
    <mergeCell ref="H42:H43"/>
    <mergeCell ref="I42:I43"/>
    <mergeCell ref="J42:J43"/>
    <mergeCell ref="E40:E41"/>
    <mergeCell ref="F40:F41"/>
    <mergeCell ref="G40:G41"/>
    <mergeCell ref="H40:H41"/>
    <mergeCell ref="I40:I41"/>
    <mergeCell ref="J40:J41"/>
    <mergeCell ref="BO42:BO43"/>
    <mergeCell ref="BQ42:BQ43"/>
    <mergeCell ref="Q42:Q43"/>
    <mergeCell ref="R42:R43"/>
    <mergeCell ref="S42:S43"/>
    <mergeCell ref="T42:T43"/>
    <mergeCell ref="U42:U43"/>
    <mergeCell ref="V42:V43"/>
    <mergeCell ref="K42:K43"/>
    <mergeCell ref="L42:L43"/>
    <mergeCell ref="M42:M43"/>
    <mergeCell ref="N42:N43"/>
    <mergeCell ref="O42:O43"/>
    <mergeCell ref="P42:P43"/>
    <mergeCell ref="BK42:BK43"/>
    <mergeCell ref="U46:U47"/>
    <mergeCell ref="BJ46:BJ47"/>
    <mergeCell ref="O46:O47"/>
    <mergeCell ref="T46:T47"/>
    <mergeCell ref="U40:U41"/>
    <mergeCell ref="N46:N47"/>
    <mergeCell ref="W42:W43"/>
    <mergeCell ref="X42:X43"/>
    <mergeCell ref="BJ42:BJ43"/>
    <mergeCell ref="O50:O51"/>
    <mergeCell ref="T50:T51"/>
    <mergeCell ref="N50:N51"/>
    <mergeCell ref="BJ48:BJ49"/>
    <mergeCell ref="T48:T49"/>
    <mergeCell ref="U48:U49"/>
    <mergeCell ref="N48:N49"/>
    <mergeCell ref="O48:O49"/>
    <mergeCell ref="U50:U51"/>
    <mergeCell ref="BJ50:BJ51"/>
  </mergeCells>
  <conditionalFormatting sqref="W40 W42 O37:Q37 U37:X37">
    <cfRule type="containsText" dxfId="571" priority="252" operator="containsText" text="RIESGO BAJO">
      <formula>NOT(ISERROR(SEARCH("RIESGO BAJO",O37)))</formula>
    </cfRule>
    <cfRule type="containsText" dxfId="570" priority="253" operator="containsText" text="RIESGO MODERADO">
      <formula>NOT(ISERROR(SEARCH("RIESGO MODERADO",O37)))</formula>
    </cfRule>
    <cfRule type="containsText" dxfId="569" priority="254" operator="containsText" text="RIESGO ALTO">
      <formula>NOT(ISERROR(SEARCH("RIESGO ALTO",O37)))</formula>
    </cfRule>
    <cfRule type="containsText" dxfId="568" priority="255" operator="containsText" text="RIESGO EXTREMO">
      <formula>NOT(ISERROR(SEARCH("RIESGO EXTREMO",O37)))</formula>
    </cfRule>
  </conditionalFormatting>
  <conditionalFormatting sqref="X40 X42">
    <cfRule type="containsText" dxfId="567" priority="211" operator="containsText" text="RIESGO BAJO">
      <formula>NOT(ISERROR(SEARCH("RIESGO BAJO",X40)))</formula>
    </cfRule>
    <cfRule type="containsText" dxfId="566" priority="212" operator="containsText" text="RIESGO MODERADO">
      <formula>NOT(ISERROR(SEARCH("RIESGO MODERADO",X40)))</formula>
    </cfRule>
    <cfRule type="containsText" dxfId="565" priority="213" operator="containsText" text="RIESGO ALTO">
      <formula>NOT(ISERROR(SEARCH("RIESGO ALTO",X40)))</formula>
    </cfRule>
    <cfRule type="containsText" dxfId="564" priority="214" operator="containsText" text="RIESGO EXTREMO">
      <formula>NOT(ISERROR(SEARCH("RIESGO EXTREMO",X40)))</formula>
    </cfRule>
  </conditionalFormatting>
  <conditionalFormatting sqref="P40 P42">
    <cfRule type="containsText" dxfId="563" priority="191" operator="containsText" text="RIESGO BAJO">
      <formula>NOT(ISERROR(SEARCH("RIESGO BAJO",P40)))</formula>
    </cfRule>
    <cfRule type="containsText" dxfId="562" priority="192" operator="containsText" text="RIESGO MODERADO">
      <formula>NOT(ISERROR(SEARCH("RIESGO MODERADO",P40)))</formula>
    </cfRule>
    <cfRule type="containsText" dxfId="561" priority="193" operator="containsText" text="RIESGO ALTO">
      <formula>NOT(ISERROR(SEARCH("RIESGO ALTO",P40)))</formula>
    </cfRule>
    <cfRule type="containsText" dxfId="560" priority="194" operator="containsText" text="RIESGO EXTREMO">
      <formula>NOT(ISERROR(SEARCH("RIESGO EXTREMO",P40)))</formula>
    </cfRule>
  </conditionalFormatting>
  <conditionalFormatting sqref="O40 O42">
    <cfRule type="containsText" dxfId="559" priority="103" operator="containsText" text="RIESGO BAJO">
      <formula>NOT(ISERROR(SEARCH("RIESGO BAJO",O40)))</formula>
    </cfRule>
    <cfRule type="containsText" dxfId="558" priority="104" operator="containsText" text="RIESGO MODERADO">
      <formula>NOT(ISERROR(SEARCH("RIESGO MODERADO",O40)))</formula>
    </cfRule>
    <cfRule type="containsText" dxfId="557" priority="105" operator="containsText" text="RIESGO ALTO">
      <formula>NOT(ISERROR(SEARCH("RIESGO ALTO",O40)))</formula>
    </cfRule>
    <cfRule type="containsText" dxfId="556" priority="106" operator="containsText" text="RIESGO EXTREMO">
      <formula>NOT(ISERROR(SEARCH("RIESGO EXTREMO",O40)))</formula>
    </cfRule>
  </conditionalFormatting>
  <conditionalFormatting sqref="Q40 Q42">
    <cfRule type="containsText" dxfId="555" priority="127" operator="containsText" text="RIESGO BAJO">
      <formula>NOT(ISERROR(SEARCH("RIESGO BAJO",Q40)))</formula>
    </cfRule>
    <cfRule type="containsText" dxfId="554" priority="128" operator="containsText" text="RIESGO MODERADO">
      <formula>NOT(ISERROR(SEARCH("RIESGO MODERADO",Q40)))</formula>
    </cfRule>
    <cfRule type="containsText" dxfId="553" priority="129" operator="containsText" text="RIESGO ALTO">
      <formula>NOT(ISERROR(SEARCH("RIESGO ALTO",Q40)))</formula>
    </cfRule>
    <cfRule type="containsText" dxfId="552" priority="130" operator="containsText" text="RIESGO EXTREMO">
      <formula>NOT(ISERROR(SEARCH("RIESGO EXTREMO",Q40)))</formula>
    </cfRule>
  </conditionalFormatting>
  <conditionalFormatting sqref="V40 V42">
    <cfRule type="containsText" dxfId="551" priority="67" operator="containsText" text="RIESGO BAJO">
      <formula>NOT(ISERROR(SEARCH("RIESGO BAJO",V40)))</formula>
    </cfRule>
    <cfRule type="containsText" dxfId="550" priority="68" operator="containsText" text="RIESGO MODERADO">
      <formula>NOT(ISERROR(SEARCH("RIESGO MODERADO",V40)))</formula>
    </cfRule>
    <cfRule type="containsText" dxfId="549" priority="69" operator="containsText" text="RIESGO ALTO">
      <formula>NOT(ISERROR(SEARCH("RIESGO ALTO",V40)))</formula>
    </cfRule>
    <cfRule type="containsText" dxfId="548" priority="70" operator="containsText" text="RIESGO EXTREMO">
      <formula>NOT(ISERROR(SEARCH("RIESGO EXTREMO",V40)))</formula>
    </cfRule>
  </conditionalFormatting>
  <conditionalFormatting sqref="U40 U42">
    <cfRule type="containsText" dxfId="547" priority="47" operator="containsText" text="RIESGO BAJO">
      <formula>NOT(ISERROR(SEARCH("RIESGO BAJO",U40)))</formula>
    </cfRule>
    <cfRule type="containsText" dxfId="546" priority="48" operator="containsText" text="RIESGO MODERADO">
      <formula>NOT(ISERROR(SEARCH("RIESGO MODERADO",U40)))</formula>
    </cfRule>
    <cfRule type="containsText" dxfId="545" priority="49" operator="containsText" text="RIESGO ALTO">
      <formula>NOT(ISERROR(SEARCH("RIESGO ALTO",U40)))</formula>
    </cfRule>
    <cfRule type="containsText" dxfId="544" priority="50" operator="containsText" text="RIESGO EXTREMO">
      <formula>NOT(ISERROR(SEARCH("RIESGO EXTREMO",U40)))</formula>
    </cfRule>
  </conditionalFormatting>
  <conditionalFormatting sqref="L6:L10">
    <cfRule type="colorScale" priority="2">
      <colorScale>
        <cfvo type="min"/>
        <cfvo type="percentile" val="50"/>
        <cfvo type="max"/>
        <color rgb="FFF8696B"/>
        <color rgb="FFFFEB84"/>
        <color rgb="FF63BE7B"/>
      </colorScale>
    </cfRule>
  </conditionalFormatting>
  <conditionalFormatting sqref="R6:R10">
    <cfRule type="colorScale" priority="1">
      <colorScale>
        <cfvo type="min"/>
        <cfvo type="percentile" val="50"/>
        <cfvo type="max"/>
        <color rgb="FFF8696B"/>
        <color rgb="FFFFEB84"/>
        <color rgb="FF63BE7B"/>
      </colorScale>
    </cfRule>
  </conditionalFormatting>
  <dataValidations count="25">
    <dataValidation type="list" allowBlank="1" showInputMessage="1" showErrorMessage="1" sqref="L42:L43 L37:L40 R37:R43" xr:uid="{AD4CF64B-7A58-4B6F-8B4B-DC23831A13BC}">
      <formula1>$L$6:$L$10</formula1>
    </dataValidation>
    <dataValidation type="list" allowBlank="1" showInputMessage="1" showErrorMessage="1" sqref="M42:M43 S37:S43 M37:M40" xr:uid="{B29CA7F3-CA6D-472D-9CF6-2D7A88FBE4D1}">
      <formula1>$M$6:$M$10</formula1>
    </dataValidation>
    <dataValidation type="list" allowBlank="1" showInputMessage="1" showErrorMessage="1" sqref="F42 F40 F37" xr:uid="{C3760282-8FAF-4A64-8196-C10A2F5DEDD7}">
      <formula1>$F$6:$F$11</formula1>
    </dataValidation>
    <dataValidation type="list" allowBlank="1" showInputMessage="1" showErrorMessage="1" sqref="G42 G40 G37" xr:uid="{2F5C3617-E288-4105-AA8F-55C39D6A9DA8}">
      <formula1>$G$6:$G$11</formula1>
    </dataValidation>
    <dataValidation type="list" allowBlank="1" showInputMessage="1" showErrorMessage="1" sqref="H42 H40 H37" xr:uid="{AEF140B7-31DC-4B7D-A956-CAA4419ADA83}">
      <formula1>$H$6:$H$12</formula1>
    </dataValidation>
    <dataValidation type="list" allowBlank="1" showInputMessage="1" showErrorMessage="1" sqref="Q40 Q42 Q37" xr:uid="{242A0275-17B0-45D8-A914-44829B73EE63}">
      <formula1>#REF!</formula1>
    </dataValidation>
    <dataValidation type="list" allowBlank="1" showInputMessage="1" showErrorMessage="1" sqref="AN37:AN43" xr:uid="{3698420E-945F-447B-BFE7-4B83703D4D32}">
      <formula1>$AN$6:$AN$14</formula1>
    </dataValidation>
    <dataValidation type="list" allowBlank="1" showInputMessage="1" showErrorMessage="1" sqref="E37:E43" xr:uid="{D377DCD6-DAC5-4E95-BBBE-C3126039C76D}">
      <formula1>$E$6:$E$15</formula1>
    </dataValidation>
    <dataValidation type="list" allowBlank="1" showInputMessage="1" showErrorMessage="1" sqref="D37:D43" xr:uid="{17CBABA4-A7C3-4C57-B2A7-348B30A0A588}">
      <formula1>$D$6:$D$25</formula1>
    </dataValidation>
    <dataValidation type="list" allowBlank="1" showInputMessage="1" showErrorMessage="1" sqref="BL37:BM43" xr:uid="{F9BD9C81-31F9-4F31-9309-8E612D6D6221}">
      <formula1>$BL$6:$BL$7</formula1>
    </dataValidation>
    <dataValidation type="list" allowBlank="1" showInputMessage="1" showErrorMessage="1" sqref="X37:X43" xr:uid="{F675B509-7913-4692-AAC7-E927705CE154}">
      <formula1>$X$6:$X$7</formula1>
    </dataValidation>
    <dataValidation type="list" allowBlank="1" showInputMessage="1" showErrorMessage="1" sqref="AJ37:AJ43" xr:uid="{44AA46F0-4928-4680-ADF2-9E6C46C1F763}">
      <formula1>$AJ$6:$AJ$8</formula1>
    </dataValidation>
    <dataValidation type="list" allowBlank="1" showInputMessage="1" showErrorMessage="1" sqref="AA37:AA43" xr:uid="{51ED1775-8E58-40AC-BB6F-2A53CA52A8B8}">
      <formula1>$AA$6:$AA$7</formula1>
    </dataValidation>
    <dataValidation type="list" allowBlank="1" showInputMessage="1" showErrorMessage="1" sqref="AK37:AM43" xr:uid="{F3690E85-B4D2-4315-A090-5B342CFA575A}">
      <formula1>$AK$6:$AK$7</formula1>
    </dataValidation>
    <dataValidation type="list" allowBlank="1" showInputMessage="1" showErrorMessage="1" sqref="AP37:AP43" xr:uid="{930576B6-21BA-4A40-A0D4-3602874EC62B}">
      <formula1>$AP$6:$AP$7</formula1>
    </dataValidation>
    <dataValidation type="list" allowBlank="1" showInputMessage="1" showErrorMessage="1" sqref="AQ37:AQ43" xr:uid="{1B69E9C5-53DC-4BB8-8441-92E5BB131029}">
      <formula1>$AQ$6:$AQ$7</formula1>
    </dataValidation>
    <dataValidation type="list" allowBlank="1" showInputMessage="1" showErrorMessage="1" sqref="AR37:AR43" xr:uid="{4CF8F661-BD6E-407D-9E4E-A0458BD363D6}">
      <formula1>$AR$6:$AR$7</formula1>
    </dataValidation>
    <dataValidation type="list" allowBlank="1" showInputMessage="1" showErrorMessage="1" sqref="AS37:AS43" xr:uid="{930CE7DE-937C-4B6D-84B9-C54D405AAB4B}">
      <formula1>$AS$6:$AS$8</formula1>
    </dataValidation>
    <dataValidation type="list" allowBlank="1" showInputMessage="1" showErrorMessage="1" sqref="AT37:AT43" xr:uid="{D35DBC09-087C-404E-B555-A772EDD52833}">
      <formula1>$AT$6:$AT$7</formula1>
    </dataValidation>
    <dataValidation type="list" allowBlank="1" showInputMessage="1" showErrorMessage="1" sqref="AU37:AU43" xr:uid="{5C3734E8-D9F9-4322-BA35-4F4A9C14B1A9}">
      <formula1>$AU$6:$AU$7</formula1>
    </dataValidation>
    <dataValidation type="list" allowBlank="1" showInputMessage="1" showErrorMessage="1" sqref="AV37:AV43" xr:uid="{8F841F3F-E7E8-4F21-A407-FCB5D2AE2708}">
      <formula1>$AV$6:$AV$8</formula1>
    </dataValidation>
    <dataValidation type="list" allowBlank="1" showInputMessage="1" showErrorMessage="1" sqref="BF37:BF43" xr:uid="{FE41D8AF-57A8-4A01-B519-3124B09ABDE1}">
      <formula1>$BF$6:$BF$8</formula1>
    </dataValidation>
    <dataValidation type="list" allowBlank="1" showInputMessage="1" showErrorMessage="1" sqref="AC37:AC43" xr:uid="{D6E92053-F396-4FC8-96FC-DC413777A965}">
      <formula1>$AC$6:$AC$7</formula1>
    </dataValidation>
    <dataValidation type="list" allowBlank="1" showInputMessage="1" showErrorMessage="1" sqref="AI37:AI43" xr:uid="{E46BC864-BFC8-4CCA-B1D5-472B56BAE704}">
      <formula1>$AI$6:$AI$7</formula1>
    </dataValidation>
    <dataValidation type="list" allowBlank="1" showInputMessage="1" showErrorMessage="1" sqref="AO37:AO43" xr:uid="{531B7FF1-1457-4111-A56A-57A0B3635960}">
      <formula1>$AO$6:$AO$7</formula1>
    </dataValidation>
  </dataValidations>
  <pageMargins left="0.25" right="0.25" top="0.75" bottom="0.75" header="0.3" footer="0.3"/>
  <pageSetup scale="21"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F1DCC-84CA-484C-ADCB-D16CFA5346B8}">
  <sheetPr>
    <tabColor theme="8" tint="-0.249977111117893"/>
  </sheetPr>
  <dimension ref="A1:BR142"/>
  <sheetViews>
    <sheetView showGridLines="0" zoomScale="70" zoomScaleNormal="70" zoomScaleSheetLayoutView="80" workbookViewId="0"/>
  </sheetViews>
  <sheetFormatPr baseColWidth="10" defaultRowHeight="15" x14ac:dyDescent="0.2"/>
  <cols>
    <col min="1" max="1" width="3.5703125" style="1" bestFit="1" customWidth="1"/>
    <col min="2" max="2" width="7" style="3" customWidth="1"/>
    <col min="3" max="3" width="20.140625" style="26" hidden="1" customWidth="1"/>
    <col min="4" max="4" width="20.42578125" style="2" customWidth="1"/>
    <col min="5" max="5" width="15" style="1" customWidth="1"/>
    <col min="6" max="7" width="14.42578125" style="1" customWidth="1"/>
    <col min="8" max="8" width="15.5703125" style="1" customWidth="1"/>
    <col min="9" max="9" width="37.85546875" style="1" customWidth="1"/>
    <col min="10" max="10" width="33.140625" style="1" customWidth="1"/>
    <col min="11" max="11" width="36.28515625" style="1" customWidth="1"/>
    <col min="12" max="12" width="16.7109375" style="1" customWidth="1"/>
    <col min="13" max="13" width="14.140625" style="1" customWidth="1"/>
    <col min="14" max="14" width="9.5703125" style="1" hidden="1" customWidth="1"/>
    <col min="15" max="15" width="15.5703125" style="6" hidden="1" customWidth="1"/>
    <col min="16" max="16" width="15.5703125" style="6" customWidth="1"/>
    <col min="17" max="17" width="18.42578125" style="1" customWidth="1"/>
    <col min="18" max="18" width="17.7109375" style="1" customWidth="1"/>
    <col min="19" max="19" width="13.85546875" style="1" customWidth="1"/>
    <col min="20" max="20" width="9.5703125" style="1" hidden="1" customWidth="1"/>
    <col min="21" max="21" width="15.5703125" style="6" hidden="1" customWidth="1"/>
    <col min="22" max="22" width="16.7109375" style="6" customWidth="1"/>
    <col min="23" max="24" width="28.140625" style="1" customWidth="1"/>
    <col min="25" max="25" width="82.140625" style="47" customWidth="1"/>
    <col min="26" max="26" width="21.28515625" style="2" customWidth="1"/>
    <col min="27" max="27" width="16.140625" style="1" customWidth="1"/>
    <col min="28" max="28" width="35" style="1" customWidth="1"/>
    <col min="29" max="29" width="21.140625" style="1" customWidth="1"/>
    <col min="30" max="30" width="7.42578125" style="1" customWidth="1"/>
    <col min="31" max="34" width="10.28515625" style="1" customWidth="1"/>
    <col min="35" max="35" width="21.140625" style="1" customWidth="1"/>
    <col min="36" max="41" width="16.140625" style="1" customWidth="1"/>
    <col min="42" max="48" width="19.28515625" style="2" customWidth="1"/>
    <col min="49" max="49" width="4.85546875" style="2" customWidth="1"/>
    <col min="50" max="50" width="6.42578125" style="2" customWidth="1"/>
    <col min="51" max="55" width="4.85546875" style="2" customWidth="1"/>
    <col min="56" max="56" width="10.42578125" style="2" customWidth="1"/>
    <col min="57" max="57" width="11.85546875" style="2" customWidth="1"/>
    <col min="58" max="58" width="28.85546875" style="1" customWidth="1"/>
    <col min="59" max="59" width="13" style="1" customWidth="1"/>
    <col min="60" max="60" width="14" style="1" customWidth="1"/>
    <col min="61" max="62" width="14.42578125" style="1" customWidth="1"/>
    <col min="63" max="63" width="13.28515625" style="1" customWidth="1"/>
    <col min="64" max="65" width="18.85546875" style="1" customWidth="1"/>
    <col min="66" max="67" width="18" style="1" customWidth="1"/>
    <col min="68" max="69" width="17.85546875" style="1" customWidth="1"/>
    <col min="70" max="70" width="22.42578125" style="26" customWidth="1"/>
    <col min="71" max="16384" width="11.42578125" style="1"/>
  </cols>
  <sheetData>
    <row r="1" spans="2:70" s="58" customFormat="1" ht="6" customHeight="1" thickBot="1" x14ac:dyDescent="0.25">
      <c r="B1" s="3"/>
      <c r="C1" s="26"/>
      <c r="D1" s="2"/>
      <c r="O1" s="59"/>
      <c r="P1" s="59"/>
      <c r="U1" s="59"/>
      <c r="V1" s="59"/>
      <c r="Z1" s="2"/>
      <c r="AP1" s="2"/>
      <c r="AQ1" s="2"/>
      <c r="AR1" s="2"/>
      <c r="AS1" s="2"/>
      <c r="AT1" s="2"/>
      <c r="AU1" s="2"/>
      <c r="AV1" s="2"/>
      <c r="AW1" s="2"/>
      <c r="AX1" s="2"/>
      <c r="AY1" s="2"/>
      <c r="AZ1" s="2"/>
      <c r="BA1" s="2"/>
      <c r="BB1" s="2"/>
      <c r="BC1" s="2"/>
      <c r="BD1" s="2"/>
      <c r="BE1" s="2"/>
      <c r="BR1" s="26"/>
    </row>
    <row r="2" spans="2:70" s="58" customFormat="1" ht="14.25" customHeight="1" x14ac:dyDescent="0.2">
      <c r="B2" s="159"/>
      <c r="C2" s="160"/>
      <c r="D2" s="161"/>
      <c r="E2" s="168" t="s">
        <v>794</v>
      </c>
      <c r="F2" s="169"/>
      <c r="G2" s="169"/>
      <c r="H2" s="169"/>
      <c r="I2" s="169"/>
      <c r="J2" s="169"/>
      <c r="K2" s="169"/>
      <c r="L2" s="169"/>
      <c r="M2" s="169"/>
      <c r="N2" s="169"/>
      <c r="O2" s="169"/>
      <c r="P2" s="169"/>
      <c r="Q2" s="169"/>
      <c r="R2" s="169"/>
      <c r="S2" s="169"/>
      <c r="T2" s="169"/>
      <c r="U2" s="169"/>
      <c r="V2" s="169"/>
      <c r="W2" s="169"/>
      <c r="X2" s="170"/>
      <c r="Z2" s="2"/>
      <c r="AP2" s="2"/>
      <c r="AQ2" s="2"/>
      <c r="AR2" s="2"/>
      <c r="AS2" s="2"/>
      <c r="AT2" s="2"/>
      <c r="AU2" s="2"/>
      <c r="AV2" s="2"/>
      <c r="AW2" s="2"/>
      <c r="AX2" s="2"/>
      <c r="AY2" s="2"/>
      <c r="AZ2" s="2"/>
      <c r="BA2" s="2"/>
      <c r="BB2" s="2"/>
      <c r="BC2" s="2"/>
      <c r="BD2" s="2"/>
      <c r="BE2" s="2"/>
      <c r="BR2" s="26"/>
    </row>
    <row r="3" spans="2:70" s="58" customFormat="1" ht="14.25" customHeight="1" x14ac:dyDescent="0.2">
      <c r="B3" s="162"/>
      <c r="C3" s="188"/>
      <c r="D3" s="164"/>
      <c r="E3" s="171"/>
      <c r="F3" s="189"/>
      <c r="G3" s="189"/>
      <c r="H3" s="189"/>
      <c r="I3" s="189"/>
      <c r="J3" s="189"/>
      <c r="K3" s="189"/>
      <c r="L3" s="189"/>
      <c r="M3" s="189"/>
      <c r="N3" s="189"/>
      <c r="O3" s="189"/>
      <c r="P3" s="189"/>
      <c r="Q3" s="189"/>
      <c r="R3" s="189"/>
      <c r="S3" s="189"/>
      <c r="T3" s="189"/>
      <c r="U3" s="189"/>
      <c r="V3" s="189"/>
      <c r="W3" s="189"/>
      <c r="X3" s="173"/>
      <c r="Y3" s="4"/>
      <c r="Z3" s="4"/>
      <c r="AA3" s="4"/>
      <c r="AB3" s="4"/>
      <c r="AC3" s="4"/>
      <c r="AD3" s="4"/>
      <c r="AE3" s="4"/>
      <c r="AF3" s="4"/>
      <c r="AG3" s="16"/>
      <c r="AH3" s="16"/>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R3" s="26"/>
    </row>
    <row r="4" spans="2:70" s="58" customFormat="1" ht="14.25" customHeight="1" x14ac:dyDescent="0.2">
      <c r="B4" s="162"/>
      <c r="C4" s="188"/>
      <c r="D4" s="164"/>
      <c r="E4" s="171"/>
      <c r="F4" s="189"/>
      <c r="G4" s="189"/>
      <c r="H4" s="189"/>
      <c r="I4" s="189"/>
      <c r="J4" s="189"/>
      <c r="K4" s="189"/>
      <c r="L4" s="189"/>
      <c r="M4" s="189"/>
      <c r="N4" s="189"/>
      <c r="O4" s="189"/>
      <c r="P4" s="189"/>
      <c r="Q4" s="189"/>
      <c r="R4" s="189"/>
      <c r="S4" s="189"/>
      <c r="T4" s="189"/>
      <c r="U4" s="189"/>
      <c r="V4" s="189"/>
      <c r="W4" s="189"/>
      <c r="X4" s="173"/>
      <c r="Y4" s="4"/>
      <c r="Z4" s="4"/>
      <c r="AA4" s="4"/>
      <c r="AB4" s="4"/>
      <c r="AC4" s="4"/>
      <c r="AD4" s="4"/>
      <c r="AE4" s="4"/>
      <c r="AF4" s="4"/>
      <c r="AG4" s="16"/>
      <c r="AH4" s="16"/>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R4" s="26"/>
    </row>
    <row r="5" spans="2:70" s="58" customFormat="1" ht="15" customHeight="1" thickBot="1" x14ac:dyDescent="0.25">
      <c r="B5" s="165"/>
      <c r="C5" s="166"/>
      <c r="D5" s="167"/>
      <c r="E5" s="174"/>
      <c r="F5" s="175"/>
      <c r="G5" s="175"/>
      <c r="H5" s="175"/>
      <c r="I5" s="175"/>
      <c r="J5" s="175"/>
      <c r="K5" s="175"/>
      <c r="L5" s="175"/>
      <c r="M5" s="175"/>
      <c r="N5" s="175"/>
      <c r="O5" s="175"/>
      <c r="P5" s="175"/>
      <c r="Q5" s="175"/>
      <c r="R5" s="175"/>
      <c r="S5" s="175"/>
      <c r="T5" s="175"/>
      <c r="U5" s="175"/>
      <c r="V5" s="175"/>
      <c r="W5" s="175"/>
      <c r="X5" s="176"/>
      <c r="Y5" s="4"/>
      <c r="Z5" s="4"/>
      <c r="AA5" s="4"/>
      <c r="AB5" s="4"/>
      <c r="AC5" s="4"/>
      <c r="AD5" s="4"/>
      <c r="AE5" s="4"/>
      <c r="AF5" s="4"/>
      <c r="AG5" s="16"/>
      <c r="AH5" s="16"/>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R5" s="26"/>
    </row>
    <row r="6" spans="2:70" s="58" customFormat="1" hidden="1" x14ac:dyDescent="0.2">
      <c r="B6" s="3" t="s">
        <v>133</v>
      </c>
      <c r="C6" s="26"/>
      <c r="D6" s="2" t="s">
        <v>58</v>
      </c>
      <c r="E6" s="58" t="s">
        <v>36</v>
      </c>
      <c r="F6" s="58" t="s">
        <v>64</v>
      </c>
      <c r="G6" s="58" t="s">
        <v>75</v>
      </c>
      <c r="H6" s="58" t="s">
        <v>80</v>
      </c>
      <c r="L6" s="58">
        <v>1</v>
      </c>
      <c r="M6" s="58">
        <v>1</v>
      </c>
      <c r="O6" s="5" t="s">
        <v>84</v>
      </c>
      <c r="P6" s="5" t="s">
        <v>84</v>
      </c>
      <c r="Q6" s="58" t="s">
        <v>89</v>
      </c>
      <c r="R6" s="58">
        <v>1</v>
      </c>
      <c r="S6" s="58">
        <v>1</v>
      </c>
      <c r="U6" s="5" t="s">
        <v>84</v>
      </c>
      <c r="V6" s="5" t="s">
        <v>84</v>
      </c>
      <c r="X6" s="58" t="s">
        <v>6</v>
      </c>
      <c r="Z6" s="2"/>
      <c r="AA6" s="8" t="s">
        <v>6</v>
      </c>
      <c r="AB6" s="8"/>
      <c r="AC6" s="8" t="s">
        <v>7</v>
      </c>
      <c r="AD6" s="8"/>
      <c r="AE6" s="8"/>
      <c r="AF6" s="8"/>
      <c r="AG6" s="8"/>
      <c r="AH6" s="8"/>
      <c r="AI6" s="8" t="s">
        <v>6</v>
      </c>
      <c r="AJ6" s="8" t="s">
        <v>20</v>
      </c>
      <c r="AK6" s="8" t="s">
        <v>6</v>
      </c>
      <c r="AL6" s="8" t="s">
        <v>6</v>
      </c>
      <c r="AM6" s="8" t="s">
        <v>6</v>
      </c>
      <c r="AN6" s="8" t="s">
        <v>24</v>
      </c>
      <c r="AO6" s="8" t="s">
        <v>117</v>
      </c>
      <c r="AP6" s="9" t="s">
        <v>101</v>
      </c>
      <c r="AQ6" s="9" t="s">
        <v>103</v>
      </c>
      <c r="AR6" s="9" t="s">
        <v>105</v>
      </c>
      <c r="AS6" s="9" t="s">
        <v>113</v>
      </c>
      <c r="AT6" s="9" t="s">
        <v>108</v>
      </c>
      <c r="AU6" s="9" t="s">
        <v>110</v>
      </c>
      <c r="AV6" s="9" t="s">
        <v>112</v>
      </c>
      <c r="AW6" s="9"/>
      <c r="AX6" s="9"/>
      <c r="AY6" s="9"/>
      <c r="AZ6" s="9"/>
      <c r="BA6" s="9"/>
      <c r="BB6" s="9"/>
      <c r="BC6" s="9"/>
      <c r="BD6" s="9"/>
      <c r="BE6" s="9" t="s">
        <v>126</v>
      </c>
      <c r="BF6" s="8" t="s">
        <v>156</v>
      </c>
      <c r="BG6" s="8"/>
      <c r="BH6" s="8"/>
      <c r="BI6" s="8"/>
      <c r="BK6" s="8"/>
      <c r="BL6" s="8" t="s">
        <v>165</v>
      </c>
      <c r="BM6" s="8" t="s">
        <v>165</v>
      </c>
      <c r="BR6" s="26"/>
    </row>
    <row r="7" spans="2:70" s="58" customFormat="1" hidden="1" x14ac:dyDescent="0.2">
      <c r="B7" s="3" t="s">
        <v>134</v>
      </c>
      <c r="C7" s="26"/>
      <c r="D7" s="2" t="s">
        <v>8</v>
      </c>
      <c r="E7" s="58" t="s">
        <v>34</v>
      </c>
      <c r="F7" s="58" t="s">
        <v>65</v>
      </c>
      <c r="G7" s="58" t="s">
        <v>76</v>
      </c>
      <c r="H7" s="58" t="s">
        <v>81</v>
      </c>
      <c r="L7" s="58">
        <v>2</v>
      </c>
      <c r="M7" s="58">
        <v>2</v>
      </c>
      <c r="O7" s="5" t="s">
        <v>85</v>
      </c>
      <c r="P7" s="5" t="s">
        <v>85</v>
      </c>
      <c r="Q7" s="58" t="s">
        <v>90</v>
      </c>
      <c r="R7" s="58">
        <v>2</v>
      </c>
      <c r="S7" s="58">
        <v>2</v>
      </c>
      <c r="U7" s="5" t="s">
        <v>85</v>
      </c>
      <c r="V7" s="5" t="s">
        <v>85</v>
      </c>
      <c r="X7" s="58" t="s">
        <v>23</v>
      </c>
      <c r="Z7" s="2"/>
      <c r="AA7" s="8" t="s">
        <v>23</v>
      </c>
      <c r="AB7" s="8"/>
      <c r="AC7" s="8" t="s">
        <v>9</v>
      </c>
      <c r="AD7" s="8"/>
      <c r="AE7" s="8"/>
      <c r="AF7" s="8"/>
      <c r="AG7" s="8"/>
      <c r="AH7" s="8"/>
      <c r="AI7" s="8" t="s">
        <v>23</v>
      </c>
      <c r="AJ7" s="8" t="s">
        <v>21</v>
      </c>
      <c r="AK7" s="8" t="s">
        <v>23</v>
      </c>
      <c r="AL7" s="8" t="s">
        <v>23</v>
      </c>
      <c r="AM7" s="8" t="s">
        <v>23</v>
      </c>
      <c r="AN7" s="8" t="s">
        <v>25</v>
      </c>
      <c r="AO7" s="8" t="s">
        <v>118</v>
      </c>
      <c r="AP7" s="9" t="s">
        <v>102</v>
      </c>
      <c r="AQ7" s="9" t="s">
        <v>104</v>
      </c>
      <c r="AR7" s="9" t="s">
        <v>106</v>
      </c>
      <c r="AS7" s="9" t="s">
        <v>114</v>
      </c>
      <c r="AT7" s="9" t="s">
        <v>109</v>
      </c>
      <c r="AU7" s="9" t="s">
        <v>111</v>
      </c>
      <c r="AV7" s="9" t="s">
        <v>115</v>
      </c>
      <c r="AW7" s="9"/>
      <c r="AX7" s="9"/>
      <c r="AY7" s="9"/>
      <c r="AZ7" s="9"/>
      <c r="BA7" s="9"/>
      <c r="BB7" s="9"/>
      <c r="BC7" s="9"/>
      <c r="BD7" s="9"/>
      <c r="BE7" s="9" t="s">
        <v>127</v>
      </c>
      <c r="BF7" s="8" t="s">
        <v>157</v>
      </c>
      <c r="BG7" s="8"/>
      <c r="BH7" s="8"/>
      <c r="BI7" s="8"/>
      <c r="BK7" s="8"/>
      <c r="BL7" s="8" t="s">
        <v>166</v>
      </c>
      <c r="BM7" s="8" t="s">
        <v>167</v>
      </c>
      <c r="BR7" s="26"/>
    </row>
    <row r="8" spans="2:70" s="58" customFormat="1" hidden="1" x14ac:dyDescent="0.2">
      <c r="B8" s="3" t="s">
        <v>135</v>
      </c>
      <c r="C8" s="26"/>
      <c r="D8" s="2" t="s">
        <v>44</v>
      </c>
      <c r="E8" s="58" t="s">
        <v>32</v>
      </c>
      <c r="F8" s="58" t="s">
        <v>66</v>
      </c>
      <c r="G8" s="58" t="s">
        <v>77</v>
      </c>
      <c r="H8" s="58" t="s">
        <v>82</v>
      </c>
      <c r="L8" s="58">
        <v>3</v>
      </c>
      <c r="M8" s="58">
        <v>3</v>
      </c>
      <c r="O8" s="5" t="s">
        <v>86</v>
      </c>
      <c r="P8" s="5" t="s">
        <v>86</v>
      </c>
      <c r="Q8" s="58" t="s">
        <v>91</v>
      </c>
      <c r="R8" s="58">
        <v>3</v>
      </c>
      <c r="S8" s="58">
        <v>3</v>
      </c>
      <c r="U8" s="5" t="s">
        <v>86</v>
      </c>
      <c r="V8" s="5" t="s">
        <v>86</v>
      </c>
      <c r="Z8" s="2"/>
      <c r="AA8" s="8"/>
      <c r="AB8" s="8"/>
      <c r="AC8" s="8"/>
      <c r="AD8" s="8"/>
      <c r="AE8" s="8"/>
      <c r="AF8" s="8"/>
      <c r="AG8" s="8"/>
      <c r="AH8" s="8"/>
      <c r="AI8" s="8"/>
      <c r="AJ8" s="8" t="s">
        <v>22</v>
      </c>
      <c r="AK8" s="8"/>
      <c r="AL8" s="8"/>
      <c r="AM8" s="8"/>
      <c r="AN8" s="8" t="s">
        <v>26</v>
      </c>
      <c r="AO8" s="8"/>
      <c r="AP8" s="9"/>
      <c r="AQ8" s="9"/>
      <c r="AR8" s="9"/>
      <c r="AS8" s="9" t="s">
        <v>107</v>
      </c>
      <c r="AT8" s="9"/>
      <c r="AU8" s="9"/>
      <c r="AV8" s="9" t="s">
        <v>116</v>
      </c>
      <c r="AW8" s="9"/>
      <c r="AX8" s="9"/>
      <c r="AY8" s="9"/>
      <c r="AZ8" s="9"/>
      <c r="BA8" s="9"/>
      <c r="BB8" s="9"/>
      <c r="BC8" s="9"/>
      <c r="BD8" s="9"/>
      <c r="BE8" s="9" t="s">
        <v>128</v>
      </c>
      <c r="BF8" s="8" t="s">
        <v>158</v>
      </c>
      <c r="BG8" s="8"/>
      <c r="BH8" s="8"/>
      <c r="BI8" s="8"/>
      <c r="BK8" s="8"/>
      <c r="BL8" s="8"/>
      <c r="BM8" s="8" t="s">
        <v>166</v>
      </c>
      <c r="BR8" s="26"/>
    </row>
    <row r="9" spans="2:70" s="58" customFormat="1" hidden="1" x14ac:dyDescent="0.2">
      <c r="B9" s="3" t="s">
        <v>136</v>
      </c>
      <c r="C9" s="26"/>
      <c r="D9" s="2" t="s">
        <v>43</v>
      </c>
      <c r="E9" s="58" t="s">
        <v>33</v>
      </c>
      <c r="F9" s="58" t="s">
        <v>67</v>
      </c>
      <c r="G9" s="58" t="s">
        <v>78</v>
      </c>
      <c r="H9" s="58" t="s">
        <v>71</v>
      </c>
      <c r="L9" s="58">
        <v>4</v>
      </c>
      <c r="M9" s="58">
        <v>4</v>
      </c>
      <c r="O9" s="5" t="s">
        <v>87</v>
      </c>
      <c r="P9" s="5" t="s">
        <v>87</v>
      </c>
      <c r="Q9" s="58" t="s">
        <v>92</v>
      </c>
      <c r="R9" s="58">
        <v>4</v>
      </c>
      <c r="S9" s="58">
        <v>4</v>
      </c>
      <c r="U9" s="5" t="s">
        <v>87</v>
      </c>
      <c r="V9" s="5" t="s">
        <v>87</v>
      </c>
      <c r="Z9" s="2"/>
      <c r="AA9" s="8"/>
      <c r="AB9" s="8"/>
      <c r="AC9" s="8"/>
      <c r="AD9" s="8"/>
      <c r="AE9" s="8"/>
      <c r="AF9" s="8"/>
      <c r="AG9" s="8"/>
      <c r="AH9" s="8"/>
      <c r="AI9" s="8"/>
      <c r="AJ9" s="8"/>
      <c r="AK9" s="8"/>
      <c r="AL9" s="8"/>
      <c r="AM9" s="8"/>
      <c r="AN9" s="8" t="s">
        <v>27</v>
      </c>
      <c r="AO9" s="8"/>
      <c r="AP9" s="9"/>
      <c r="AQ9" s="9"/>
      <c r="AR9" s="9"/>
      <c r="AS9" s="9"/>
      <c r="AT9" s="9"/>
      <c r="AU9" s="9"/>
      <c r="AV9" s="9"/>
      <c r="AW9" s="9"/>
      <c r="AX9" s="9"/>
      <c r="AY9" s="9"/>
      <c r="AZ9" s="9"/>
      <c r="BA9" s="9"/>
      <c r="BB9" s="9"/>
      <c r="BC9" s="9"/>
      <c r="BD9" s="9"/>
      <c r="BE9" s="9"/>
      <c r="BF9" s="8"/>
      <c r="BG9" s="8"/>
      <c r="BH9" s="8"/>
      <c r="BI9" s="8"/>
      <c r="BK9" s="8"/>
      <c r="BL9" s="8"/>
      <c r="BM9" s="8"/>
      <c r="BR9" s="26"/>
    </row>
    <row r="10" spans="2:70" s="58" customFormat="1" hidden="1" x14ac:dyDescent="0.2">
      <c r="B10" s="3" t="s">
        <v>137</v>
      </c>
      <c r="C10" s="26"/>
      <c r="D10" s="2" t="s">
        <v>46</v>
      </c>
      <c r="E10" s="58" t="s">
        <v>35</v>
      </c>
      <c r="F10" s="58" t="s">
        <v>68</v>
      </c>
      <c r="G10" s="58" t="s">
        <v>41</v>
      </c>
      <c r="H10" s="58" t="s">
        <v>72</v>
      </c>
      <c r="L10" s="58">
        <v>5</v>
      </c>
      <c r="M10" s="58">
        <v>5</v>
      </c>
      <c r="O10" s="59"/>
      <c r="P10" s="59"/>
      <c r="R10" s="58">
        <v>5</v>
      </c>
      <c r="S10" s="58">
        <v>5</v>
      </c>
      <c r="U10" s="59"/>
      <c r="V10" s="59"/>
      <c r="Z10" s="2"/>
      <c r="AA10" s="8"/>
      <c r="AB10" s="8"/>
      <c r="AC10" s="8"/>
      <c r="AD10" s="8"/>
      <c r="AE10" s="8"/>
      <c r="AF10" s="8"/>
      <c r="AG10" s="8"/>
      <c r="AH10" s="8"/>
      <c r="AI10" s="8"/>
      <c r="AJ10" s="8"/>
      <c r="AK10" s="8"/>
      <c r="AL10" s="8"/>
      <c r="AM10" s="8"/>
      <c r="AN10" s="8" t="s">
        <v>61</v>
      </c>
      <c r="AO10" s="8"/>
      <c r="AP10" s="9">
        <v>15</v>
      </c>
      <c r="AQ10" s="9">
        <v>15</v>
      </c>
      <c r="AR10" s="9">
        <v>15</v>
      </c>
      <c r="AS10" s="9">
        <v>15</v>
      </c>
      <c r="AT10" s="9">
        <v>15</v>
      </c>
      <c r="AU10" s="9">
        <v>15</v>
      </c>
      <c r="AV10" s="9">
        <v>10</v>
      </c>
      <c r="AW10" s="9"/>
      <c r="AX10" s="9"/>
      <c r="AY10" s="9"/>
      <c r="AZ10" s="9"/>
      <c r="BA10" s="9"/>
      <c r="BB10" s="9"/>
      <c r="BC10" s="9"/>
      <c r="BD10" s="9"/>
      <c r="BE10" s="9" t="s">
        <v>129</v>
      </c>
      <c r="BF10" s="8"/>
      <c r="BG10" s="8"/>
      <c r="BH10" s="8"/>
      <c r="BI10" s="8"/>
      <c r="BK10" s="8"/>
      <c r="BL10" s="8"/>
      <c r="BM10" s="8"/>
      <c r="BR10" s="26"/>
    </row>
    <row r="11" spans="2:70" s="58" customFormat="1" hidden="1" x14ac:dyDescent="0.2">
      <c r="B11" s="3" t="s">
        <v>138</v>
      </c>
      <c r="C11" s="26"/>
      <c r="D11" s="2" t="s">
        <v>55</v>
      </c>
      <c r="E11" s="58" t="s">
        <v>41</v>
      </c>
      <c r="F11" s="58" t="s">
        <v>69</v>
      </c>
      <c r="G11" s="58" t="s">
        <v>79</v>
      </c>
      <c r="H11" s="58" t="s">
        <v>83</v>
      </c>
      <c r="O11" s="59"/>
      <c r="P11" s="59"/>
      <c r="U11" s="59"/>
      <c r="V11" s="59"/>
      <c r="Z11" s="2"/>
      <c r="AA11" s="8"/>
      <c r="AB11" s="8"/>
      <c r="AC11" s="8"/>
      <c r="AD11" s="8"/>
      <c r="AE11" s="8"/>
      <c r="AF11" s="8"/>
      <c r="AG11" s="8"/>
      <c r="AH11" s="8"/>
      <c r="AI11" s="8"/>
      <c r="AJ11" s="8"/>
      <c r="AK11" s="8"/>
      <c r="AL11" s="8"/>
      <c r="AM11" s="8"/>
      <c r="AN11" s="8" t="s">
        <v>31</v>
      </c>
      <c r="AO11" s="8"/>
      <c r="AP11" s="9">
        <v>0</v>
      </c>
      <c r="AQ11" s="9">
        <v>0</v>
      </c>
      <c r="AR11" s="9">
        <v>0</v>
      </c>
      <c r="AS11" s="9">
        <v>10</v>
      </c>
      <c r="AT11" s="9">
        <v>0</v>
      </c>
      <c r="AU11" s="9">
        <v>0</v>
      </c>
      <c r="AV11" s="9">
        <v>5</v>
      </c>
      <c r="AW11" s="9"/>
      <c r="AX11" s="9"/>
      <c r="AY11" s="9"/>
      <c r="AZ11" s="9"/>
      <c r="BA11" s="9"/>
      <c r="BB11" s="9"/>
      <c r="BC11" s="9"/>
      <c r="BD11" s="9"/>
      <c r="BE11" s="9" t="s">
        <v>130</v>
      </c>
      <c r="BF11" s="8"/>
      <c r="BG11" s="8"/>
      <c r="BH11" s="8"/>
      <c r="BI11" s="8"/>
      <c r="BK11" s="8"/>
      <c r="BL11" s="8"/>
      <c r="BM11" s="8"/>
      <c r="BR11" s="26"/>
    </row>
    <row r="12" spans="2:70" s="58" customFormat="1" hidden="1" x14ac:dyDescent="0.2">
      <c r="B12" s="3" t="s">
        <v>139</v>
      </c>
      <c r="C12" s="26"/>
      <c r="D12" s="2" t="s">
        <v>49</v>
      </c>
      <c r="E12" s="58" t="s">
        <v>39</v>
      </c>
      <c r="H12" s="58" t="s">
        <v>73</v>
      </c>
      <c r="O12" s="59"/>
      <c r="P12" s="59"/>
      <c r="U12" s="59"/>
      <c r="V12" s="59"/>
      <c r="Z12" s="2"/>
      <c r="AA12" s="8"/>
      <c r="AB12" s="8"/>
      <c r="AC12" s="8"/>
      <c r="AD12" s="8"/>
      <c r="AE12" s="8"/>
      <c r="AF12" s="8"/>
      <c r="AG12" s="8"/>
      <c r="AH12" s="8"/>
      <c r="AI12" s="8"/>
      <c r="AJ12" s="8"/>
      <c r="AK12" s="8"/>
      <c r="AL12" s="8"/>
      <c r="AM12" s="8"/>
      <c r="AN12" s="8" t="s">
        <v>28</v>
      </c>
      <c r="AO12" s="8"/>
      <c r="AP12" s="9"/>
      <c r="AQ12" s="9"/>
      <c r="AR12" s="9"/>
      <c r="AS12" s="9">
        <v>0</v>
      </c>
      <c r="AT12" s="9"/>
      <c r="AU12" s="9"/>
      <c r="AV12" s="9">
        <v>0</v>
      </c>
      <c r="AW12" s="9"/>
      <c r="AX12" s="9"/>
      <c r="AY12" s="9"/>
      <c r="AZ12" s="9"/>
      <c r="BA12" s="9"/>
      <c r="BB12" s="9"/>
      <c r="BC12" s="9"/>
      <c r="BD12" s="9"/>
      <c r="BE12" s="9" t="s">
        <v>131</v>
      </c>
      <c r="BF12" s="8"/>
      <c r="BG12" s="8"/>
      <c r="BH12" s="8"/>
      <c r="BI12" s="8"/>
      <c r="BK12" s="8"/>
      <c r="BL12" s="8"/>
      <c r="BM12" s="8"/>
      <c r="BR12" s="26"/>
    </row>
    <row r="13" spans="2:70" s="58" customFormat="1" hidden="1" x14ac:dyDescent="0.2">
      <c r="B13" s="3" t="s">
        <v>140</v>
      </c>
      <c r="C13" s="26"/>
      <c r="D13" s="2" t="s">
        <v>60</v>
      </c>
      <c r="E13" s="58" t="s">
        <v>37</v>
      </c>
      <c r="O13" s="59"/>
      <c r="P13" s="59"/>
      <c r="U13" s="59"/>
      <c r="V13" s="59"/>
      <c r="Z13" s="2"/>
      <c r="AA13" s="8"/>
      <c r="AB13" s="8"/>
      <c r="AC13" s="8"/>
      <c r="AD13" s="8"/>
      <c r="AE13" s="8"/>
      <c r="AF13" s="8"/>
      <c r="AG13" s="8"/>
      <c r="AH13" s="8"/>
      <c r="AI13" s="8"/>
      <c r="AJ13" s="8"/>
      <c r="AK13" s="8"/>
      <c r="AL13" s="8"/>
      <c r="AM13" s="8"/>
      <c r="AN13" s="8" t="s">
        <v>29</v>
      </c>
      <c r="AO13" s="8"/>
      <c r="AP13" s="9"/>
      <c r="AQ13" s="9"/>
      <c r="AR13" s="9"/>
      <c r="AS13" s="9"/>
      <c r="AT13" s="9"/>
      <c r="AU13" s="9"/>
      <c r="AV13" s="9"/>
      <c r="AW13" s="9"/>
      <c r="AX13" s="9"/>
      <c r="AY13" s="9"/>
      <c r="AZ13" s="9"/>
      <c r="BA13" s="9"/>
      <c r="BB13" s="9"/>
      <c r="BC13" s="9"/>
      <c r="BD13" s="9"/>
      <c r="BE13" s="9"/>
      <c r="BF13" s="8"/>
      <c r="BG13" s="8"/>
      <c r="BH13" s="8"/>
      <c r="BI13" s="8"/>
      <c r="BK13" s="8"/>
      <c r="BL13" s="8"/>
      <c r="BM13" s="8"/>
      <c r="BR13" s="26"/>
    </row>
    <row r="14" spans="2:70" s="58" customFormat="1" hidden="1" x14ac:dyDescent="0.2">
      <c r="B14" s="3" t="s">
        <v>141</v>
      </c>
      <c r="C14" s="26"/>
      <c r="D14" s="2" t="s">
        <v>48</v>
      </c>
      <c r="E14" s="58" t="s">
        <v>38</v>
      </c>
      <c r="J14" s="24">
        <v>2</v>
      </c>
      <c r="O14" s="59"/>
      <c r="P14" s="59"/>
      <c r="U14" s="59"/>
      <c r="V14" s="59"/>
      <c r="Z14" s="2"/>
      <c r="AA14" s="8"/>
      <c r="AB14" s="8"/>
      <c r="AC14" s="8"/>
      <c r="AD14" s="8"/>
      <c r="AE14" s="8"/>
      <c r="AF14" s="8"/>
      <c r="AG14" s="8"/>
      <c r="AH14" s="8"/>
      <c r="AI14" s="8"/>
      <c r="AJ14" s="8"/>
      <c r="AK14" s="8"/>
      <c r="AL14" s="8"/>
      <c r="AM14" s="8"/>
      <c r="AN14" s="8" t="s">
        <v>30</v>
      </c>
      <c r="AO14" s="8"/>
      <c r="AP14" s="9"/>
      <c r="AQ14" s="9"/>
      <c r="AR14" s="9"/>
      <c r="AS14" s="9"/>
      <c r="AT14" s="9"/>
      <c r="AU14" s="9"/>
      <c r="AV14" s="9"/>
      <c r="AW14" s="9"/>
      <c r="AX14" s="9"/>
      <c r="AY14" s="9"/>
      <c r="AZ14" s="9"/>
      <c r="BA14" s="9"/>
      <c r="BB14" s="9"/>
      <c r="BC14" s="9"/>
      <c r="BD14" s="9"/>
      <c r="BE14" s="9"/>
      <c r="BF14" s="8"/>
      <c r="BG14" s="8"/>
      <c r="BH14" s="8"/>
      <c r="BI14" s="8"/>
      <c r="BK14" s="8"/>
      <c r="BL14" s="8"/>
      <c r="BM14" s="8"/>
      <c r="BR14" s="26"/>
    </row>
    <row r="15" spans="2:70" s="58" customFormat="1" hidden="1" x14ac:dyDescent="0.2">
      <c r="B15" s="3" t="s">
        <v>142</v>
      </c>
      <c r="C15" s="26"/>
      <c r="D15" s="2" t="s">
        <v>51</v>
      </c>
      <c r="E15" s="58" t="s">
        <v>40</v>
      </c>
      <c r="J15" s="58" t="s">
        <v>508</v>
      </c>
      <c r="O15" s="59"/>
      <c r="P15" s="59"/>
      <c r="U15" s="59"/>
      <c r="V15" s="59"/>
      <c r="Z15" s="2"/>
      <c r="AA15" s="8"/>
      <c r="AB15" s="8"/>
      <c r="AC15" s="8"/>
      <c r="AD15" s="8"/>
      <c r="AE15" s="8"/>
      <c r="AF15" s="8"/>
      <c r="AG15" s="8"/>
      <c r="AH15" s="8"/>
      <c r="AI15" s="8"/>
      <c r="AJ15" s="8"/>
      <c r="AK15" s="8"/>
      <c r="AL15" s="8"/>
      <c r="AM15" s="8"/>
      <c r="AN15" s="8"/>
      <c r="AO15" s="8"/>
      <c r="AP15" s="9"/>
      <c r="AQ15" s="9"/>
      <c r="AR15" s="9"/>
      <c r="AS15" s="9"/>
      <c r="AT15" s="9"/>
      <c r="AU15" s="9"/>
      <c r="AV15" s="9"/>
      <c r="AW15" s="9"/>
      <c r="AX15" s="9"/>
      <c r="AY15" s="9"/>
      <c r="AZ15" s="9"/>
      <c r="BA15" s="9"/>
      <c r="BB15" s="9"/>
      <c r="BC15" s="9"/>
      <c r="BD15" s="9"/>
      <c r="BE15" s="9"/>
      <c r="BF15" s="8"/>
      <c r="BG15" s="8"/>
      <c r="BH15" s="8"/>
      <c r="BI15" s="8"/>
      <c r="BK15" s="8"/>
      <c r="BL15" s="8"/>
      <c r="BM15" s="8"/>
      <c r="BR15" s="26"/>
    </row>
    <row r="16" spans="2:70" s="58" customFormat="1" hidden="1" x14ac:dyDescent="0.2">
      <c r="B16" s="3" t="s">
        <v>143</v>
      </c>
      <c r="C16" s="26"/>
      <c r="D16" s="2" t="s">
        <v>52</v>
      </c>
      <c r="J16" s="58" t="str">
        <f>+CHOOSE(J14,D6,D7,D8,D9,D10,D11,D12,D13,D14,D15,D16,D17,D18,D19,D20,D21,D22,D23,D24,D25)</f>
        <v>Direccionamiento Estratégico y Planeación</v>
      </c>
      <c r="O16" s="59"/>
      <c r="P16" s="59"/>
      <c r="U16" s="59"/>
      <c r="V16" s="59"/>
      <c r="Z16" s="2"/>
      <c r="AA16" s="8"/>
      <c r="AB16" s="8"/>
      <c r="AC16" s="8"/>
      <c r="AD16" s="8"/>
      <c r="AE16" s="8"/>
      <c r="AF16" s="8"/>
      <c r="AG16" s="8"/>
      <c r="AH16" s="8"/>
      <c r="AI16" s="8"/>
      <c r="AJ16" s="8"/>
      <c r="AK16" s="8"/>
      <c r="AL16" s="8"/>
      <c r="AM16" s="8"/>
      <c r="AN16" s="8"/>
      <c r="AO16" s="8"/>
      <c r="AP16" s="9"/>
      <c r="AQ16" s="9"/>
      <c r="AR16" s="9"/>
      <c r="AS16" s="9"/>
      <c r="AT16" s="9"/>
      <c r="AU16" s="9"/>
      <c r="AV16" s="9"/>
      <c r="AW16" s="9"/>
      <c r="AX16" s="9"/>
      <c r="AY16" s="9"/>
      <c r="AZ16" s="9"/>
      <c r="BA16" s="9"/>
      <c r="BB16" s="9"/>
      <c r="BC16" s="9"/>
      <c r="BD16" s="9"/>
      <c r="BE16" s="9"/>
      <c r="BF16" s="8"/>
      <c r="BG16" s="8"/>
      <c r="BH16" s="8"/>
      <c r="BI16" s="8"/>
      <c r="BK16" s="8"/>
      <c r="BL16" s="8"/>
      <c r="BM16" s="8"/>
      <c r="BR16" s="26"/>
    </row>
    <row r="17" spans="2:70" s="58" customFormat="1" hidden="1" x14ac:dyDescent="0.2">
      <c r="B17" s="3" t="s">
        <v>144</v>
      </c>
      <c r="C17" s="26"/>
      <c r="D17" s="2" t="s">
        <v>54</v>
      </c>
      <c r="O17" s="59"/>
      <c r="P17" s="59"/>
      <c r="U17" s="59"/>
      <c r="V17" s="59"/>
      <c r="Z17" s="2"/>
      <c r="AA17" s="8"/>
      <c r="AB17" s="8"/>
      <c r="AC17" s="8"/>
      <c r="AD17" s="8"/>
      <c r="AE17" s="8"/>
      <c r="AF17" s="8"/>
      <c r="AG17" s="8"/>
      <c r="AH17" s="8"/>
      <c r="AI17" s="8"/>
      <c r="AJ17" s="8"/>
      <c r="AK17" s="8"/>
      <c r="AL17" s="8"/>
      <c r="AM17" s="8"/>
      <c r="AN17" s="8"/>
      <c r="AO17" s="8"/>
      <c r="AP17" s="9"/>
      <c r="AQ17" s="9"/>
      <c r="AR17" s="9"/>
      <c r="AS17" s="9"/>
      <c r="AT17" s="9"/>
      <c r="AU17" s="9"/>
      <c r="AV17" s="9"/>
      <c r="AW17" s="9"/>
      <c r="AX17" s="9"/>
      <c r="AY17" s="9"/>
      <c r="AZ17" s="9"/>
      <c r="BA17" s="9"/>
      <c r="BB17" s="9"/>
      <c r="BC17" s="9"/>
      <c r="BD17" s="9"/>
      <c r="BE17" s="9"/>
      <c r="BF17" s="8"/>
      <c r="BG17" s="8"/>
      <c r="BH17" s="8"/>
      <c r="BI17" s="8"/>
      <c r="BK17" s="8"/>
      <c r="BL17" s="8"/>
      <c r="BM17" s="8"/>
      <c r="BR17" s="26"/>
    </row>
    <row r="18" spans="2:70" s="58" customFormat="1" hidden="1" x14ac:dyDescent="0.2">
      <c r="B18" s="3" t="s">
        <v>145</v>
      </c>
      <c r="C18" s="26"/>
      <c r="D18" s="2" t="s">
        <v>53</v>
      </c>
      <c r="O18" s="59"/>
      <c r="P18" s="59"/>
      <c r="U18" s="59"/>
      <c r="V18" s="59"/>
      <c r="Z18" s="2"/>
      <c r="AA18" s="8"/>
      <c r="AB18" s="8"/>
      <c r="AC18" s="8"/>
      <c r="AD18" s="8"/>
      <c r="AE18" s="8"/>
      <c r="AF18" s="8"/>
      <c r="AG18" s="8"/>
      <c r="AH18" s="8"/>
      <c r="AI18" s="8"/>
      <c r="AJ18" s="8"/>
      <c r="AK18" s="8"/>
      <c r="AL18" s="8"/>
      <c r="AM18" s="8"/>
      <c r="AN18" s="8"/>
      <c r="AO18" s="8"/>
      <c r="AP18" s="9"/>
      <c r="AQ18" s="9"/>
      <c r="AR18" s="9"/>
      <c r="AS18" s="9"/>
      <c r="AT18" s="9"/>
      <c r="AU18" s="9"/>
      <c r="AV18" s="9"/>
      <c r="AW18" s="9"/>
      <c r="AX18" s="9"/>
      <c r="AY18" s="9"/>
      <c r="AZ18" s="9"/>
      <c r="BA18" s="9"/>
      <c r="BB18" s="9"/>
      <c r="BC18" s="9"/>
      <c r="BD18" s="9"/>
      <c r="BE18" s="9"/>
      <c r="BF18" s="8"/>
      <c r="BG18" s="8"/>
      <c r="BH18" s="8"/>
      <c r="BI18" s="8"/>
      <c r="BK18" s="8"/>
      <c r="BL18" s="8"/>
      <c r="BM18" s="8"/>
      <c r="BR18" s="26"/>
    </row>
    <row r="19" spans="2:70" s="58" customFormat="1" hidden="1" x14ac:dyDescent="0.2">
      <c r="B19" s="3" t="s">
        <v>146</v>
      </c>
      <c r="C19" s="26"/>
      <c r="D19" s="2" t="s">
        <v>42</v>
      </c>
      <c r="O19" s="59"/>
      <c r="P19" s="59"/>
      <c r="U19" s="59"/>
      <c r="V19" s="59"/>
      <c r="Z19" s="2"/>
      <c r="AA19" s="8"/>
      <c r="AB19" s="8"/>
      <c r="AC19" s="8"/>
      <c r="AD19" s="8"/>
      <c r="AE19" s="8"/>
      <c r="AF19" s="8"/>
      <c r="AG19" s="8"/>
      <c r="AH19" s="8"/>
      <c r="AI19" s="8"/>
      <c r="AJ19" s="8"/>
      <c r="AK19" s="8"/>
      <c r="AL19" s="8"/>
      <c r="AM19" s="8"/>
      <c r="AN19" s="8"/>
      <c r="AO19" s="8"/>
      <c r="AP19" s="9"/>
      <c r="AQ19" s="9"/>
      <c r="AR19" s="9"/>
      <c r="AS19" s="9"/>
      <c r="AT19" s="9"/>
      <c r="AU19" s="9"/>
      <c r="AV19" s="9"/>
      <c r="AW19" s="9"/>
      <c r="AX19" s="9"/>
      <c r="AY19" s="9"/>
      <c r="AZ19" s="9"/>
      <c r="BA19" s="9"/>
      <c r="BB19" s="9"/>
      <c r="BC19" s="9"/>
      <c r="BD19" s="9"/>
      <c r="BE19" s="9"/>
      <c r="BF19" s="8"/>
      <c r="BG19" s="8"/>
      <c r="BH19" s="8"/>
      <c r="BI19" s="8"/>
      <c r="BK19" s="8"/>
      <c r="BL19" s="8"/>
      <c r="BM19" s="8"/>
      <c r="BR19" s="26"/>
    </row>
    <row r="20" spans="2:70" s="58" customFormat="1" hidden="1" x14ac:dyDescent="0.2">
      <c r="B20" s="3" t="s">
        <v>147</v>
      </c>
      <c r="C20" s="26"/>
      <c r="D20" s="2" t="s">
        <v>45</v>
      </c>
      <c r="O20" s="59"/>
      <c r="P20" s="59"/>
      <c r="U20" s="59"/>
      <c r="V20" s="59"/>
      <c r="Z20" s="2"/>
      <c r="AA20" s="8"/>
      <c r="AB20" s="8"/>
      <c r="AC20" s="8"/>
      <c r="AD20" s="8"/>
      <c r="AE20" s="8"/>
      <c r="AF20" s="8"/>
      <c r="AG20" s="8"/>
      <c r="AH20" s="8"/>
      <c r="AI20" s="8"/>
      <c r="AJ20" s="8"/>
      <c r="AK20" s="8"/>
      <c r="AL20" s="8"/>
      <c r="AM20" s="8"/>
      <c r="AN20" s="8"/>
      <c r="AO20" s="8"/>
      <c r="AP20" s="9"/>
      <c r="AQ20" s="9"/>
      <c r="AR20" s="9"/>
      <c r="AS20" s="9"/>
      <c r="AT20" s="9"/>
      <c r="AU20" s="9"/>
      <c r="AV20" s="9"/>
      <c r="AW20" s="9"/>
      <c r="AX20" s="9"/>
      <c r="AY20" s="9"/>
      <c r="AZ20" s="9"/>
      <c r="BA20" s="9"/>
      <c r="BB20" s="9"/>
      <c r="BC20" s="9"/>
      <c r="BD20" s="9"/>
      <c r="BE20" s="9"/>
      <c r="BF20" s="8"/>
      <c r="BG20" s="8"/>
      <c r="BH20" s="8"/>
      <c r="BI20" s="8"/>
      <c r="BK20" s="8"/>
      <c r="BL20" s="8"/>
      <c r="BM20" s="8"/>
      <c r="BR20" s="26"/>
    </row>
    <row r="21" spans="2:70" s="58" customFormat="1" hidden="1" x14ac:dyDescent="0.2">
      <c r="B21" s="3" t="s">
        <v>148</v>
      </c>
      <c r="C21" s="26"/>
      <c r="D21" s="2" t="s">
        <v>57</v>
      </c>
      <c r="O21" s="59"/>
      <c r="P21" s="59"/>
      <c r="U21" s="59"/>
      <c r="V21" s="59"/>
      <c r="Z21" s="2"/>
      <c r="AA21" s="8"/>
      <c r="AB21" s="8"/>
      <c r="AC21" s="8"/>
      <c r="AD21" s="8"/>
      <c r="AE21" s="8"/>
      <c r="AF21" s="8"/>
      <c r="AG21" s="8"/>
      <c r="AH21" s="8"/>
      <c r="AI21" s="8"/>
      <c r="AJ21" s="8"/>
      <c r="AK21" s="8"/>
      <c r="AL21" s="8"/>
      <c r="AM21" s="8"/>
      <c r="AN21" s="8"/>
      <c r="AO21" s="8"/>
      <c r="AP21" s="9"/>
      <c r="AQ21" s="9"/>
      <c r="AR21" s="9"/>
      <c r="AS21" s="9"/>
      <c r="AT21" s="9"/>
      <c r="AU21" s="9"/>
      <c r="AV21" s="9"/>
      <c r="AW21" s="9"/>
      <c r="AX21" s="9"/>
      <c r="AY21" s="9"/>
      <c r="AZ21" s="9"/>
      <c r="BA21" s="9"/>
      <c r="BB21" s="9"/>
      <c r="BC21" s="9"/>
      <c r="BD21" s="9"/>
      <c r="BE21" s="9"/>
      <c r="BF21" s="8"/>
      <c r="BG21" s="8"/>
      <c r="BH21" s="8"/>
      <c r="BI21" s="8"/>
      <c r="BK21" s="8"/>
      <c r="BL21" s="8"/>
      <c r="BM21" s="8"/>
      <c r="BR21" s="26"/>
    </row>
    <row r="22" spans="2:70" s="58" customFormat="1" hidden="1" x14ac:dyDescent="0.2">
      <c r="B22" s="3" t="s">
        <v>149</v>
      </c>
      <c r="C22" s="26"/>
      <c r="D22" s="2" t="s">
        <v>56</v>
      </c>
      <c r="O22" s="59"/>
      <c r="P22" s="59"/>
      <c r="U22" s="59"/>
      <c r="V22" s="59"/>
      <c r="Z22" s="2"/>
      <c r="AP22" s="2"/>
      <c r="AQ22" s="2"/>
      <c r="AR22" s="2"/>
      <c r="AS22" s="2"/>
      <c r="AT22" s="2"/>
      <c r="AU22" s="2"/>
      <c r="AV22" s="2"/>
      <c r="AW22" s="2"/>
      <c r="AX22" s="2"/>
      <c r="AY22" s="2"/>
      <c r="AZ22" s="2"/>
      <c r="BA22" s="2"/>
      <c r="BB22" s="2"/>
      <c r="BC22" s="2"/>
      <c r="BD22" s="2"/>
      <c r="BE22" s="2"/>
      <c r="BR22" s="26"/>
    </row>
    <row r="23" spans="2:70" s="58" customFormat="1" hidden="1" x14ac:dyDescent="0.2">
      <c r="B23" s="3" t="s">
        <v>150</v>
      </c>
      <c r="C23" s="26"/>
      <c r="D23" s="2" t="s">
        <v>47</v>
      </c>
      <c r="O23" s="59"/>
      <c r="P23" s="59"/>
      <c r="U23" s="59"/>
      <c r="V23" s="59"/>
      <c r="Z23" s="2"/>
      <c r="AP23" s="2"/>
      <c r="AQ23" s="2"/>
      <c r="AR23" s="2"/>
      <c r="AS23" s="2"/>
      <c r="AT23" s="2"/>
      <c r="AU23" s="2"/>
      <c r="AV23" s="2"/>
      <c r="AW23" s="2"/>
      <c r="AX23" s="2"/>
      <c r="AY23" s="2"/>
      <c r="AZ23" s="2"/>
      <c r="BA23" s="2"/>
      <c r="BB23" s="2"/>
      <c r="BC23" s="2"/>
      <c r="BD23" s="2"/>
      <c r="BE23" s="2"/>
      <c r="BR23" s="26"/>
    </row>
    <row r="24" spans="2:70" s="58" customFormat="1" hidden="1" x14ac:dyDescent="0.2">
      <c r="B24" s="3" t="s">
        <v>151</v>
      </c>
      <c r="C24" s="26"/>
      <c r="D24" s="2" t="s">
        <v>59</v>
      </c>
      <c r="O24" s="59"/>
      <c r="P24" s="59"/>
      <c r="U24" s="59"/>
      <c r="V24" s="59"/>
      <c r="Z24" s="2"/>
      <c r="AP24" s="2"/>
      <c r="AQ24" s="2"/>
      <c r="AR24" s="2"/>
      <c r="AS24" s="2"/>
      <c r="AT24" s="2"/>
      <c r="AU24" s="2"/>
      <c r="AV24" s="2"/>
      <c r="AW24" s="2"/>
      <c r="AX24" s="2"/>
      <c r="AY24" s="2"/>
      <c r="AZ24" s="2"/>
      <c r="BA24" s="2"/>
      <c r="BB24" s="2"/>
      <c r="BC24" s="2"/>
      <c r="BD24" s="2"/>
      <c r="BE24" s="2"/>
      <c r="BR24" s="26"/>
    </row>
    <row r="25" spans="2:70" s="58" customFormat="1" hidden="1" x14ac:dyDescent="0.2">
      <c r="B25" s="3" t="s">
        <v>152</v>
      </c>
      <c r="C25" s="26"/>
      <c r="D25" s="2" t="s">
        <v>50</v>
      </c>
      <c r="O25" s="59"/>
      <c r="P25" s="59"/>
      <c r="U25" s="59"/>
      <c r="V25" s="59"/>
      <c r="Z25" s="2"/>
      <c r="AP25" s="2"/>
      <c r="AQ25" s="2"/>
      <c r="AR25" s="2"/>
      <c r="AS25" s="2"/>
      <c r="AT25" s="2"/>
      <c r="AU25" s="2"/>
      <c r="AV25" s="2"/>
      <c r="AW25" s="2"/>
      <c r="AX25" s="2"/>
      <c r="AY25" s="2"/>
      <c r="AZ25" s="2"/>
      <c r="BA25" s="2"/>
      <c r="BB25" s="2"/>
      <c r="BC25" s="2"/>
      <c r="BD25" s="2"/>
      <c r="BE25" s="2"/>
      <c r="BR25" s="26"/>
    </row>
    <row r="26" spans="2:70" s="58" customFormat="1" x14ac:dyDescent="0.2">
      <c r="B26" s="3"/>
      <c r="C26" s="26"/>
      <c r="D26" s="2"/>
      <c r="O26" s="59"/>
      <c r="P26" s="59"/>
      <c r="U26" s="59"/>
      <c r="V26" s="59"/>
      <c r="Z26" s="2"/>
      <c r="AP26" s="2"/>
      <c r="AQ26" s="2"/>
      <c r="AR26" s="2"/>
      <c r="AS26" s="2"/>
      <c r="AT26" s="2"/>
      <c r="AU26" s="2"/>
      <c r="AV26" s="2"/>
      <c r="AW26" s="2"/>
      <c r="AX26" s="2"/>
      <c r="AY26" s="2"/>
      <c r="AZ26" s="2"/>
      <c r="BA26" s="2"/>
      <c r="BB26" s="2"/>
      <c r="BC26" s="2"/>
      <c r="BD26" s="2"/>
      <c r="BE26" s="2"/>
      <c r="BR26" s="26"/>
    </row>
    <row r="27" spans="2:70" s="4" customFormat="1" ht="9" customHeight="1" thickBot="1" x14ac:dyDescent="0.3">
      <c r="B27" s="15"/>
      <c r="C27" s="27"/>
      <c r="AG27" s="16"/>
      <c r="AH27" s="16"/>
      <c r="BR27" s="27"/>
    </row>
    <row r="28" spans="2:70" s="4" customFormat="1" ht="15.75" thickBot="1" x14ac:dyDescent="0.3">
      <c r="B28" s="15"/>
      <c r="C28" s="27"/>
      <c r="D28" s="190" t="s">
        <v>716</v>
      </c>
      <c r="E28" s="191"/>
      <c r="F28" s="192"/>
      <c r="AG28" s="16"/>
      <c r="AH28" s="16"/>
      <c r="BR28" s="27"/>
    </row>
    <row r="29" spans="2:70" s="4" customFormat="1" ht="21.75" customHeight="1" thickBot="1" x14ac:dyDescent="0.3">
      <c r="B29" s="15"/>
      <c r="C29" s="27"/>
      <c r="AG29" s="16"/>
      <c r="AH29" s="16"/>
      <c r="BR29" s="27"/>
    </row>
    <row r="30" spans="2:70" s="4" customFormat="1" ht="15.75" hidden="1" thickBot="1" x14ac:dyDescent="0.3">
      <c r="B30" s="15"/>
      <c r="C30" s="27"/>
      <c r="AG30" s="16"/>
      <c r="AH30" s="16"/>
      <c r="BR30" s="27"/>
    </row>
    <row r="31" spans="2:70" s="4" customFormat="1" ht="15.75" hidden="1" thickBot="1" x14ac:dyDescent="0.3">
      <c r="B31" s="15"/>
      <c r="C31" s="27"/>
      <c r="AG31" s="16"/>
      <c r="AH31" s="16"/>
      <c r="BR31" s="27"/>
    </row>
    <row r="32" spans="2:70" s="4" customFormat="1" ht="15.75" hidden="1" thickBot="1" x14ac:dyDescent="0.3">
      <c r="B32" s="15"/>
      <c r="C32" s="27"/>
      <c r="AG32" s="16"/>
      <c r="AH32" s="16"/>
      <c r="BR32" s="27"/>
    </row>
    <row r="33" spans="1:70" s="4" customFormat="1" ht="15.75" hidden="1" thickBot="1" x14ac:dyDescent="0.3">
      <c r="B33" s="15"/>
      <c r="C33" s="27"/>
      <c r="AG33" s="16"/>
      <c r="AH33" s="16"/>
      <c r="BR33" s="27"/>
    </row>
    <row r="34" spans="1:70" s="4" customFormat="1" ht="15.75" hidden="1" thickBot="1" x14ac:dyDescent="0.3">
      <c r="B34" s="15"/>
      <c r="C34" s="27"/>
      <c r="AG34" s="16"/>
      <c r="AH34" s="16"/>
      <c r="BR34" s="27"/>
    </row>
    <row r="35" spans="1:70" s="4" customFormat="1" ht="16.5" customHeight="1" thickBot="1" x14ac:dyDescent="0.3">
      <c r="B35" s="15"/>
      <c r="C35" s="27"/>
      <c r="D35" s="180" t="s">
        <v>501</v>
      </c>
      <c r="E35" s="181"/>
      <c r="F35" s="181"/>
      <c r="G35" s="181"/>
      <c r="H35" s="181"/>
      <c r="I35" s="181"/>
      <c r="J35" s="181"/>
      <c r="K35" s="182"/>
      <c r="L35" s="183" t="s">
        <v>502</v>
      </c>
      <c r="M35" s="184"/>
      <c r="N35" s="184"/>
      <c r="O35" s="184"/>
      <c r="P35" s="184"/>
      <c r="Q35" s="184"/>
      <c r="R35" s="184"/>
      <c r="S35" s="184"/>
      <c r="T35" s="184"/>
      <c r="U35" s="184"/>
      <c r="V35" s="184"/>
      <c r="W35" s="184"/>
      <c r="X35" s="185"/>
      <c r="Y35" s="156" t="s">
        <v>503</v>
      </c>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c r="BI35" s="157"/>
      <c r="BJ35" s="157"/>
      <c r="BK35" s="158"/>
      <c r="BR35" s="27"/>
    </row>
    <row r="36" spans="1:70" s="17" customFormat="1" ht="63.75" x14ac:dyDescent="0.2">
      <c r="A36" s="60" t="s">
        <v>419</v>
      </c>
      <c r="B36" s="60" t="s">
        <v>500</v>
      </c>
      <c r="C36" s="61" t="s">
        <v>508</v>
      </c>
      <c r="D36" s="61" t="s">
        <v>3</v>
      </c>
      <c r="E36" s="61" t="s">
        <v>11</v>
      </c>
      <c r="F36" s="61" t="s">
        <v>63</v>
      </c>
      <c r="G36" s="61" t="s">
        <v>70</v>
      </c>
      <c r="H36" s="61" t="s">
        <v>74</v>
      </c>
      <c r="I36" s="61" t="s">
        <v>12</v>
      </c>
      <c r="J36" s="61" t="s">
        <v>0</v>
      </c>
      <c r="K36" s="61" t="s">
        <v>13</v>
      </c>
      <c r="L36" s="62" t="s">
        <v>1</v>
      </c>
      <c r="M36" s="62" t="s">
        <v>2</v>
      </c>
      <c r="N36" s="61" t="s">
        <v>491</v>
      </c>
      <c r="O36" s="61" t="s">
        <v>523</v>
      </c>
      <c r="P36" s="61" t="s">
        <v>498</v>
      </c>
      <c r="Q36" s="62" t="s">
        <v>62</v>
      </c>
      <c r="R36" s="62" t="s">
        <v>1</v>
      </c>
      <c r="S36" s="62" t="s">
        <v>2</v>
      </c>
      <c r="T36" s="61" t="s">
        <v>492</v>
      </c>
      <c r="U36" s="61" t="s">
        <v>524</v>
      </c>
      <c r="V36" s="61" t="s">
        <v>499</v>
      </c>
      <c r="W36" s="61" t="s">
        <v>153</v>
      </c>
      <c r="X36" s="61" t="s">
        <v>88</v>
      </c>
      <c r="Y36" s="23" t="s">
        <v>10</v>
      </c>
      <c r="Z36" s="23" t="s">
        <v>14</v>
      </c>
      <c r="AA36" s="23" t="s">
        <v>93</v>
      </c>
      <c r="AB36" s="23" t="s">
        <v>154</v>
      </c>
      <c r="AC36" s="23" t="s">
        <v>168</v>
      </c>
      <c r="AD36" s="23" t="s">
        <v>155</v>
      </c>
      <c r="AE36" s="23" t="s">
        <v>560</v>
      </c>
      <c r="AF36" s="23" t="s">
        <v>561</v>
      </c>
      <c r="AG36" s="23" t="s">
        <v>562</v>
      </c>
      <c r="AH36" s="23" t="s">
        <v>563</v>
      </c>
      <c r="AI36" s="23" t="s">
        <v>182</v>
      </c>
      <c r="AJ36" s="23" t="s">
        <v>16</v>
      </c>
      <c r="AK36" s="23" t="s">
        <v>15</v>
      </c>
      <c r="AL36" s="23" t="s">
        <v>17</v>
      </c>
      <c r="AM36" s="23" t="s">
        <v>18</v>
      </c>
      <c r="AN36" s="23" t="s">
        <v>19</v>
      </c>
      <c r="AO36" s="23" t="s">
        <v>170</v>
      </c>
      <c r="AP36" s="23" t="s">
        <v>99</v>
      </c>
      <c r="AQ36" s="23" t="s">
        <v>100</v>
      </c>
      <c r="AR36" s="23" t="s">
        <v>94</v>
      </c>
      <c r="AS36" s="23" t="s">
        <v>95</v>
      </c>
      <c r="AT36" s="23" t="s">
        <v>96</v>
      </c>
      <c r="AU36" s="23" t="s">
        <v>97</v>
      </c>
      <c r="AV36" s="23" t="s">
        <v>98</v>
      </c>
      <c r="AW36" s="23" t="s">
        <v>119</v>
      </c>
      <c r="AX36" s="23" t="s">
        <v>120</v>
      </c>
      <c r="AY36" s="23" t="s">
        <v>121</v>
      </c>
      <c r="AZ36" s="23" t="s">
        <v>122</v>
      </c>
      <c r="BA36" s="23" t="s">
        <v>123</v>
      </c>
      <c r="BB36" s="23" t="s">
        <v>124</v>
      </c>
      <c r="BC36" s="23" t="s">
        <v>125</v>
      </c>
      <c r="BD36" s="23" t="s">
        <v>132</v>
      </c>
      <c r="BE36" s="23" t="s">
        <v>495</v>
      </c>
      <c r="BF36" s="23" t="s">
        <v>496</v>
      </c>
      <c r="BG36" s="23" t="s">
        <v>497</v>
      </c>
      <c r="BH36" s="23" t="s">
        <v>160</v>
      </c>
      <c r="BI36" s="23" t="s">
        <v>161</v>
      </c>
      <c r="BJ36" s="23" t="s">
        <v>159</v>
      </c>
      <c r="BK36" s="23" t="s">
        <v>162</v>
      </c>
      <c r="BL36" s="10" t="s">
        <v>163</v>
      </c>
      <c r="BM36" s="10" t="s">
        <v>164</v>
      </c>
      <c r="BN36" s="10" t="s">
        <v>184</v>
      </c>
      <c r="BO36" s="10" t="s">
        <v>183</v>
      </c>
      <c r="BP36" s="10" t="s">
        <v>185</v>
      </c>
      <c r="BQ36" s="10" t="s">
        <v>183</v>
      </c>
      <c r="BR36" s="23" t="s">
        <v>507</v>
      </c>
    </row>
    <row r="37" spans="1:70" s="37" customFormat="1" ht="127.5" x14ac:dyDescent="0.2">
      <c r="A37" s="74">
        <v>53</v>
      </c>
      <c r="B37" s="74" t="s">
        <v>463</v>
      </c>
      <c r="C37" s="56" t="s">
        <v>46</v>
      </c>
      <c r="D37" s="75" t="s">
        <v>46</v>
      </c>
      <c r="E37" s="75" t="s">
        <v>32</v>
      </c>
      <c r="F37" s="70" t="s">
        <v>69</v>
      </c>
      <c r="G37" s="70" t="s">
        <v>41</v>
      </c>
      <c r="H37" s="70" t="s">
        <v>71</v>
      </c>
      <c r="I37" s="76" t="s">
        <v>346</v>
      </c>
      <c r="J37" s="77" t="s">
        <v>347</v>
      </c>
      <c r="K37" s="76" t="s">
        <v>348</v>
      </c>
      <c r="L37" s="70">
        <v>5</v>
      </c>
      <c r="M37" s="70">
        <v>3</v>
      </c>
      <c r="N37" s="102">
        <f>+L37*M37</f>
        <v>15</v>
      </c>
      <c r="O37" s="103" t="str">
        <f>(CONCATENATE(L37,M37))</f>
        <v>53</v>
      </c>
      <c r="P37" s="63" t="str">
        <f>IF(OR(O37="11",O37="12",O37="21",O37="22",O37="31"),$P$9,IF(OR(O37="41",O37="32",O37="23",O37="13"),$P$8,IF(OR(O37="51",O37="52",O37="42",O37="43",O37="33",O37="24",O37="14"),$P$7,IF(OR(O37="53",O37="54",O37="44",O37="34",O37="55",O37="45",O37="35",O37="25",O37="15"),$P$6,0))))</f>
        <v>RIESGO EXTREMO</v>
      </c>
      <c r="Q37" s="79" t="s">
        <v>90</v>
      </c>
      <c r="R37" s="73">
        <f>INT(L37-BO37)</f>
        <v>3</v>
      </c>
      <c r="S37" s="73">
        <f>INT(M37-BQ37)</f>
        <v>1</v>
      </c>
      <c r="T37" s="66">
        <f>+R37*S37</f>
        <v>3</v>
      </c>
      <c r="U37" s="63" t="str">
        <f>(CONCATENATE(R37,S37))</f>
        <v>31</v>
      </c>
      <c r="V37" s="63" t="str">
        <f>IF(OR(U37="11",U37="12",U37="21",U37="22",U37="31"),$P$9,IF(OR(U37="41",U37="32",U37="23",U37="13"),$P$8,IF(OR(U37="51",U37="52",U37="42",U37="43",U37="33",U37="24",U37="14"),$P$7,IF(OR(U37="53",U37="54",U37="44",U37="34",U37="55",U37="45",U37="35",U37="25",U37="15"),$P$6,0))))</f>
        <v>RIESGO BAJO</v>
      </c>
      <c r="W37" s="70" t="s">
        <v>553</v>
      </c>
      <c r="X37" s="70" t="s">
        <v>6</v>
      </c>
      <c r="Y37" s="78" t="s">
        <v>655</v>
      </c>
      <c r="Z37" s="80" t="s">
        <v>653</v>
      </c>
      <c r="AA37" s="80" t="s">
        <v>6</v>
      </c>
      <c r="AB37" s="80" t="s">
        <v>659</v>
      </c>
      <c r="AC37" s="33" t="s">
        <v>7</v>
      </c>
      <c r="AD37" s="72">
        <f>+SUM(AE37:AH37)</f>
        <v>12</v>
      </c>
      <c r="AE37" s="33">
        <v>3</v>
      </c>
      <c r="AF37" s="33">
        <v>3</v>
      </c>
      <c r="AG37" s="33">
        <v>3</v>
      </c>
      <c r="AH37" s="33">
        <v>3</v>
      </c>
      <c r="AI37" s="33" t="s">
        <v>23</v>
      </c>
      <c r="AJ37" s="80" t="s">
        <v>20</v>
      </c>
      <c r="AK37" s="80" t="s">
        <v>6</v>
      </c>
      <c r="AL37" s="80" t="s">
        <v>6</v>
      </c>
      <c r="AM37" s="80" t="s">
        <v>6</v>
      </c>
      <c r="AN37" s="80" t="s">
        <v>27</v>
      </c>
      <c r="AO37" s="33" t="s">
        <v>117</v>
      </c>
      <c r="AP37" s="33" t="s">
        <v>101</v>
      </c>
      <c r="AQ37" s="33" t="s">
        <v>103</v>
      </c>
      <c r="AR37" s="33" t="s">
        <v>105</v>
      </c>
      <c r="AS37" s="33" t="str">
        <f>+IF(AJ37="Preventivo","Prevenir",IF(AJ37="Detectivo","Detectar","No es un control"))</f>
        <v>Prevenir</v>
      </c>
      <c r="AT37" s="80" t="s">
        <v>108</v>
      </c>
      <c r="AU37" s="80" t="s">
        <v>110</v>
      </c>
      <c r="AV37" s="80" t="s">
        <v>112</v>
      </c>
      <c r="AW37" s="33">
        <f>+IF(AP37=$AP$6,$AP$10,$AP$11)</f>
        <v>15</v>
      </c>
      <c r="AX37" s="33">
        <f>+IF(AQ37=$AQ$6,$AQ$10,$AQ$11)</f>
        <v>15</v>
      </c>
      <c r="AY37" s="33">
        <f>+IF(AR37=$AR$6,$AR$10,$AR$11)</f>
        <v>15</v>
      </c>
      <c r="AZ37" s="33">
        <f>IF(AS37=$AS$6,$AS$10,IF(AS37=$AS$7,$AS$11,0))</f>
        <v>15</v>
      </c>
      <c r="BA37" s="33">
        <f>+IF(AT37=$AT$6,$AT$10,$AT$11)</f>
        <v>15</v>
      </c>
      <c r="BB37" s="33">
        <f>+IF(AU37=$AU$6,$AU$10,$AU$11)</f>
        <v>15</v>
      </c>
      <c r="BC37" s="33">
        <f>IF(AV37=$AV$6,$AV$10,IF(AV37=$AV$7,$AV$11,0))</f>
        <v>10</v>
      </c>
      <c r="BD37" s="72">
        <f>SUM(AW37:BC37)</f>
        <v>100</v>
      </c>
      <c r="BE37" s="72" t="str">
        <f>+IF(BD37&lt;=85,"Débil",IF(AND(BD37&gt;85,BD37&lt;96),"Moderado","Fuerte"))</f>
        <v>Fuerte</v>
      </c>
      <c r="BF37" s="34" t="s">
        <v>156</v>
      </c>
      <c r="BG37" s="72" t="str">
        <f>+IF(BF37=$BF$6,"Fuerte",IF(BF37=$BF$7,"Moderado","Débil"))</f>
        <v>Fuerte</v>
      </c>
      <c r="BH37" s="72" t="str">
        <f>+IF(AND(BE37="Fuerte",BG37="Fuerte"),"Fuerte",IF(BE37="Débil","Débil",IF(BG37="Débil","Débil","Moderado")))</f>
        <v>Fuerte</v>
      </c>
      <c r="BI37" s="72">
        <f>+IF(BH37=$BE$6,100,IF(BH37=$BE$7,50,0))</f>
        <v>100</v>
      </c>
      <c r="BJ37" s="100">
        <f>+AVERAGE(BI37:BI37)</f>
        <v>100</v>
      </c>
      <c r="BK37" s="72" t="str">
        <f>IF(BJ37&lt;50,"Débil",IF(BJ37=100,"Fuerte","Moderado"))</f>
        <v>Fuerte</v>
      </c>
      <c r="BL37" s="39" t="s">
        <v>165</v>
      </c>
      <c r="BM37" s="39" t="s">
        <v>165</v>
      </c>
      <c r="BN37" s="66">
        <f>IF(E37=$E$7,0,IF(AND(BK37="Fuerte",BL37="Directamente"),2,IF(AND(BK37="Moderado",BL37="Directamente"),1,0)))</f>
        <v>2</v>
      </c>
      <c r="BO37" s="81">
        <f>+AVERAGE(BN37:BN37)</f>
        <v>2</v>
      </c>
      <c r="BP37" s="66">
        <f>IF(D37=$E$7,0,IF(AND(BK37="Fuerte",BL37="Indirectamente"),1,IF(AND(BK37="Fuerte",BL37="Directamente"),2,IF(AND(BK37="Moderado",BL37="Directamente"),1,0))))</f>
        <v>2</v>
      </c>
      <c r="BQ37" s="81">
        <f>+AVERAGE(BP37:BP37)</f>
        <v>2</v>
      </c>
      <c r="BR37" s="38" t="s">
        <v>46</v>
      </c>
    </row>
    <row r="38" spans="1:70" s="37" customFormat="1" ht="114.75" x14ac:dyDescent="0.2">
      <c r="A38" s="74">
        <v>54</v>
      </c>
      <c r="B38" s="74" t="s">
        <v>464</v>
      </c>
      <c r="C38" s="56" t="s">
        <v>46</v>
      </c>
      <c r="D38" s="75" t="s">
        <v>46</v>
      </c>
      <c r="E38" s="75" t="s">
        <v>38</v>
      </c>
      <c r="F38" s="70" t="s">
        <v>69</v>
      </c>
      <c r="G38" s="70" t="s">
        <v>41</v>
      </c>
      <c r="H38" s="70" t="s">
        <v>71</v>
      </c>
      <c r="I38" s="76" t="s">
        <v>349</v>
      </c>
      <c r="J38" s="77" t="s">
        <v>350</v>
      </c>
      <c r="K38" s="76" t="s">
        <v>351</v>
      </c>
      <c r="L38" s="70">
        <v>2</v>
      </c>
      <c r="M38" s="70">
        <v>4</v>
      </c>
      <c r="N38" s="102">
        <f>+L38*M38</f>
        <v>8</v>
      </c>
      <c r="O38" s="103" t="str">
        <f>(CONCATENATE(L38,M38))</f>
        <v>24</v>
      </c>
      <c r="P38" s="63" t="str">
        <f>IF(OR(O38="11",O38="12",O38="21",O38="22",O38="31"),$P$9,IF(OR(O38="41",O38="32",O38="23",O38="13"),$P$8,IF(OR(O38="51",O38="52",O38="42",O38="43",O38="33",O38="24",O38="14"),$P$7,IF(OR(O38="53",O38="54",O38="44",O38="34",O38="55",O38="45",O38="35",O38="25",O38="15"),$P$6,0))))</f>
        <v>RIESGO ALTO</v>
      </c>
      <c r="Q38" s="79" t="s">
        <v>90</v>
      </c>
      <c r="R38" s="73">
        <f>+IF(INT(L38-BO38)&lt;=1,1,INT(L38-BO38))</f>
        <v>1</v>
      </c>
      <c r="S38" s="73">
        <f>INT(M38-BQ38)</f>
        <v>2</v>
      </c>
      <c r="T38" s="66">
        <f>+R38*S38</f>
        <v>2</v>
      </c>
      <c r="U38" s="63" t="str">
        <f>(CONCATENATE(R38,S38))</f>
        <v>12</v>
      </c>
      <c r="V38" s="63" t="str">
        <f>IF(OR(U38="11",U38="12",U38="21",U38="22",U38="31"),$P$9,IF(OR(U38="41",U38="32",U38="23",U38="13"),$P$8,IF(OR(U38="51",U38="52",U38="42",U38="43",U38="33",U38="24",U38="14"),$P$7,IF(OR(U38="53",U38="54",U38="44",U38="34",U38="55",U38="45",U38="35",U38="25",U38="15"),$P$6,0))))</f>
        <v>RIESGO BAJO</v>
      </c>
      <c r="W38" s="70" t="s">
        <v>553</v>
      </c>
      <c r="X38" s="70" t="s">
        <v>6</v>
      </c>
      <c r="Y38" s="78" t="s">
        <v>656</v>
      </c>
      <c r="Z38" s="80" t="s">
        <v>654</v>
      </c>
      <c r="AA38" s="80" t="s">
        <v>6</v>
      </c>
      <c r="AB38" s="80" t="s">
        <v>660</v>
      </c>
      <c r="AC38" s="33" t="s">
        <v>7</v>
      </c>
      <c r="AD38" s="72">
        <f>+SUM(AE38:AH38)</f>
        <v>24</v>
      </c>
      <c r="AE38" s="33">
        <v>6</v>
      </c>
      <c r="AF38" s="33">
        <v>6</v>
      </c>
      <c r="AG38" s="33">
        <v>6</v>
      </c>
      <c r="AH38" s="33">
        <v>6</v>
      </c>
      <c r="AI38" s="33" t="s">
        <v>6</v>
      </c>
      <c r="AJ38" s="80" t="s">
        <v>20</v>
      </c>
      <c r="AK38" s="80" t="s">
        <v>6</v>
      </c>
      <c r="AL38" s="80" t="s">
        <v>6</v>
      </c>
      <c r="AM38" s="80" t="s">
        <v>6</v>
      </c>
      <c r="AN38" s="80" t="s">
        <v>25</v>
      </c>
      <c r="AO38" s="33" t="s">
        <v>117</v>
      </c>
      <c r="AP38" s="33" t="s">
        <v>101</v>
      </c>
      <c r="AQ38" s="33" t="s">
        <v>103</v>
      </c>
      <c r="AR38" s="33" t="s">
        <v>105</v>
      </c>
      <c r="AS38" s="33" t="str">
        <f>+IF(AJ38="Preventivo","Prevenir",IF(AJ38="Detectivo","Detectar","No es un control"))</f>
        <v>Prevenir</v>
      </c>
      <c r="AT38" s="80" t="s">
        <v>108</v>
      </c>
      <c r="AU38" s="80" t="s">
        <v>110</v>
      </c>
      <c r="AV38" s="80" t="s">
        <v>112</v>
      </c>
      <c r="AW38" s="33">
        <f>+IF(AP38=$AP$6,$AP$10,$AP$11)</f>
        <v>15</v>
      </c>
      <c r="AX38" s="33">
        <f>+IF(AQ38=$AQ$6,$AQ$10,$AQ$11)</f>
        <v>15</v>
      </c>
      <c r="AY38" s="33">
        <f>+IF(AR38=$AR$6,$AR$10,$AR$11)</f>
        <v>15</v>
      </c>
      <c r="AZ38" s="33">
        <f>IF(AS38=$AS$6,$AS$10,IF(AS38=$AS$7,$AS$11,0))</f>
        <v>15</v>
      </c>
      <c r="BA38" s="33">
        <f>+IF(AT38=$AT$6,$AT$10,$AT$11)</f>
        <v>15</v>
      </c>
      <c r="BB38" s="33">
        <f>+IF(AU38=$AU$6,$AU$10,$AU$11)</f>
        <v>15</v>
      </c>
      <c r="BC38" s="33">
        <f>IF(AV38=$AV$6,$AV$10,IF(AV38=$AV$7,$AV$11,0))</f>
        <v>10</v>
      </c>
      <c r="BD38" s="72">
        <f>SUM(AW38:BC38)</f>
        <v>100</v>
      </c>
      <c r="BE38" s="72" t="str">
        <f>+IF(BD38&lt;=85,"Débil",IF(AND(BD38&gt;85,BD38&lt;96),"Moderado","Fuerte"))</f>
        <v>Fuerte</v>
      </c>
      <c r="BF38" s="34" t="s">
        <v>156</v>
      </c>
      <c r="BG38" s="72" t="str">
        <f>+IF(BF38=$BF$6,"Fuerte",IF(BF38=$BF$7,"Moderado","Débil"))</f>
        <v>Fuerte</v>
      </c>
      <c r="BH38" s="72" t="str">
        <f>+IF(AND(BE38="Fuerte",BG38="Fuerte"),"Fuerte",IF(BE38="Débil","Débil",IF(BG38="Débil","Débil","Moderado")))</f>
        <v>Fuerte</v>
      </c>
      <c r="BI38" s="72">
        <f>+IF(BH38=$BE$6,100,IF(BH38=$BE$7,50,0))</f>
        <v>100</v>
      </c>
      <c r="BJ38" s="100">
        <f>+AVERAGE(BI38:BI38)</f>
        <v>100</v>
      </c>
      <c r="BK38" s="72" t="str">
        <f>IF(BJ38&lt;50,"Débil",IF(BJ38=100,"Fuerte","Moderado"))</f>
        <v>Fuerte</v>
      </c>
      <c r="BL38" s="39" t="s">
        <v>165</v>
      </c>
      <c r="BM38" s="39" t="s">
        <v>165</v>
      </c>
      <c r="BN38" s="66">
        <f>IF(E38=$E$7,0,IF(AND(BK38="Fuerte",BL38="Directamente"),2,IF(AND(BK38="Moderado",BL38="Directamente"),1,0)))</f>
        <v>2</v>
      </c>
      <c r="BO38" s="81">
        <f>+AVERAGE(BN38:BN38)</f>
        <v>2</v>
      </c>
      <c r="BP38" s="66">
        <f>IF(D38=$E$7,0,IF(AND(BK38="Fuerte",BL38="Indirectamente"),1,IF(AND(BK38="Fuerte",BL38="Directamente"),2,IF(AND(BK38="Moderado",BL38="Directamente"),1,0))))</f>
        <v>2</v>
      </c>
      <c r="BQ38" s="81">
        <f>+AVERAGE(BP38:BP38)</f>
        <v>2</v>
      </c>
      <c r="BR38" s="38" t="s">
        <v>46</v>
      </c>
    </row>
    <row r="39" spans="1:70" s="37" customFormat="1" ht="127.5" x14ac:dyDescent="0.2">
      <c r="A39" s="74">
        <v>55</v>
      </c>
      <c r="B39" s="74" t="s">
        <v>465</v>
      </c>
      <c r="C39" s="56" t="s">
        <v>46</v>
      </c>
      <c r="D39" s="75" t="s">
        <v>46</v>
      </c>
      <c r="E39" s="75" t="s">
        <v>38</v>
      </c>
      <c r="F39" s="70" t="s">
        <v>69</v>
      </c>
      <c r="G39" s="70" t="s">
        <v>76</v>
      </c>
      <c r="H39" s="70" t="s">
        <v>71</v>
      </c>
      <c r="I39" s="76" t="s">
        <v>352</v>
      </c>
      <c r="J39" s="77" t="s">
        <v>353</v>
      </c>
      <c r="K39" s="76" t="s">
        <v>354</v>
      </c>
      <c r="L39" s="70">
        <v>2</v>
      </c>
      <c r="M39" s="70">
        <v>4</v>
      </c>
      <c r="N39" s="102">
        <f>+L39*M39</f>
        <v>8</v>
      </c>
      <c r="O39" s="103" t="str">
        <f>(CONCATENATE(L39,M39))</f>
        <v>24</v>
      </c>
      <c r="P39" s="63" t="str">
        <f>IF(OR(O39="11",O39="12",O39="21",O39="22",O39="31"),$P$9,IF(OR(O39="41",O39="32",O39="23",O39="13"),$P$8,IF(OR(O39="51",O39="52",O39="42",O39="43",O39="33",O39="24",O39="14"),$P$7,IF(OR(O39="53",O39="54",O39="44",O39="34",O39="55",O39="45",O39="35",O39="25",O39="15"),$P$6,0))))</f>
        <v>RIESGO ALTO</v>
      </c>
      <c r="Q39" s="79" t="s">
        <v>90</v>
      </c>
      <c r="R39" s="73">
        <f>+IF(INT(L39-BO39)&lt;=1,1,INT(L39-BO39))</f>
        <v>1</v>
      </c>
      <c r="S39" s="73">
        <f>INT(M39-BQ39)</f>
        <v>2</v>
      </c>
      <c r="T39" s="66">
        <f>+R39*S39</f>
        <v>2</v>
      </c>
      <c r="U39" s="63" t="str">
        <f>(CONCATENATE(R39,S39))</f>
        <v>12</v>
      </c>
      <c r="V39" s="63" t="str">
        <f>IF(OR(U39="11",U39="12",U39="21",U39="22",U39="31"),$P$9,IF(OR(U39="41",U39="32",U39="23",U39="13"),$P$8,IF(OR(U39="51",U39="52",U39="42",U39="43",U39="33",U39="24",U39="14"),$P$7,IF(OR(U39="53",U39="54",U39="44",U39="34",U39="55",U39="45",U39="35",U39="25",U39="15"),$P$6,0))))</f>
        <v>RIESGO BAJO</v>
      </c>
      <c r="W39" s="70" t="s">
        <v>553</v>
      </c>
      <c r="X39" s="70" t="s">
        <v>6</v>
      </c>
      <c r="Y39" s="78" t="s">
        <v>657</v>
      </c>
      <c r="Z39" s="80" t="s">
        <v>654</v>
      </c>
      <c r="AA39" s="80" t="s">
        <v>6</v>
      </c>
      <c r="AB39" s="80" t="s">
        <v>661</v>
      </c>
      <c r="AC39" s="33" t="s">
        <v>7</v>
      </c>
      <c r="AD39" s="72">
        <f>+SUM(AE39:AH39)</f>
        <v>24</v>
      </c>
      <c r="AE39" s="33">
        <v>6</v>
      </c>
      <c r="AF39" s="33">
        <v>6</v>
      </c>
      <c r="AG39" s="33">
        <v>6</v>
      </c>
      <c r="AH39" s="33">
        <v>6</v>
      </c>
      <c r="AI39" s="33" t="s">
        <v>6</v>
      </c>
      <c r="AJ39" s="80" t="s">
        <v>20</v>
      </c>
      <c r="AK39" s="80" t="s">
        <v>6</v>
      </c>
      <c r="AL39" s="80" t="s">
        <v>6</v>
      </c>
      <c r="AM39" s="80" t="s">
        <v>6</v>
      </c>
      <c r="AN39" s="80" t="s">
        <v>25</v>
      </c>
      <c r="AO39" s="33" t="s">
        <v>117</v>
      </c>
      <c r="AP39" s="33" t="s">
        <v>101</v>
      </c>
      <c r="AQ39" s="33" t="s">
        <v>103</v>
      </c>
      <c r="AR39" s="33" t="s">
        <v>105</v>
      </c>
      <c r="AS39" s="33" t="str">
        <f>+IF(AJ39="Preventivo","Prevenir",IF(AJ39="Detectivo","Detectar","No es un control"))</f>
        <v>Prevenir</v>
      </c>
      <c r="AT39" s="80" t="s">
        <v>108</v>
      </c>
      <c r="AU39" s="80" t="s">
        <v>110</v>
      </c>
      <c r="AV39" s="80" t="s">
        <v>112</v>
      </c>
      <c r="AW39" s="33">
        <f>+IF(AP39=$AP$6,$AP$10,$AP$11)</f>
        <v>15</v>
      </c>
      <c r="AX39" s="33">
        <f>+IF(AQ39=$AQ$6,$AQ$10,$AQ$11)</f>
        <v>15</v>
      </c>
      <c r="AY39" s="33">
        <f>+IF(AR39=$AR$6,$AR$10,$AR$11)</f>
        <v>15</v>
      </c>
      <c r="AZ39" s="33">
        <f>IF(AS39=$AS$6,$AS$10,IF(AS39=$AS$7,$AS$11,0))</f>
        <v>15</v>
      </c>
      <c r="BA39" s="33">
        <f>+IF(AT39=$AT$6,$AT$10,$AT$11)</f>
        <v>15</v>
      </c>
      <c r="BB39" s="33">
        <f>+IF(AU39=$AU$6,$AU$10,$AU$11)</f>
        <v>15</v>
      </c>
      <c r="BC39" s="33">
        <f>IF(AV39=$AV$6,$AV$10,IF(AV39=$AV$7,$AV$11,0))</f>
        <v>10</v>
      </c>
      <c r="BD39" s="72">
        <f>SUM(AW39:BC39)</f>
        <v>100</v>
      </c>
      <c r="BE39" s="72" t="str">
        <f>+IF(BD39&lt;=85,"Débil",IF(AND(BD39&gt;85,BD39&lt;96),"Moderado","Fuerte"))</f>
        <v>Fuerte</v>
      </c>
      <c r="BF39" s="34" t="s">
        <v>156</v>
      </c>
      <c r="BG39" s="72" t="str">
        <f>+IF(BF39=$BF$6,"Fuerte",IF(BF39=$BF$7,"Moderado","Débil"))</f>
        <v>Fuerte</v>
      </c>
      <c r="BH39" s="72" t="str">
        <f>+IF(AND(BE39="Fuerte",BG39="Fuerte"),"Fuerte",IF(BE39="Débil","Débil",IF(BG39="Débil","Débil","Moderado")))</f>
        <v>Fuerte</v>
      </c>
      <c r="BI39" s="72">
        <f>+IF(BH39=$BE$6,100,IF(BH39=$BE$7,50,0))</f>
        <v>100</v>
      </c>
      <c r="BJ39" s="100">
        <f>+AVERAGE(BI39:BI39)</f>
        <v>100</v>
      </c>
      <c r="BK39" s="72" t="str">
        <f>IF(BJ39&lt;50,"Débil",IF(BJ39=100,"Fuerte","Moderado"))</f>
        <v>Fuerte</v>
      </c>
      <c r="BL39" s="39" t="s">
        <v>165</v>
      </c>
      <c r="BM39" s="39" t="s">
        <v>165</v>
      </c>
      <c r="BN39" s="66">
        <f>IF(E39=$E$7,0,IF(AND(BK39="Fuerte",BL39="Directamente"),2,IF(AND(BK39="Moderado",BL39="Directamente"),1,0)))</f>
        <v>2</v>
      </c>
      <c r="BO39" s="81">
        <f>+AVERAGE(BN39:BN39)</f>
        <v>2</v>
      </c>
      <c r="BP39" s="66">
        <f>IF(D39=$E$7,0,IF(AND(BK39="Fuerte",BL39="Indirectamente"),1,IF(AND(BK39="Fuerte",BL39="Directamente"),2,IF(AND(BK39="Moderado",BL39="Directamente"),1,0))))</f>
        <v>2</v>
      </c>
      <c r="BQ39" s="81">
        <f>+AVERAGE(BP39:BP39)</f>
        <v>2</v>
      </c>
      <c r="BR39" s="38" t="s">
        <v>46</v>
      </c>
    </row>
    <row r="40" spans="1:70" s="37" customFormat="1" ht="127.5" x14ac:dyDescent="0.2">
      <c r="A40" s="74">
        <v>56</v>
      </c>
      <c r="B40" s="74" t="s">
        <v>466</v>
      </c>
      <c r="C40" s="56" t="s">
        <v>46</v>
      </c>
      <c r="D40" s="75" t="s">
        <v>46</v>
      </c>
      <c r="E40" s="75" t="s">
        <v>34</v>
      </c>
      <c r="F40" s="70" t="s">
        <v>69</v>
      </c>
      <c r="G40" s="70" t="s">
        <v>76</v>
      </c>
      <c r="H40" s="70" t="s">
        <v>83</v>
      </c>
      <c r="I40" s="76" t="s">
        <v>355</v>
      </c>
      <c r="J40" s="77" t="s">
        <v>356</v>
      </c>
      <c r="K40" s="76" t="s">
        <v>348</v>
      </c>
      <c r="L40" s="70">
        <v>4</v>
      </c>
      <c r="M40" s="70">
        <v>4</v>
      </c>
      <c r="N40" s="102">
        <f>+L40*M40</f>
        <v>16</v>
      </c>
      <c r="O40" s="103" t="str">
        <f>(CONCATENATE(L40,M40))</f>
        <v>44</v>
      </c>
      <c r="P40" s="63" t="str">
        <f>IF(OR(O40="11",O40="12",O40="21",O40="22",O40="31"),$P$9,IF(OR(O40="41",O40="32",O40="23",O40="13"),$P$8,IF(OR(O40="51",O40="52",O40="42",O40="43",O40="33",O40="24",O40="14"),$P$7,IF(OR(O40="53",O40="54",O40="44",O40="34",O40="55",O40="45",O40="35",O40="25",O40="15"),$P$6,0))))</f>
        <v>RIESGO EXTREMO</v>
      </c>
      <c r="Q40" s="79" t="s">
        <v>90</v>
      </c>
      <c r="R40" s="73">
        <f>INT(L40-BO40)</f>
        <v>4</v>
      </c>
      <c r="S40" s="73">
        <f>INT(M40-BQ40)</f>
        <v>4</v>
      </c>
      <c r="T40" s="66">
        <f>+R40*S40</f>
        <v>16</v>
      </c>
      <c r="U40" s="63" t="str">
        <f>(CONCATENATE(R40,S40))</f>
        <v>44</v>
      </c>
      <c r="V40" s="63" t="str">
        <f>IF(OR(U40="11",U40="12",U40="21",U40="22",U40="31"),$P$9,IF(OR(U40="41",U40="32",U40="23",U40="13"),$P$8,IF(OR(U40="51",U40="52",U40="42",U40="43",U40="33",U40="24",U40="14"),$P$7,IF(OR(U40="53",U40="54",U40="44",U40="34",U40="55",U40="45",U40="35",U40="25",U40="15"),$P$6,0))))</f>
        <v>RIESGO EXTREMO</v>
      </c>
      <c r="W40" s="70" t="s">
        <v>553</v>
      </c>
      <c r="X40" s="70" t="s">
        <v>6</v>
      </c>
      <c r="Y40" s="78" t="s">
        <v>658</v>
      </c>
      <c r="Z40" s="80" t="s">
        <v>653</v>
      </c>
      <c r="AA40" s="80" t="s">
        <v>6</v>
      </c>
      <c r="AB40" s="80" t="s">
        <v>659</v>
      </c>
      <c r="AC40" s="33" t="s">
        <v>7</v>
      </c>
      <c r="AD40" s="72">
        <f>+SUM(AE40:AH40)</f>
        <v>12</v>
      </c>
      <c r="AE40" s="33">
        <v>3</v>
      </c>
      <c r="AF40" s="33">
        <v>3</v>
      </c>
      <c r="AG40" s="33">
        <v>3</v>
      </c>
      <c r="AH40" s="33">
        <v>3</v>
      </c>
      <c r="AI40" s="33" t="s">
        <v>23</v>
      </c>
      <c r="AJ40" s="80" t="s">
        <v>20</v>
      </c>
      <c r="AK40" s="80" t="s">
        <v>6</v>
      </c>
      <c r="AL40" s="80" t="s">
        <v>23</v>
      </c>
      <c r="AM40" s="80" t="s">
        <v>6</v>
      </c>
      <c r="AN40" s="80" t="s">
        <v>27</v>
      </c>
      <c r="AO40" s="33" t="s">
        <v>117</v>
      </c>
      <c r="AP40" s="33" t="s">
        <v>101</v>
      </c>
      <c r="AQ40" s="33" t="s">
        <v>103</v>
      </c>
      <c r="AR40" s="33" t="s">
        <v>105</v>
      </c>
      <c r="AS40" s="33" t="str">
        <f>+IF(AJ40="Preventivo","Prevenir",IF(AJ40="Detectivo","Detectar","No es un control"))</f>
        <v>Prevenir</v>
      </c>
      <c r="AT40" s="80" t="s">
        <v>108</v>
      </c>
      <c r="AU40" s="80" t="s">
        <v>110</v>
      </c>
      <c r="AV40" s="80" t="s">
        <v>112</v>
      </c>
      <c r="AW40" s="33">
        <f>+IF(AP40=$AP$6,$AP$10,$AP$11)</f>
        <v>15</v>
      </c>
      <c r="AX40" s="33">
        <f>+IF(AQ40=$AQ$6,$AQ$10,$AQ$11)</f>
        <v>15</v>
      </c>
      <c r="AY40" s="33">
        <f>+IF(AR40=$AR$6,$AR$10,$AR$11)</f>
        <v>15</v>
      </c>
      <c r="AZ40" s="33">
        <f>IF(AS40=$AS$6,$AS$10,IF(AS40=$AS$7,$AS$11,0))</f>
        <v>15</v>
      </c>
      <c r="BA40" s="33">
        <f>+IF(AT40=$AT$6,$AT$10,$AT$11)</f>
        <v>15</v>
      </c>
      <c r="BB40" s="33">
        <f>+IF(AU40=$AU$6,$AU$10,$AU$11)</f>
        <v>15</v>
      </c>
      <c r="BC40" s="33">
        <f>IF(AV40=$AV$6,$AV$10,IF(AV40=$AV$7,$AV$11,0))</f>
        <v>10</v>
      </c>
      <c r="BD40" s="72">
        <f>SUM(AW40:BC40)</f>
        <v>100</v>
      </c>
      <c r="BE40" s="72" t="str">
        <f>+IF(BD40&lt;=85,"Débil",IF(AND(BD40&gt;85,BD40&lt;96),"Moderado","Fuerte"))</f>
        <v>Fuerte</v>
      </c>
      <c r="BF40" s="34" t="s">
        <v>156</v>
      </c>
      <c r="BG40" s="72" t="str">
        <f>+IF(BF40=$BF$6,"Fuerte",IF(BF40=$BF$7,"Moderado","Débil"))</f>
        <v>Fuerte</v>
      </c>
      <c r="BH40" s="72" t="str">
        <f>+IF(AND(BE40="Fuerte",BG40="Fuerte"),"Fuerte",IF(BE40="Débil","Débil",IF(BG40="Débil","Débil","Moderado")))</f>
        <v>Fuerte</v>
      </c>
      <c r="BI40" s="72">
        <f>+IF(BH40=$BE$6,100,IF(BH40=$BE$7,50,0))</f>
        <v>100</v>
      </c>
      <c r="BJ40" s="100">
        <f>+AVERAGE(BI40:BI40)</f>
        <v>100</v>
      </c>
      <c r="BK40" s="72" t="str">
        <f>IF(BJ40&lt;50,"Débil",IF(BJ40=100,"Fuerte","Moderado"))</f>
        <v>Fuerte</v>
      </c>
      <c r="BL40" s="39" t="s">
        <v>165</v>
      </c>
      <c r="BM40" s="39" t="s">
        <v>165</v>
      </c>
      <c r="BN40" s="66">
        <f>IF(E40=$E$7,0,IF(AND(BK40="Fuerte",BL40="Directamente"),2,IF(AND(BK40="Moderado",BL40="Directamente"),1,0)))</f>
        <v>0</v>
      </c>
      <c r="BO40" s="81">
        <f>+AVERAGE(BN40:BN40)</f>
        <v>0</v>
      </c>
      <c r="BP40" s="66">
        <f>IF(D40=$E$7,0,IF(AND(BK40="Fuerte",BL40="Indirectamente"),1,IF(AND(BK40="Fuerte",BL40="Directamente"),2,IF(AND(BK40="Moderado",BL40="Directamente"),1,0))))</f>
        <v>2</v>
      </c>
      <c r="BQ40" s="81">
        <f>+IF(E40="De Corrupción",0,AVERAGE(BP40:BP40))</f>
        <v>0</v>
      </c>
      <c r="BR40" s="38" t="s">
        <v>46</v>
      </c>
    </row>
    <row r="41" spans="1:70" s="50" customFormat="1" x14ac:dyDescent="0.2">
      <c r="B41" s="40"/>
      <c r="C41" s="41"/>
      <c r="D41" s="46"/>
      <c r="I41" s="49"/>
      <c r="K41" s="49"/>
      <c r="N41" s="104"/>
      <c r="O41" s="64"/>
      <c r="P41" s="48"/>
      <c r="Q41" s="44"/>
      <c r="T41" s="101"/>
      <c r="U41" s="105"/>
      <c r="V41" s="48"/>
      <c r="Z41" s="45"/>
      <c r="AA41" s="49"/>
      <c r="AB41" s="49"/>
      <c r="AC41" s="49"/>
      <c r="AD41" s="49"/>
      <c r="AE41" s="49"/>
      <c r="AF41" s="49"/>
      <c r="AG41" s="49"/>
      <c r="AH41" s="49"/>
      <c r="AI41" s="49"/>
      <c r="AJ41" s="49"/>
      <c r="AK41" s="49"/>
      <c r="AL41" s="49"/>
      <c r="AM41" s="49"/>
      <c r="AN41" s="49"/>
      <c r="AO41" s="49"/>
      <c r="AP41" s="45"/>
      <c r="AQ41" s="45"/>
      <c r="AR41" s="45"/>
      <c r="AS41" s="45"/>
      <c r="AT41" s="45"/>
      <c r="AU41" s="45"/>
      <c r="AV41" s="45"/>
      <c r="AW41" s="45"/>
      <c r="AX41" s="45"/>
      <c r="AY41" s="45"/>
      <c r="AZ41" s="45"/>
      <c r="BA41" s="45"/>
      <c r="BB41" s="45"/>
      <c r="BC41" s="45"/>
      <c r="BD41" s="45"/>
      <c r="BE41" s="45"/>
      <c r="BF41" s="49"/>
      <c r="BG41" s="49"/>
      <c r="BH41" s="49"/>
      <c r="BI41" s="49"/>
      <c r="BJ41" s="57"/>
      <c r="BK41" s="49"/>
      <c r="BR41" s="41"/>
    </row>
    <row r="42" spans="1:70" s="50" customFormat="1" x14ac:dyDescent="0.2">
      <c r="B42" s="40"/>
      <c r="C42" s="41"/>
      <c r="D42" s="46"/>
      <c r="I42" s="49"/>
      <c r="K42" s="49"/>
      <c r="N42" s="104"/>
      <c r="O42" s="64"/>
      <c r="P42" s="48"/>
      <c r="Q42" s="44"/>
      <c r="T42" s="101"/>
      <c r="U42" s="105"/>
      <c r="V42" s="48"/>
      <c r="Z42" s="45"/>
      <c r="AA42" s="49"/>
      <c r="AB42" s="49"/>
      <c r="AC42" s="49"/>
      <c r="AD42" s="49"/>
      <c r="AE42" s="49"/>
      <c r="AF42" s="49"/>
      <c r="AG42" s="49"/>
      <c r="AH42" s="49"/>
      <c r="AI42" s="49"/>
      <c r="AJ42" s="49"/>
      <c r="AK42" s="49"/>
      <c r="AL42" s="49"/>
      <c r="AM42" s="49"/>
      <c r="AN42" s="49"/>
      <c r="AO42" s="49"/>
      <c r="AP42" s="45"/>
      <c r="AQ42" s="45"/>
      <c r="AR42" s="45"/>
      <c r="AS42" s="45"/>
      <c r="AT42" s="45"/>
      <c r="AU42" s="45"/>
      <c r="AV42" s="45"/>
      <c r="AW42" s="45"/>
      <c r="AX42" s="45"/>
      <c r="AY42" s="45"/>
      <c r="AZ42" s="45"/>
      <c r="BA42" s="45"/>
      <c r="BB42" s="45"/>
      <c r="BC42" s="45"/>
      <c r="BD42" s="45"/>
      <c r="BE42" s="45"/>
      <c r="BF42" s="49"/>
      <c r="BG42" s="49"/>
      <c r="BH42" s="49"/>
      <c r="BI42" s="49"/>
      <c r="BJ42" s="57"/>
      <c r="BK42" s="49"/>
      <c r="BR42" s="41"/>
    </row>
    <row r="43" spans="1:70" x14ac:dyDescent="0.2">
      <c r="I43" s="22"/>
      <c r="K43" s="22"/>
      <c r="N43" s="186"/>
      <c r="O43" s="187"/>
      <c r="Q43" s="4"/>
      <c r="T43" s="186"/>
      <c r="U43" s="187"/>
      <c r="Z43" s="21"/>
      <c r="AA43" s="22"/>
      <c r="AB43" s="22"/>
      <c r="AC43" s="22"/>
      <c r="AD43" s="22"/>
      <c r="AE43" s="22"/>
      <c r="AF43" s="22"/>
      <c r="AG43" s="22"/>
      <c r="AH43" s="22"/>
      <c r="AI43" s="22"/>
      <c r="AJ43" s="22"/>
      <c r="AK43" s="22"/>
      <c r="AL43" s="22"/>
      <c r="AM43" s="22"/>
      <c r="AN43" s="22"/>
      <c r="AO43" s="22"/>
      <c r="AP43" s="21"/>
      <c r="AQ43" s="21"/>
      <c r="AR43" s="21"/>
      <c r="AS43" s="21"/>
      <c r="AT43" s="21"/>
      <c r="AU43" s="21"/>
      <c r="AV43" s="21"/>
      <c r="AW43" s="21"/>
      <c r="AX43" s="21"/>
      <c r="AY43" s="21"/>
      <c r="AZ43" s="21"/>
      <c r="BA43" s="21"/>
      <c r="BB43" s="21"/>
      <c r="BC43" s="21"/>
      <c r="BD43" s="21"/>
      <c r="BE43" s="21"/>
      <c r="BF43" s="22"/>
      <c r="BG43" s="22"/>
      <c r="BH43" s="22"/>
      <c r="BI43" s="22"/>
      <c r="BJ43" s="201"/>
      <c r="BK43" s="22"/>
    </row>
    <row r="44" spans="1:70" x14ac:dyDescent="0.2">
      <c r="I44" s="22"/>
      <c r="K44" s="22"/>
      <c r="N44" s="186"/>
      <c r="O44" s="187"/>
      <c r="Q44" s="4"/>
      <c r="T44" s="186"/>
      <c r="U44" s="187"/>
      <c r="Z44" s="21"/>
      <c r="AA44" s="22"/>
      <c r="AB44" s="22"/>
      <c r="AC44" s="22"/>
      <c r="AD44" s="22"/>
      <c r="AE44" s="22"/>
      <c r="AF44" s="22"/>
      <c r="AG44" s="22"/>
      <c r="AH44" s="22"/>
      <c r="AI44" s="22"/>
      <c r="AJ44" s="22"/>
      <c r="AK44" s="22"/>
      <c r="AL44" s="22"/>
      <c r="AM44" s="22"/>
      <c r="AN44" s="22"/>
      <c r="AO44" s="22"/>
      <c r="AP44" s="21"/>
      <c r="AQ44" s="21"/>
      <c r="AR44" s="21"/>
      <c r="AS44" s="21"/>
      <c r="AT44" s="21"/>
      <c r="AU44" s="21"/>
      <c r="AV44" s="21"/>
      <c r="AW44" s="21"/>
      <c r="AX44" s="21"/>
      <c r="AY44" s="21"/>
      <c r="AZ44" s="21"/>
      <c r="BA44" s="21"/>
      <c r="BB44" s="21"/>
      <c r="BC44" s="21"/>
      <c r="BD44" s="21"/>
      <c r="BE44" s="21"/>
      <c r="BF44" s="22"/>
      <c r="BG44" s="22"/>
      <c r="BH44" s="22"/>
      <c r="BI44" s="22"/>
      <c r="BJ44" s="201"/>
      <c r="BK44" s="22"/>
    </row>
    <row r="45" spans="1:70" x14ac:dyDescent="0.2">
      <c r="I45" s="22"/>
      <c r="K45" s="22"/>
      <c r="N45" s="186"/>
      <c r="O45" s="187"/>
      <c r="T45" s="186"/>
      <c r="U45" s="187"/>
      <c r="Z45" s="21"/>
      <c r="AA45" s="22"/>
      <c r="AB45" s="22"/>
      <c r="AC45" s="22"/>
      <c r="AD45" s="22"/>
      <c r="AE45" s="22"/>
      <c r="AF45" s="22"/>
      <c r="AG45" s="22"/>
      <c r="AH45" s="22"/>
      <c r="AI45" s="22"/>
      <c r="AJ45" s="22"/>
      <c r="AK45" s="22"/>
      <c r="AL45" s="22"/>
      <c r="AM45" s="22"/>
      <c r="AN45" s="22"/>
      <c r="AO45" s="22"/>
      <c r="AP45" s="21"/>
      <c r="AQ45" s="21"/>
      <c r="AR45" s="21"/>
      <c r="AS45" s="21"/>
      <c r="AT45" s="21"/>
      <c r="AU45" s="21"/>
      <c r="AV45" s="21"/>
      <c r="AW45" s="21"/>
      <c r="AX45" s="21"/>
      <c r="AY45" s="21"/>
      <c r="AZ45" s="21"/>
      <c r="BA45" s="21"/>
      <c r="BB45" s="21"/>
      <c r="BC45" s="21"/>
      <c r="BD45" s="21"/>
      <c r="BE45" s="21"/>
      <c r="BF45" s="22"/>
      <c r="BG45" s="22"/>
      <c r="BH45" s="22"/>
      <c r="BI45" s="22"/>
      <c r="BJ45" s="201"/>
      <c r="BK45" s="22"/>
    </row>
    <row r="46" spans="1:70" x14ac:dyDescent="0.2">
      <c r="I46" s="22"/>
      <c r="K46" s="22"/>
      <c r="N46" s="186"/>
      <c r="O46" s="187"/>
      <c r="T46" s="186"/>
      <c r="U46" s="187"/>
      <c r="BJ46" s="186"/>
    </row>
    <row r="47" spans="1:70" x14ac:dyDescent="0.2">
      <c r="I47" s="22"/>
      <c r="K47" s="22"/>
      <c r="N47" s="186"/>
      <c r="O47" s="187"/>
      <c r="T47" s="186"/>
      <c r="U47" s="187"/>
      <c r="BJ47" s="186"/>
    </row>
    <row r="48" spans="1:70" x14ac:dyDescent="0.2">
      <c r="K48" s="22"/>
      <c r="N48" s="186"/>
      <c r="O48" s="187"/>
      <c r="T48" s="186"/>
      <c r="U48" s="187"/>
      <c r="BJ48" s="186"/>
    </row>
    <row r="49" spans="11:62" x14ac:dyDescent="0.2">
      <c r="K49" s="22"/>
      <c r="N49" s="186"/>
      <c r="O49" s="187"/>
      <c r="T49" s="186"/>
      <c r="U49" s="187"/>
      <c r="BJ49" s="186"/>
    </row>
    <row r="50" spans="11:62" x14ac:dyDescent="0.2">
      <c r="K50" s="22"/>
      <c r="N50" s="186"/>
      <c r="O50" s="187"/>
      <c r="T50" s="186"/>
      <c r="U50" s="187"/>
      <c r="BJ50" s="186"/>
    </row>
    <row r="51" spans="11:62" x14ac:dyDescent="0.2">
      <c r="K51" s="22"/>
      <c r="N51" s="186"/>
      <c r="O51" s="187"/>
      <c r="T51" s="186"/>
      <c r="U51" s="187"/>
      <c r="BJ51" s="186"/>
    </row>
    <row r="52" spans="11:62" x14ac:dyDescent="0.2">
      <c r="K52" s="22"/>
      <c r="N52" s="186"/>
      <c r="O52" s="187"/>
      <c r="T52" s="186"/>
      <c r="U52" s="187"/>
      <c r="BJ52" s="186"/>
    </row>
    <row r="53" spans="11:62" x14ac:dyDescent="0.2">
      <c r="K53" s="22"/>
      <c r="N53" s="186"/>
      <c r="O53" s="187"/>
      <c r="T53" s="186"/>
      <c r="U53" s="187"/>
      <c r="BJ53" s="186"/>
    </row>
    <row r="54" spans="11:62" x14ac:dyDescent="0.2">
      <c r="K54" s="22"/>
      <c r="N54" s="186"/>
      <c r="O54" s="187"/>
      <c r="T54" s="186"/>
      <c r="U54" s="187"/>
      <c r="BJ54" s="186"/>
    </row>
    <row r="55" spans="11:62" x14ac:dyDescent="0.2">
      <c r="K55" s="22"/>
    </row>
    <row r="56" spans="11:62" x14ac:dyDescent="0.2">
      <c r="K56" s="22"/>
    </row>
    <row r="57" spans="11:62" x14ac:dyDescent="0.2">
      <c r="K57" s="22"/>
      <c r="N57" s="186"/>
      <c r="O57" s="187"/>
      <c r="T57" s="186"/>
      <c r="U57" s="187"/>
      <c r="BJ57" s="186"/>
    </row>
    <row r="58" spans="11:62" x14ac:dyDescent="0.2">
      <c r="K58" s="22"/>
      <c r="N58" s="186"/>
      <c r="O58" s="187"/>
      <c r="T58" s="186"/>
      <c r="U58" s="187"/>
      <c r="BJ58" s="186"/>
    </row>
    <row r="59" spans="11:62" x14ac:dyDescent="0.2">
      <c r="K59" s="22"/>
    </row>
    <row r="60" spans="11:62" x14ac:dyDescent="0.2">
      <c r="K60" s="22"/>
      <c r="N60" s="186"/>
      <c r="O60" s="187"/>
      <c r="T60" s="186"/>
      <c r="U60" s="187"/>
      <c r="BJ60" s="186"/>
    </row>
    <row r="61" spans="11:62" x14ac:dyDescent="0.2">
      <c r="K61" s="22"/>
      <c r="N61" s="186"/>
      <c r="O61" s="187"/>
      <c r="T61" s="186"/>
      <c r="U61" s="187"/>
      <c r="BJ61" s="186"/>
    </row>
    <row r="62" spans="11:62" x14ac:dyDescent="0.2">
      <c r="K62" s="22"/>
      <c r="N62" s="186"/>
      <c r="O62" s="187"/>
      <c r="T62" s="186"/>
      <c r="U62" s="187"/>
      <c r="BJ62" s="186"/>
    </row>
    <row r="63" spans="11:62" x14ac:dyDescent="0.2">
      <c r="K63" s="22"/>
      <c r="N63" s="186"/>
      <c r="O63" s="187"/>
      <c r="T63" s="186"/>
      <c r="U63" s="187"/>
      <c r="BJ63" s="186"/>
    </row>
    <row r="64" spans="11:62" x14ac:dyDescent="0.2">
      <c r="K64" s="22"/>
      <c r="N64" s="186"/>
      <c r="O64" s="187"/>
      <c r="T64" s="186"/>
      <c r="U64" s="187"/>
      <c r="BJ64" s="186"/>
    </row>
    <row r="65" spans="11:62" x14ac:dyDescent="0.2">
      <c r="K65" s="22"/>
      <c r="N65" s="186"/>
      <c r="O65" s="187"/>
      <c r="T65" s="186"/>
      <c r="U65" s="187"/>
      <c r="BJ65" s="186"/>
    </row>
    <row r="66" spans="11:62" x14ac:dyDescent="0.2">
      <c r="K66" s="22"/>
      <c r="N66" s="186"/>
      <c r="O66" s="187"/>
      <c r="T66" s="186"/>
      <c r="U66" s="187"/>
      <c r="BJ66" s="186"/>
    </row>
    <row r="67" spans="11:62" x14ac:dyDescent="0.2">
      <c r="K67" s="22"/>
      <c r="N67" s="186"/>
      <c r="O67" s="187"/>
      <c r="T67" s="186"/>
      <c r="U67" s="187"/>
      <c r="BJ67" s="186"/>
    </row>
    <row r="68" spans="11:62" x14ac:dyDescent="0.2">
      <c r="K68" s="22"/>
      <c r="N68" s="186"/>
      <c r="O68" s="187"/>
      <c r="T68" s="186"/>
      <c r="U68" s="187"/>
      <c r="BJ68" s="186"/>
    </row>
    <row r="69" spans="11:62" x14ac:dyDescent="0.2">
      <c r="K69" s="22"/>
      <c r="N69" s="186"/>
      <c r="O69" s="187"/>
      <c r="T69" s="186"/>
      <c r="U69" s="187"/>
      <c r="BJ69" s="186"/>
    </row>
    <row r="70" spans="11:62" x14ac:dyDescent="0.2">
      <c r="K70" s="22"/>
      <c r="N70" s="186"/>
      <c r="O70" s="187"/>
      <c r="T70" s="186"/>
      <c r="U70" s="187"/>
      <c r="BJ70" s="186"/>
    </row>
    <row r="71" spans="11:62" x14ac:dyDescent="0.2">
      <c r="K71" s="22"/>
    </row>
    <row r="72" spans="11:62" x14ac:dyDescent="0.2">
      <c r="K72" s="22"/>
    </row>
    <row r="73" spans="11:62" x14ac:dyDescent="0.2">
      <c r="K73" s="22"/>
    </row>
    <row r="74" spans="11:62" x14ac:dyDescent="0.2">
      <c r="K74" s="22"/>
      <c r="N74" s="186"/>
      <c r="O74" s="187"/>
      <c r="T74" s="186"/>
      <c r="U74" s="187"/>
      <c r="BJ74" s="186"/>
    </row>
    <row r="75" spans="11:62" x14ac:dyDescent="0.2">
      <c r="K75" s="22"/>
      <c r="N75" s="186"/>
      <c r="O75" s="187"/>
      <c r="T75" s="186"/>
      <c r="U75" s="187"/>
      <c r="BJ75" s="186"/>
    </row>
    <row r="76" spans="11:62" x14ac:dyDescent="0.2">
      <c r="K76" s="22"/>
      <c r="N76" s="186"/>
      <c r="O76" s="187"/>
      <c r="T76" s="186"/>
      <c r="U76" s="187"/>
      <c r="BJ76" s="186"/>
    </row>
    <row r="77" spans="11:62" x14ac:dyDescent="0.2">
      <c r="K77" s="22"/>
      <c r="N77" s="186"/>
      <c r="O77" s="187"/>
      <c r="T77" s="186"/>
      <c r="U77" s="187"/>
      <c r="BJ77" s="186"/>
    </row>
    <row r="78" spans="11:62" x14ac:dyDescent="0.2">
      <c r="K78" s="22"/>
      <c r="N78" s="186"/>
      <c r="O78" s="187"/>
      <c r="T78" s="186"/>
      <c r="U78" s="187"/>
      <c r="BJ78" s="186"/>
    </row>
    <row r="79" spans="11:62" x14ac:dyDescent="0.2">
      <c r="K79" s="22"/>
    </row>
    <row r="80" spans="11:62" x14ac:dyDescent="0.2">
      <c r="K80" s="22"/>
      <c r="N80" s="186"/>
      <c r="O80" s="187"/>
      <c r="T80" s="186"/>
      <c r="U80" s="187"/>
      <c r="BJ80" s="186"/>
    </row>
    <row r="81" spans="11:62" x14ac:dyDescent="0.2">
      <c r="K81" s="22"/>
      <c r="N81" s="186"/>
      <c r="O81" s="187"/>
      <c r="T81" s="186"/>
      <c r="U81" s="187"/>
      <c r="BJ81" s="186"/>
    </row>
    <row r="82" spans="11:62" x14ac:dyDescent="0.2">
      <c r="K82" s="22"/>
      <c r="N82" s="186"/>
      <c r="O82" s="187"/>
      <c r="T82" s="186"/>
      <c r="U82" s="187"/>
      <c r="BJ82" s="186"/>
    </row>
    <row r="83" spans="11:62" x14ac:dyDescent="0.2">
      <c r="K83" s="22"/>
      <c r="N83" s="186"/>
      <c r="O83" s="187"/>
      <c r="T83" s="186"/>
      <c r="U83" s="187"/>
      <c r="BJ83" s="186"/>
    </row>
    <row r="84" spans="11:62" x14ac:dyDescent="0.2">
      <c r="K84" s="22"/>
      <c r="N84" s="186"/>
      <c r="O84" s="187"/>
      <c r="T84" s="186"/>
      <c r="U84" s="187"/>
      <c r="BJ84" s="186"/>
    </row>
    <row r="85" spans="11:62" x14ac:dyDescent="0.2">
      <c r="K85" s="22"/>
      <c r="N85" s="186"/>
      <c r="O85" s="187"/>
      <c r="T85" s="186"/>
      <c r="U85" s="187"/>
      <c r="BJ85" s="186"/>
    </row>
    <row r="86" spans="11:62" x14ac:dyDescent="0.2">
      <c r="K86" s="22"/>
      <c r="N86" s="186"/>
      <c r="O86" s="187"/>
      <c r="T86" s="186"/>
      <c r="U86" s="187"/>
      <c r="BJ86" s="186"/>
    </row>
    <row r="87" spans="11:62" x14ac:dyDescent="0.2">
      <c r="K87" s="22"/>
      <c r="N87" s="186"/>
      <c r="O87" s="187"/>
      <c r="T87" s="186"/>
      <c r="U87" s="187"/>
      <c r="BJ87" s="186"/>
    </row>
    <row r="88" spans="11:62" x14ac:dyDescent="0.2">
      <c r="K88" s="22"/>
      <c r="N88" s="186"/>
      <c r="O88" s="187"/>
      <c r="T88" s="186"/>
      <c r="U88" s="187"/>
      <c r="BJ88" s="186"/>
    </row>
    <row r="89" spans="11:62" x14ac:dyDescent="0.2">
      <c r="K89" s="22"/>
      <c r="N89" s="186"/>
      <c r="O89" s="187"/>
      <c r="T89" s="186"/>
      <c r="U89" s="187"/>
      <c r="BJ89" s="186"/>
    </row>
    <row r="90" spans="11:62" x14ac:dyDescent="0.2">
      <c r="K90" s="22"/>
      <c r="N90" s="186"/>
      <c r="O90" s="187"/>
      <c r="T90" s="186"/>
      <c r="U90" s="187"/>
      <c r="BJ90" s="186"/>
    </row>
    <row r="91" spans="11:62" x14ac:dyDescent="0.2">
      <c r="K91" s="22"/>
      <c r="N91" s="186"/>
      <c r="O91" s="187"/>
      <c r="T91" s="186"/>
      <c r="U91" s="187"/>
      <c r="BJ91" s="186"/>
    </row>
    <row r="92" spans="11:62" x14ac:dyDescent="0.2">
      <c r="K92" s="22"/>
      <c r="N92" s="186"/>
      <c r="O92" s="187"/>
      <c r="T92" s="186"/>
      <c r="U92" s="187"/>
      <c r="BJ92" s="186"/>
    </row>
    <row r="93" spans="11:62" x14ac:dyDescent="0.2">
      <c r="K93" s="22"/>
    </row>
    <row r="94" spans="11:62" x14ac:dyDescent="0.2">
      <c r="K94" s="22"/>
      <c r="N94" s="186"/>
      <c r="O94" s="187"/>
      <c r="T94" s="186"/>
      <c r="U94" s="187"/>
      <c r="BJ94" s="186"/>
    </row>
    <row r="95" spans="11:62" x14ac:dyDescent="0.2">
      <c r="K95" s="22"/>
      <c r="N95" s="186"/>
      <c r="O95" s="187"/>
      <c r="T95" s="186"/>
      <c r="U95" s="187"/>
      <c r="BJ95" s="186"/>
    </row>
    <row r="96" spans="11:62" x14ac:dyDescent="0.2">
      <c r="K96" s="22"/>
      <c r="N96" s="186"/>
      <c r="O96" s="187"/>
      <c r="T96" s="186"/>
      <c r="U96" s="187"/>
      <c r="BJ96" s="186"/>
    </row>
    <row r="97" spans="11:62" x14ac:dyDescent="0.2">
      <c r="K97" s="22"/>
    </row>
    <row r="98" spans="11:62" x14ac:dyDescent="0.2">
      <c r="K98" s="22"/>
    </row>
    <row r="99" spans="11:62" x14ac:dyDescent="0.2">
      <c r="K99" s="22"/>
      <c r="N99" s="186"/>
      <c r="O99" s="187"/>
      <c r="T99" s="186"/>
      <c r="U99" s="187"/>
      <c r="BJ99" s="186"/>
    </row>
    <row r="100" spans="11:62" x14ac:dyDescent="0.2">
      <c r="K100" s="22"/>
      <c r="N100" s="186"/>
      <c r="O100" s="187"/>
      <c r="T100" s="186"/>
      <c r="U100" s="187"/>
      <c r="BJ100" s="186"/>
    </row>
    <row r="101" spans="11:62" x14ac:dyDescent="0.2">
      <c r="K101" s="22"/>
      <c r="N101" s="186"/>
      <c r="O101" s="187"/>
      <c r="T101" s="186"/>
      <c r="U101" s="187"/>
      <c r="BJ101" s="186"/>
    </row>
    <row r="102" spans="11:62" x14ac:dyDescent="0.2">
      <c r="K102" s="22"/>
      <c r="N102" s="186"/>
      <c r="O102" s="187"/>
      <c r="T102" s="186"/>
      <c r="U102" s="187"/>
      <c r="BJ102" s="186"/>
    </row>
    <row r="103" spans="11:62" x14ac:dyDescent="0.2">
      <c r="K103" s="22"/>
      <c r="N103" s="186"/>
      <c r="O103" s="187"/>
      <c r="T103" s="186"/>
      <c r="U103" s="187"/>
      <c r="BJ103" s="186"/>
    </row>
    <row r="104" spans="11:62" x14ac:dyDescent="0.2">
      <c r="K104" s="22"/>
      <c r="N104" s="186"/>
      <c r="O104" s="187"/>
      <c r="T104" s="186"/>
      <c r="U104" s="187"/>
      <c r="BJ104" s="186"/>
    </row>
    <row r="105" spans="11:62" x14ac:dyDescent="0.2">
      <c r="N105" s="186"/>
      <c r="O105" s="187"/>
      <c r="T105" s="186"/>
      <c r="U105" s="187"/>
      <c r="BJ105" s="186"/>
    </row>
    <row r="106" spans="11:62" x14ac:dyDescent="0.2">
      <c r="N106" s="186"/>
      <c r="O106" s="187"/>
      <c r="T106" s="186"/>
      <c r="U106" s="187"/>
      <c r="BJ106" s="186"/>
    </row>
    <row r="107" spans="11:62" x14ac:dyDescent="0.2">
      <c r="N107" s="186"/>
      <c r="O107" s="187"/>
      <c r="T107" s="186"/>
      <c r="U107" s="187"/>
      <c r="BJ107" s="186"/>
    </row>
    <row r="111" spans="11:62" x14ac:dyDescent="0.2">
      <c r="N111" s="186"/>
      <c r="O111" s="187"/>
      <c r="T111" s="186"/>
      <c r="U111" s="187"/>
      <c r="BJ111" s="186"/>
    </row>
    <row r="112" spans="11:62" x14ac:dyDescent="0.2">
      <c r="N112" s="186"/>
      <c r="O112" s="187"/>
      <c r="T112" s="186"/>
      <c r="U112" s="187"/>
      <c r="BJ112" s="186"/>
    </row>
    <row r="113" spans="14:62" x14ac:dyDescent="0.2">
      <c r="N113" s="186"/>
      <c r="O113" s="187"/>
      <c r="T113" s="186"/>
      <c r="U113" s="187"/>
      <c r="BJ113" s="186"/>
    </row>
    <row r="114" spans="14:62" x14ac:dyDescent="0.2">
      <c r="N114" s="186"/>
      <c r="O114" s="187"/>
      <c r="T114" s="186"/>
      <c r="U114" s="187"/>
      <c r="BJ114" s="186"/>
    </row>
    <row r="115" spans="14:62" x14ac:dyDescent="0.2">
      <c r="N115" s="186"/>
      <c r="O115" s="187"/>
      <c r="T115" s="186"/>
      <c r="U115" s="187"/>
      <c r="BJ115" s="186"/>
    </row>
    <row r="116" spans="14:62" x14ac:dyDescent="0.2">
      <c r="N116" s="186"/>
      <c r="O116" s="187"/>
      <c r="T116" s="186"/>
      <c r="U116" s="187"/>
      <c r="BJ116" s="186"/>
    </row>
    <row r="117" spans="14:62" x14ac:dyDescent="0.2">
      <c r="N117" s="186"/>
      <c r="O117" s="187"/>
      <c r="T117" s="186"/>
      <c r="U117" s="187"/>
      <c r="BJ117" s="186"/>
    </row>
    <row r="118" spans="14:62" x14ac:dyDescent="0.2">
      <c r="N118" s="186"/>
      <c r="O118" s="187"/>
      <c r="T118" s="186"/>
      <c r="U118" s="187"/>
      <c r="BJ118" s="186"/>
    </row>
    <row r="119" spans="14:62" x14ac:dyDescent="0.2">
      <c r="N119" s="186"/>
      <c r="O119" s="187"/>
      <c r="T119" s="186"/>
      <c r="U119" s="187"/>
      <c r="BJ119" s="186"/>
    </row>
    <row r="122" spans="14:62" x14ac:dyDescent="0.2">
      <c r="N122" s="186"/>
      <c r="O122" s="187"/>
      <c r="T122" s="186"/>
      <c r="U122" s="187"/>
      <c r="BJ122" s="186"/>
    </row>
    <row r="123" spans="14:62" x14ac:dyDescent="0.2">
      <c r="N123" s="186"/>
      <c r="O123" s="187"/>
      <c r="T123" s="186"/>
      <c r="U123" s="187"/>
      <c r="BJ123" s="186"/>
    </row>
    <row r="125" spans="14:62" x14ac:dyDescent="0.2">
      <c r="N125" s="186"/>
      <c r="O125" s="187"/>
      <c r="T125" s="186"/>
      <c r="U125" s="187"/>
      <c r="BJ125" s="186"/>
    </row>
    <row r="126" spans="14:62" x14ac:dyDescent="0.2">
      <c r="N126" s="186"/>
      <c r="O126" s="187"/>
      <c r="T126" s="186"/>
      <c r="U126" s="187"/>
      <c r="BJ126" s="186"/>
    </row>
    <row r="127" spans="14:62" x14ac:dyDescent="0.2">
      <c r="N127" s="186"/>
      <c r="O127" s="187"/>
      <c r="T127" s="186"/>
      <c r="U127" s="187"/>
      <c r="BJ127" s="186"/>
    </row>
    <row r="128" spans="14:62" x14ac:dyDescent="0.2">
      <c r="N128" s="186"/>
      <c r="O128" s="187"/>
      <c r="T128" s="186"/>
      <c r="U128" s="187"/>
      <c r="BJ128" s="186"/>
    </row>
    <row r="129" spans="14:62" x14ac:dyDescent="0.2">
      <c r="N129" s="186"/>
      <c r="O129" s="187"/>
      <c r="T129" s="186"/>
      <c r="U129" s="187"/>
      <c r="BJ129" s="186"/>
    </row>
    <row r="130" spans="14:62" x14ac:dyDescent="0.2">
      <c r="N130" s="186"/>
      <c r="O130" s="187"/>
      <c r="T130" s="186"/>
      <c r="U130" s="187"/>
      <c r="BJ130" s="186"/>
    </row>
    <row r="131" spans="14:62" x14ac:dyDescent="0.2">
      <c r="N131" s="186"/>
      <c r="O131" s="187"/>
      <c r="T131" s="186"/>
      <c r="U131" s="187"/>
      <c r="BJ131" s="186"/>
    </row>
    <row r="132" spans="14:62" x14ac:dyDescent="0.2">
      <c r="N132" s="186"/>
      <c r="O132" s="187"/>
      <c r="T132" s="186"/>
      <c r="U132" s="187"/>
      <c r="BJ132" s="186"/>
    </row>
    <row r="136" spans="14:62" x14ac:dyDescent="0.2">
      <c r="N136" s="186"/>
      <c r="O136" s="187"/>
      <c r="T136" s="186"/>
      <c r="U136" s="187"/>
      <c r="BJ136" s="186"/>
    </row>
    <row r="137" spans="14:62" x14ac:dyDescent="0.2">
      <c r="N137" s="186"/>
      <c r="O137" s="187"/>
      <c r="T137" s="186"/>
      <c r="U137" s="187"/>
      <c r="BJ137" s="186"/>
    </row>
    <row r="138" spans="14:62" x14ac:dyDescent="0.2">
      <c r="N138" s="186"/>
      <c r="O138" s="187"/>
      <c r="T138" s="186"/>
      <c r="U138" s="187"/>
      <c r="BJ138" s="186"/>
    </row>
    <row r="139" spans="14:62" x14ac:dyDescent="0.2">
      <c r="N139" s="186"/>
      <c r="O139" s="187"/>
      <c r="T139" s="186"/>
      <c r="U139" s="187"/>
      <c r="BJ139" s="186"/>
    </row>
    <row r="140" spans="14:62" x14ac:dyDescent="0.2">
      <c r="N140" s="186"/>
      <c r="O140" s="187"/>
      <c r="T140" s="186"/>
      <c r="U140" s="187"/>
      <c r="BJ140" s="186"/>
    </row>
    <row r="141" spans="14:62" x14ac:dyDescent="0.2">
      <c r="N141" s="186"/>
      <c r="O141" s="187"/>
      <c r="T141" s="186"/>
      <c r="U141" s="187"/>
      <c r="BJ141" s="186"/>
    </row>
    <row r="142" spans="14:62" x14ac:dyDescent="0.2">
      <c r="N142" s="186"/>
      <c r="O142" s="187"/>
      <c r="T142" s="186"/>
      <c r="U142" s="187"/>
      <c r="BJ142" s="186"/>
    </row>
  </sheetData>
  <sheetProtection sheet="1" formatCells="0" formatColumns="0" formatRows="0" sort="0" autoFilter="0" pivotTables="0"/>
  <autoFilter ref="A36:BR40" xr:uid="{C17AB63A-CC2E-45B1-9000-3DF8F50B2535}"/>
  <mergeCells count="161">
    <mergeCell ref="B2:D5"/>
    <mergeCell ref="E2:X5"/>
    <mergeCell ref="D28:F28"/>
    <mergeCell ref="D35:K35"/>
    <mergeCell ref="L35:X35"/>
    <mergeCell ref="Y35:BK35"/>
    <mergeCell ref="N43:N45"/>
    <mergeCell ref="U43:U45"/>
    <mergeCell ref="BJ43:BJ45"/>
    <mergeCell ref="O43:O45"/>
    <mergeCell ref="T43:T45"/>
    <mergeCell ref="BJ46:BJ49"/>
    <mergeCell ref="T46:T49"/>
    <mergeCell ref="U46:U49"/>
    <mergeCell ref="N46:N49"/>
    <mergeCell ref="O46:O49"/>
    <mergeCell ref="U50:U51"/>
    <mergeCell ref="BJ50:BJ51"/>
    <mergeCell ref="O50:O51"/>
    <mergeCell ref="T50:T51"/>
    <mergeCell ref="N50:N51"/>
    <mergeCell ref="BJ52:BJ54"/>
    <mergeCell ref="T52:T54"/>
    <mergeCell ref="U52:U54"/>
    <mergeCell ref="N52:N54"/>
    <mergeCell ref="O52:O54"/>
    <mergeCell ref="U57:U58"/>
    <mergeCell ref="BJ57:BJ58"/>
    <mergeCell ref="O57:O58"/>
    <mergeCell ref="T57:T58"/>
    <mergeCell ref="N57:N58"/>
    <mergeCell ref="BJ60:BJ61"/>
    <mergeCell ref="T60:T61"/>
    <mergeCell ref="U60:U61"/>
    <mergeCell ref="N60:N61"/>
    <mergeCell ref="O60:O61"/>
    <mergeCell ref="U62:U63"/>
    <mergeCell ref="BJ62:BJ63"/>
    <mergeCell ref="O62:O63"/>
    <mergeCell ref="T62:T63"/>
    <mergeCell ref="N62:N63"/>
    <mergeCell ref="BJ64:BJ66"/>
    <mergeCell ref="T64:T66"/>
    <mergeCell ref="U64:U66"/>
    <mergeCell ref="N64:N66"/>
    <mergeCell ref="O64:O66"/>
    <mergeCell ref="U67:U70"/>
    <mergeCell ref="BJ67:BJ70"/>
    <mergeCell ref="O67:O70"/>
    <mergeCell ref="T67:T70"/>
    <mergeCell ref="N67:N70"/>
    <mergeCell ref="BJ74:BJ75"/>
    <mergeCell ref="T74:T75"/>
    <mergeCell ref="U74:U75"/>
    <mergeCell ref="N74:N75"/>
    <mergeCell ref="O74:O75"/>
    <mergeCell ref="U76:U78"/>
    <mergeCell ref="BJ76:BJ78"/>
    <mergeCell ref="O76:O78"/>
    <mergeCell ref="T76:T78"/>
    <mergeCell ref="N76:N78"/>
    <mergeCell ref="BJ80:BJ82"/>
    <mergeCell ref="T80:T82"/>
    <mergeCell ref="U80:U82"/>
    <mergeCell ref="N80:N82"/>
    <mergeCell ref="O80:O82"/>
    <mergeCell ref="U83:U84"/>
    <mergeCell ref="BJ83:BJ84"/>
    <mergeCell ref="O83:O84"/>
    <mergeCell ref="T83:T84"/>
    <mergeCell ref="N83:N84"/>
    <mergeCell ref="BJ85:BJ86"/>
    <mergeCell ref="T85:T86"/>
    <mergeCell ref="U85:U86"/>
    <mergeCell ref="N85:N86"/>
    <mergeCell ref="O85:O86"/>
    <mergeCell ref="U87:U89"/>
    <mergeCell ref="BJ87:BJ89"/>
    <mergeCell ref="O87:O89"/>
    <mergeCell ref="T87:T89"/>
    <mergeCell ref="N87:N89"/>
    <mergeCell ref="BJ90:BJ92"/>
    <mergeCell ref="T90:T92"/>
    <mergeCell ref="U90:U92"/>
    <mergeCell ref="N90:N92"/>
    <mergeCell ref="O90:O92"/>
    <mergeCell ref="U94:U96"/>
    <mergeCell ref="BJ94:BJ96"/>
    <mergeCell ref="O94:O96"/>
    <mergeCell ref="T94:T96"/>
    <mergeCell ref="N94:N96"/>
    <mergeCell ref="BJ99:BJ101"/>
    <mergeCell ref="T99:T101"/>
    <mergeCell ref="U99:U101"/>
    <mergeCell ref="N99:N101"/>
    <mergeCell ref="O99:O101"/>
    <mergeCell ref="U102:U103"/>
    <mergeCell ref="BJ102:BJ103"/>
    <mergeCell ref="O102:O103"/>
    <mergeCell ref="T102:T103"/>
    <mergeCell ref="N102:N103"/>
    <mergeCell ref="BJ104:BJ105"/>
    <mergeCell ref="T104:T105"/>
    <mergeCell ref="U104:U105"/>
    <mergeCell ref="N104:N105"/>
    <mergeCell ref="O104:O105"/>
    <mergeCell ref="U106:U107"/>
    <mergeCell ref="BJ106:BJ107"/>
    <mergeCell ref="O106:O107"/>
    <mergeCell ref="T106:T107"/>
    <mergeCell ref="N106:N107"/>
    <mergeCell ref="BJ111:BJ112"/>
    <mergeCell ref="T111:T112"/>
    <mergeCell ref="U111:U112"/>
    <mergeCell ref="N111:N112"/>
    <mergeCell ref="O111:O112"/>
    <mergeCell ref="U113:U115"/>
    <mergeCell ref="BJ113:BJ115"/>
    <mergeCell ref="O113:O115"/>
    <mergeCell ref="T113:T115"/>
    <mergeCell ref="N113:N115"/>
    <mergeCell ref="BJ116:BJ119"/>
    <mergeCell ref="T116:T119"/>
    <mergeCell ref="U116:U119"/>
    <mergeCell ref="N116:N119"/>
    <mergeCell ref="O116:O119"/>
    <mergeCell ref="U122:U123"/>
    <mergeCell ref="BJ122:BJ123"/>
    <mergeCell ref="O122:O123"/>
    <mergeCell ref="T122:T123"/>
    <mergeCell ref="N122:N123"/>
    <mergeCell ref="BJ125:BJ127"/>
    <mergeCell ref="T125:T127"/>
    <mergeCell ref="U125:U127"/>
    <mergeCell ref="N125:N127"/>
    <mergeCell ref="O125:O127"/>
    <mergeCell ref="U128:U130"/>
    <mergeCell ref="BJ128:BJ130"/>
    <mergeCell ref="O128:O130"/>
    <mergeCell ref="T128:T130"/>
    <mergeCell ref="N128:N130"/>
    <mergeCell ref="BJ131:BJ132"/>
    <mergeCell ref="T131:T132"/>
    <mergeCell ref="U131:U132"/>
    <mergeCell ref="N131:N132"/>
    <mergeCell ref="O131:O132"/>
    <mergeCell ref="U136:U137"/>
    <mergeCell ref="BJ136:BJ137"/>
    <mergeCell ref="O136:O137"/>
    <mergeCell ref="T136:T137"/>
    <mergeCell ref="N136:N137"/>
    <mergeCell ref="BJ138:BJ139"/>
    <mergeCell ref="T138:T139"/>
    <mergeCell ref="U138:U139"/>
    <mergeCell ref="N138:N139"/>
    <mergeCell ref="O138:O139"/>
    <mergeCell ref="U140:U142"/>
    <mergeCell ref="BJ140:BJ142"/>
    <mergeCell ref="O140:O142"/>
    <mergeCell ref="T140:T142"/>
    <mergeCell ref="N140:N142"/>
  </mergeCells>
  <conditionalFormatting sqref="W37:W40">
    <cfRule type="containsText" dxfId="543" priority="252" operator="containsText" text="RIESGO BAJO">
      <formula>NOT(ISERROR(SEARCH("RIESGO BAJO",W37)))</formula>
    </cfRule>
    <cfRule type="containsText" dxfId="542" priority="253" operator="containsText" text="RIESGO MODERADO">
      <formula>NOT(ISERROR(SEARCH("RIESGO MODERADO",W37)))</formula>
    </cfRule>
    <cfRule type="containsText" dxfId="541" priority="254" operator="containsText" text="RIESGO ALTO">
      <formula>NOT(ISERROR(SEARCH("RIESGO ALTO",W37)))</formula>
    </cfRule>
    <cfRule type="containsText" dxfId="540" priority="255" operator="containsText" text="RIESGO EXTREMO">
      <formula>NOT(ISERROR(SEARCH("RIESGO EXTREMO",W37)))</formula>
    </cfRule>
  </conditionalFormatting>
  <conditionalFormatting sqref="X37:X40">
    <cfRule type="containsText" dxfId="539" priority="211" operator="containsText" text="RIESGO BAJO">
      <formula>NOT(ISERROR(SEARCH("RIESGO BAJO",X37)))</formula>
    </cfRule>
    <cfRule type="containsText" dxfId="538" priority="212" operator="containsText" text="RIESGO MODERADO">
      <formula>NOT(ISERROR(SEARCH("RIESGO MODERADO",X37)))</formula>
    </cfRule>
    <cfRule type="containsText" dxfId="537" priority="213" operator="containsText" text="RIESGO ALTO">
      <formula>NOT(ISERROR(SEARCH("RIESGO ALTO",X37)))</formula>
    </cfRule>
    <cfRule type="containsText" dxfId="536" priority="214" operator="containsText" text="RIESGO EXTREMO">
      <formula>NOT(ISERROR(SEARCH("RIESGO EXTREMO",X37)))</formula>
    </cfRule>
  </conditionalFormatting>
  <conditionalFormatting sqref="P37:P40">
    <cfRule type="containsText" dxfId="535" priority="191" operator="containsText" text="RIESGO BAJO">
      <formula>NOT(ISERROR(SEARCH("RIESGO BAJO",P37)))</formula>
    </cfRule>
    <cfRule type="containsText" dxfId="534" priority="192" operator="containsText" text="RIESGO MODERADO">
      <formula>NOT(ISERROR(SEARCH("RIESGO MODERADO",P37)))</formula>
    </cfRule>
    <cfRule type="containsText" dxfId="533" priority="193" operator="containsText" text="RIESGO ALTO">
      <formula>NOT(ISERROR(SEARCH("RIESGO ALTO",P37)))</formula>
    </cfRule>
    <cfRule type="containsText" dxfId="532" priority="194" operator="containsText" text="RIESGO EXTREMO">
      <formula>NOT(ISERROR(SEARCH("RIESGO EXTREMO",P37)))</formula>
    </cfRule>
  </conditionalFormatting>
  <conditionalFormatting sqref="O37:O40">
    <cfRule type="containsText" dxfId="531" priority="103" operator="containsText" text="RIESGO BAJO">
      <formula>NOT(ISERROR(SEARCH("RIESGO BAJO",O37)))</formula>
    </cfRule>
    <cfRule type="containsText" dxfId="530" priority="104" operator="containsText" text="RIESGO MODERADO">
      <formula>NOT(ISERROR(SEARCH("RIESGO MODERADO",O37)))</formula>
    </cfRule>
    <cfRule type="containsText" dxfId="529" priority="105" operator="containsText" text="RIESGO ALTO">
      <formula>NOT(ISERROR(SEARCH("RIESGO ALTO",O37)))</formula>
    </cfRule>
    <cfRule type="containsText" dxfId="528" priority="106" operator="containsText" text="RIESGO EXTREMO">
      <formula>NOT(ISERROR(SEARCH("RIESGO EXTREMO",O37)))</formula>
    </cfRule>
  </conditionalFormatting>
  <conditionalFormatting sqref="Q37:Q40">
    <cfRule type="containsText" dxfId="527" priority="127" operator="containsText" text="RIESGO BAJO">
      <formula>NOT(ISERROR(SEARCH("RIESGO BAJO",Q37)))</formula>
    </cfRule>
    <cfRule type="containsText" dxfId="526" priority="128" operator="containsText" text="RIESGO MODERADO">
      <formula>NOT(ISERROR(SEARCH("RIESGO MODERADO",Q37)))</formula>
    </cfRule>
    <cfRule type="containsText" dxfId="525" priority="129" operator="containsText" text="RIESGO ALTO">
      <formula>NOT(ISERROR(SEARCH("RIESGO ALTO",Q37)))</formula>
    </cfRule>
    <cfRule type="containsText" dxfId="524" priority="130" operator="containsText" text="RIESGO EXTREMO">
      <formula>NOT(ISERROR(SEARCH("RIESGO EXTREMO",Q37)))</formula>
    </cfRule>
  </conditionalFormatting>
  <conditionalFormatting sqref="V37:V40">
    <cfRule type="containsText" dxfId="523" priority="67" operator="containsText" text="RIESGO BAJO">
      <formula>NOT(ISERROR(SEARCH("RIESGO BAJO",V37)))</formula>
    </cfRule>
    <cfRule type="containsText" dxfId="522" priority="68" operator="containsText" text="RIESGO MODERADO">
      <formula>NOT(ISERROR(SEARCH("RIESGO MODERADO",V37)))</formula>
    </cfRule>
    <cfRule type="containsText" dxfId="521" priority="69" operator="containsText" text="RIESGO ALTO">
      <formula>NOT(ISERROR(SEARCH("RIESGO ALTO",V37)))</formula>
    </cfRule>
    <cfRule type="containsText" dxfId="520" priority="70" operator="containsText" text="RIESGO EXTREMO">
      <formula>NOT(ISERROR(SEARCH("RIESGO EXTREMO",V37)))</formula>
    </cfRule>
  </conditionalFormatting>
  <conditionalFormatting sqref="U37:U40">
    <cfRule type="containsText" dxfId="519" priority="47" operator="containsText" text="RIESGO BAJO">
      <formula>NOT(ISERROR(SEARCH("RIESGO BAJO",U37)))</formula>
    </cfRule>
    <cfRule type="containsText" dxfId="518" priority="48" operator="containsText" text="RIESGO MODERADO">
      <formula>NOT(ISERROR(SEARCH("RIESGO MODERADO",U37)))</formula>
    </cfRule>
    <cfRule type="containsText" dxfId="517" priority="49" operator="containsText" text="RIESGO ALTO">
      <formula>NOT(ISERROR(SEARCH("RIESGO ALTO",U37)))</formula>
    </cfRule>
    <cfRule type="containsText" dxfId="516" priority="50" operator="containsText" text="RIESGO EXTREMO">
      <formula>NOT(ISERROR(SEARCH("RIESGO EXTREMO",U37)))</formula>
    </cfRule>
  </conditionalFormatting>
  <conditionalFormatting sqref="L6:L10">
    <cfRule type="colorScale" priority="2">
      <colorScale>
        <cfvo type="min"/>
        <cfvo type="percentile" val="50"/>
        <cfvo type="max"/>
        <color rgb="FFF8696B"/>
        <color rgb="FFFFEB84"/>
        <color rgb="FF63BE7B"/>
      </colorScale>
    </cfRule>
  </conditionalFormatting>
  <conditionalFormatting sqref="R6:R10">
    <cfRule type="colorScale" priority="1">
      <colorScale>
        <cfvo type="min"/>
        <cfvo type="percentile" val="50"/>
        <cfvo type="max"/>
        <color rgb="FFF8696B"/>
        <color rgb="FFFFEB84"/>
        <color rgb="FF63BE7B"/>
      </colorScale>
    </cfRule>
  </conditionalFormatting>
  <dataValidations count="25">
    <dataValidation type="list" allowBlank="1" showInputMessage="1" showErrorMessage="1" sqref="F37:F40" xr:uid="{F8DFAF4B-F710-4564-9BC6-8F9CBFCEC1CB}">
      <formula1>$F$6:$F$11</formula1>
    </dataValidation>
    <dataValidation type="list" allowBlank="1" showInputMessage="1" showErrorMessage="1" sqref="G37:G40" xr:uid="{1DC6A2C9-AA41-4548-9EDA-BDA39947BD37}">
      <formula1>$G$6:$G$11</formula1>
    </dataValidation>
    <dataValidation type="list" allowBlank="1" showInputMessage="1" showErrorMessage="1" sqref="H37:H40" xr:uid="{4157BF80-CC28-4DB8-BA1E-98A75F522710}">
      <formula1>$H$6:$H$12</formula1>
    </dataValidation>
    <dataValidation type="list" allowBlank="1" showInputMessage="1" showErrorMessage="1" sqref="Q37:Q40" xr:uid="{A7FE6316-BFDE-4D60-ACD3-DEE3531E1171}">
      <formula1>#REF!</formula1>
    </dataValidation>
    <dataValidation type="list" allowBlank="1" showInputMessage="1" showErrorMessage="1" sqref="R37:R40 L37:L40" xr:uid="{3C1DCE31-55D5-4272-BAF3-9CB91313F844}">
      <formula1>$L$6:$L$10</formula1>
    </dataValidation>
    <dataValidation type="list" allowBlank="1" showInputMessage="1" showErrorMessage="1" sqref="M37:M40 S37:S40" xr:uid="{FADFBB84-17FE-4301-9995-34F695A4362D}">
      <formula1>$M$6:$M$10</formula1>
    </dataValidation>
    <dataValidation type="list" allowBlank="1" showInputMessage="1" showErrorMessage="1" sqref="AN37:AN40" xr:uid="{B970F565-407A-4487-B6E7-6907F6B52132}">
      <formula1>$AN$6:$AN$14</formula1>
    </dataValidation>
    <dataValidation type="list" allowBlank="1" showInputMessage="1" showErrorMessage="1" sqref="E37:E40" xr:uid="{3BC28AB2-B5C5-4E48-8AD6-81B78E11C859}">
      <formula1>$E$6:$E$15</formula1>
    </dataValidation>
    <dataValidation type="list" allowBlank="1" showInputMessage="1" showErrorMessage="1" sqref="D37:D40" xr:uid="{F8EBFB68-65E9-4D0B-8F8C-36FBF7653ACA}">
      <formula1>$D$6:$D$25</formula1>
    </dataValidation>
    <dataValidation type="list" allowBlank="1" showInputMessage="1" showErrorMessage="1" sqref="BL37:BM40" xr:uid="{591BF207-5494-4627-81F9-ACDF5C6F02B7}">
      <formula1>$BL$6:$BL$7</formula1>
    </dataValidation>
    <dataValidation type="list" allowBlank="1" showInputMessage="1" showErrorMessage="1" sqref="X37:X40" xr:uid="{7F47D159-584C-4441-9318-0D1AE445F50C}">
      <formula1>$X$6:$X$7</formula1>
    </dataValidation>
    <dataValidation type="list" allowBlank="1" showInputMessage="1" showErrorMessage="1" sqref="AJ37:AJ40" xr:uid="{61076FD5-D749-4B31-AA59-8CA9FF906912}">
      <formula1>$AJ$6:$AJ$8</formula1>
    </dataValidation>
    <dataValidation type="list" allowBlank="1" showInputMessage="1" showErrorMessage="1" sqref="AA37:AA40" xr:uid="{0EA0B2CE-CF20-4F6C-B02A-DA24C7A4F880}">
      <formula1>$AA$6:$AA$7</formula1>
    </dataValidation>
    <dataValidation type="list" allowBlank="1" showInputMessage="1" showErrorMessage="1" sqref="AK37:AM40" xr:uid="{3961DC28-D573-429C-ACE9-9DFD62E32014}">
      <formula1>$AK$6:$AK$7</formula1>
    </dataValidation>
    <dataValidation type="list" allowBlank="1" showInputMessage="1" showErrorMessage="1" sqref="AP37:AP40" xr:uid="{4BD3238A-39CF-4EC9-881E-8FF61B6192DC}">
      <formula1>$AP$6:$AP$7</formula1>
    </dataValidation>
    <dataValidation type="list" allowBlank="1" showInputMessage="1" showErrorMessage="1" sqref="AQ37:AQ40" xr:uid="{1C16535D-E19B-4709-B350-8F4912920C8C}">
      <formula1>$AQ$6:$AQ$7</formula1>
    </dataValidation>
    <dataValidation type="list" allowBlank="1" showInputMessage="1" showErrorMessage="1" sqref="AR37:AR40" xr:uid="{5030362C-D13F-4D1C-A9BD-AFF46C29B48B}">
      <formula1>$AR$6:$AR$7</formula1>
    </dataValidation>
    <dataValidation type="list" allowBlank="1" showInputMessage="1" showErrorMessage="1" sqref="AS37:AS40" xr:uid="{890C7A41-712B-4FA0-A174-995A934A402E}">
      <formula1>$AS$6:$AS$8</formula1>
    </dataValidation>
    <dataValidation type="list" allowBlank="1" showInputMessage="1" showErrorMessage="1" sqref="AT37:AT40" xr:uid="{3D79FFCE-9AD3-4EA4-B628-22FB25502FEC}">
      <formula1>$AT$6:$AT$7</formula1>
    </dataValidation>
    <dataValidation type="list" allowBlank="1" showInputMessage="1" showErrorMessage="1" sqref="AU37:AU40" xr:uid="{076D0C1D-DF38-4E81-89F2-653BA94AA142}">
      <formula1>$AU$6:$AU$7</formula1>
    </dataValidation>
    <dataValidation type="list" allowBlank="1" showInputMessage="1" showErrorMessage="1" sqref="AV37:AV40" xr:uid="{1B251D67-C0A3-4E22-93B1-1DFE8E433267}">
      <formula1>$AV$6:$AV$8</formula1>
    </dataValidation>
    <dataValidation type="list" allowBlank="1" showInputMessage="1" showErrorMessage="1" sqref="BF37:BF40" xr:uid="{CB2A5E62-E6A8-48C8-9430-4913FC8338FD}">
      <formula1>$BF$6:$BF$8</formula1>
    </dataValidation>
    <dataValidation type="list" allowBlank="1" showInputMessage="1" showErrorMessage="1" sqref="AC37:AC40" xr:uid="{768DAD6D-EA23-4499-89AA-49AD9E31DB77}">
      <formula1>$AC$6:$AC$7</formula1>
    </dataValidation>
    <dataValidation type="list" allowBlank="1" showInputMessage="1" showErrorMessage="1" sqref="AI37:AI40" xr:uid="{98C78A6F-310C-4F25-924E-0D8075B8FD48}">
      <formula1>$AI$6:$AI$7</formula1>
    </dataValidation>
    <dataValidation type="list" allowBlank="1" showInputMessage="1" showErrorMessage="1" sqref="AO37:AO40" xr:uid="{05B9199A-C1DE-4F49-BA93-7D70ABB0068A}">
      <formula1>$AO$6:$AO$7</formula1>
    </dataValidation>
  </dataValidations>
  <pageMargins left="0.25" right="0.25" top="0.75" bottom="0.75" header="0.3" footer="0.3"/>
  <pageSetup scale="21"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AAD4D-AE9A-4858-A44D-1B75A745916A}">
  <sheetPr>
    <tabColor theme="8" tint="-0.249977111117893"/>
  </sheetPr>
  <dimension ref="A1:BR132"/>
  <sheetViews>
    <sheetView showGridLines="0" zoomScale="70" zoomScaleNormal="70" zoomScaleSheetLayoutView="80" workbookViewId="0"/>
  </sheetViews>
  <sheetFormatPr baseColWidth="10" defaultRowHeight="15" x14ac:dyDescent="0.2"/>
  <cols>
    <col min="1" max="1" width="3.5703125" style="1" bestFit="1" customWidth="1"/>
    <col min="2" max="2" width="7" style="3" customWidth="1"/>
    <col min="3" max="3" width="20.140625" style="26" hidden="1" customWidth="1"/>
    <col min="4" max="4" width="20.42578125" style="2" customWidth="1"/>
    <col min="5" max="5" width="15" style="1" customWidth="1"/>
    <col min="6" max="7" width="14.42578125" style="1" customWidth="1"/>
    <col min="8" max="8" width="15.5703125" style="1" customWidth="1"/>
    <col min="9" max="9" width="37.85546875" style="1" customWidth="1"/>
    <col min="10" max="10" width="33.140625" style="1" customWidth="1"/>
    <col min="11" max="11" width="36.28515625" style="1" customWidth="1"/>
    <col min="12" max="12" width="16.7109375" style="1" customWidth="1"/>
    <col min="13" max="13" width="14.140625" style="1" customWidth="1"/>
    <col min="14" max="14" width="9.5703125" style="1" hidden="1" customWidth="1"/>
    <col min="15" max="15" width="15.5703125" style="6" hidden="1" customWidth="1"/>
    <col min="16" max="16" width="15.5703125" style="6" customWidth="1"/>
    <col min="17" max="17" width="18.42578125" style="1" customWidth="1"/>
    <col min="18" max="18" width="17.7109375" style="1" customWidth="1"/>
    <col min="19" max="19" width="13.85546875" style="1" customWidth="1"/>
    <col min="20" max="20" width="9.5703125" style="1" hidden="1" customWidth="1"/>
    <col min="21" max="21" width="15.5703125" style="6" hidden="1" customWidth="1"/>
    <col min="22" max="22" width="16.7109375" style="6" customWidth="1"/>
    <col min="23" max="24" width="28.140625" style="1" customWidth="1"/>
    <col min="25" max="25" width="82.140625" style="1" customWidth="1"/>
    <col min="26" max="26" width="21.28515625" style="2" customWidth="1"/>
    <col min="27" max="27" width="16.140625" style="1" customWidth="1"/>
    <col min="28" max="28" width="35" style="1" customWidth="1"/>
    <col min="29" max="29" width="21.140625" style="1" customWidth="1"/>
    <col min="30" max="30" width="7.42578125" style="1" customWidth="1"/>
    <col min="31" max="34" width="12.85546875" style="1" customWidth="1"/>
    <col min="35" max="35" width="21.140625" style="1" customWidth="1"/>
    <col min="36" max="41" width="16.140625" style="1" customWidth="1"/>
    <col min="42" max="48" width="19.28515625" style="2" customWidth="1"/>
    <col min="49" max="49" width="4.85546875" style="2" customWidth="1"/>
    <col min="50" max="50" width="6.42578125" style="2" customWidth="1"/>
    <col min="51" max="55" width="4.85546875" style="2" customWidth="1"/>
    <col min="56" max="56" width="10.42578125" style="2" customWidth="1"/>
    <col min="57" max="57" width="11.85546875" style="2" customWidth="1"/>
    <col min="58" max="58" width="28.85546875" style="1" customWidth="1"/>
    <col min="59" max="59" width="13" style="1" customWidth="1"/>
    <col min="60" max="60" width="14" style="1" customWidth="1"/>
    <col min="61" max="62" width="14.42578125" style="1" customWidth="1"/>
    <col min="63" max="63" width="13.28515625" style="1" customWidth="1"/>
    <col min="64" max="65" width="18.85546875" style="1" customWidth="1"/>
    <col min="66" max="67" width="18" style="1" customWidth="1"/>
    <col min="68" max="69" width="17.85546875" style="1" customWidth="1"/>
    <col min="70" max="70" width="22.42578125" style="26" customWidth="1"/>
    <col min="71" max="16384" width="11.42578125" style="1"/>
  </cols>
  <sheetData>
    <row r="1" spans="2:70" s="58" customFormat="1" ht="6" customHeight="1" thickBot="1" x14ac:dyDescent="0.25">
      <c r="B1" s="3"/>
      <c r="C1" s="26"/>
      <c r="D1" s="2"/>
      <c r="O1" s="59"/>
      <c r="P1" s="59"/>
      <c r="U1" s="59"/>
      <c r="V1" s="59"/>
      <c r="Z1" s="2"/>
      <c r="AP1" s="2"/>
      <c r="AQ1" s="2"/>
      <c r="AR1" s="2"/>
      <c r="AS1" s="2"/>
      <c r="AT1" s="2"/>
      <c r="AU1" s="2"/>
      <c r="AV1" s="2"/>
      <c r="AW1" s="2"/>
      <c r="AX1" s="2"/>
      <c r="AY1" s="2"/>
      <c r="AZ1" s="2"/>
      <c r="BA1" s="2"/>
      <c r="BB1" s="2"/>
      <c r="BC1" s="2"/>
      <c r="BD1" s="2"/>
      <c r="BE1" s="2"/>
      <c r="BR1" s="26"/>
    </row>
    <row r="2" spans="2:70" s="58" customFormat="1" ht="14.25" customHeight="1" x14ac:dyDescent="0.2">
      <c r="B2" s="159"/>
      <c r="C2" s="160"/>
      <c r="D2" s="161"/>
      <c r="E2" s="168" t="s">
        <v>794</v>
      </c>
      <c r="F2" s="169"/>
      <c r="G2" s="169"/>
      <c r="H2" s="169"/>
      <c r="I2" s="169"/>
      <c r="J2" s="169"/>
      <c r="K2" s="169"/>
      <c r="L2" s="169"/>
      <c r="M2" s="169"/>
      <c r="N2" s="169"/>
      <c r="O2" s="169"/>
      <c r="P2" s="169"/>
      <c r="Q2" s="169"/>
      <c r="R2" s="169"/>
      <c r="S2" s="169"/>
      <c r="T2" s="169"/>
      <c r="U2" s="169"/>
      <c r="V2" s="169"/>
      <c r="W2" s="169"/>
      <c r="X2" s="170"/>
      <c r="Z2" s="2"/>
      <c r="AP2" s="2"/>
      <c r="AQ2" s="2"/>
      <c r="AR2" s="2"/>
      <c r="AS2" s="2"/>
      <c r="AT2" s="2"/>
      <c r="AU2" s="2"/>
      <c r="AV2" s="2"/>
      <c r="AW2" s="2"/>
      <c r="AX2" s="2"/>
      <c r="AY2" s="2"/>
      <c r="AZ2" s="2"/>
      <c r="BA2" s="2"/>
      <c r="BB2" s="2"/>
      <c r="BC2" s="2"/>
      <c r="BD2" s="2"/>
      <c r="BE2" s="2"/>
      <c r="BR2" s="26"/>
    </row>
    <row r="3" spans="2:70" s="58" customFormat="1" ht="14.25" customHeight="1" x14ac:dyDescent="0.2">
      <c r="B3" s="162"/>
      <c r="C3" s="188"/>
      <c r="D3" s="164"/>
      <c r="E3" s="171"/>
      <c r="F3" s="189"/>
      <c r="G3" s="189"/>
      <c r="H3" s="189"/>
      <c r="I3" s="189"/>
      <c r="J3" s="189"/>
      <c r="K3" s="189"/>
      <c r="L3" s="189"/>
      <c r="M3" s="189"/>
      <c r="N3" s="189"/>
      <c r="O3" s="189"/>
      <c r="P3" s="189"/>
      <c r="Q3" s="189"/>
      <c r="R3" s="189"/>
      <c r="S3" s="189"/>
      <c r="T3" s="189"/>
      <c r="U3" s="189"/>
      <c r="V3" s="189"/>
      <c r="W3" s="189"/>
      <c r="X3" s="173"/>
      <c r="Y3" s="4"/>
      <c r="Z3" s="4"/>
      <c r="AA3" s="4"/>
      <c r="AB3" s="4"/>
      <c r="AC3" s="4"/>
      <c r="AD3" s="4"/>
      <c r="AE3" s="4"/>
      <c r="AF3" s="4"/>
      <c r="AG3" s="16"/>
      <c r="AH3" s="16"/>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R3" s="26"/>
    </row>
    <row r="4" spans="2:70" s="58" customFormat="1" ht="14.25" customHeight="1" x14ac:dyDescent="0.2">
      <c r="B4" s="162"/>
      <c r="C4" s="188"/>
      <c r="D4" s="164"/>
      <c r="E4" s="171"/>
      <c r="F4" s="189"/>
      <c r="G4" s="189"/>
      <c r="H4" s="189"/>
      <c r="I4" s="189"/>
      <c r="J4" s="189"/>
      <c r="K4" s="189"/>
      <c r="L4" s="189"/>
      <c r="M4" s="189"/>
      <c r="N4" s="189"/>
      <c r="O4" s="189"/>
      <c r="P4" s="189"/>
      <c r="Q4" s="189"/>
      <c r="R4" s="189"/>
      <c r="S4" s="189"/>
      <c r="T4" s="189"/>
      <c r="U4" s="189"/>
      <c r="V4" s="189"/>
      <c r="W4" s="189"/>
      <c r="X4" s="173"/>
      <c r="Y4" s="4"/>
      <c r="Z4" s="4"/>
      <c r="AA4" s="4"/>
      <c r="AB4" s="4"/>
      <c r="AC4" s="4"/>
      <c r="AD4" s="4"/>
      <c r="AE4" s="4"/>
      <c r="AF4" s="4"/>
      <c r="AG4" s="16"/>
      <c r="AH4" s="16"/>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R4" s="26"/>
    </row>
    <row r="5" spans="2:70" s="58" customFormat="1" ht="15" customHeight="1" thickBot="1" x14ac:dyDescent="0.25">
      <c r="B5" s="165"/>
      <c r="C5" s="166"/>
      <c r="D5" s="167"/>
      <c r="E5" s="174"/>
      <c r="F5" s="175"/>
      <c r="G5" s="175"/>
      <c r="H5" s="175"/>
      <c r="I5" s="175"/>
      <c r="J5" s="175"/>
      <c r="K5" s="175"/>
      <c r="L5" s="175"/>
      <c r="M5" s="175"/>
      <c r="N5" s="175"/>
      <c r="O5" s="175"/>
      <c r="P5" s="175"/>
      <c r="Q5" s="175"/>
      <c r="R5" s="175"/>
      <c r="S5" s="175"/>
      <c r="T5" s="175"/>
      <c r="U5" s="175"/>
      <c r="V5" s="175"/>
      <c r="W5" s="175"/>
      <c r="X5" s="176"/>
      <c r="Y5" s="4"/>
      <c r="Z5" s="4"/>
      <c r="AA5" s="4"/>
      <c r="AB5" s="4"/>
      <c r="AC5" s="4"/>
      <c r="AD5" s="4"/>
      <c r="AE5" s="4"/>
      <c r="AF5" s="4"/>
      <c r="AG5" s="16"/>
      <c r="AH5" s="16"/>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R5" s="26"/>
    </row>
    <row r="6" spans="2:70" s="58" customFormat="1" hidden="1" x14ac:dyDescent="0.2">
      <c r="B6" s="3" t="s">
        <v>133</v>
      </c>
      <c r="C6" s="26"/>
      <c r="D6" s="2" t="s">
        <v>58</v>
      </c>
      <c r="E6" s="58" t="s">
        <v>36</v>
      </c>
      <c r="F6" s="58" t="s">
        <v>64</v>
      </c>
      <c r="G6" s="58" t="s">
        <v>75</v>
      </c>
      <c r="H6" s="58" t="s">
        <v>80</v>
      </c>
      <c r="L6" s="58">
        <v>1</v>
      </c>
      <c r="M6" s="58">
        <v>1</v>
      </c>
      <c r="O6" s="5" t="s">
        <v>84</v>
      </c>
      <c r="P6" s="5" t="s">
        <v>84</v>
      </c>
      <c r="Q6" s="58" t="s">
        <v>89</v>
      </c>
      <c r="R6" s="58">
        <v>1</v>
      </c>
      <c r="S6" s="58">
        <v>1</v>
      </c>
      <c r="U6" s="5" t="s">
        <v>84</v>
      </c>
      <c r="V6" s="5" t="s">
        <v>84</v>
      </c>
      <c r="X6" s="58" t="s">
        <v>6</v>
      </c>
      <c r="Z6" s="2"/>
      <c r="AA6" s="8" t="s">
        <v>6</v>
      </c>
      <c r="AB6" s="8"/>
      <c r="AC6" s="8" t="s">
        <v>7</v>
      </c>
      <c r="AD6" s="8"/>
      <c r="AE6" s="8"/>
      <c r="AF6" s="8"/>
      <c r="AG6" s="8"/>
      <c r="AH6" s="8"/>
      <c r="AI6" s="8" t="s">
        <v>6</v>
      </c>
      <c r="AJ6" s="8" t="s">
        <v>20</v>
      </c>
      <c r="AK6" s="8" t="s">
        <v>6</v>
      </c>
      <c r="AL6" s="8" t="s">
        <v>6</v>
      </c>
      <c r="AM6" s="8" t="s">
        <v>6</v>
      </c>
      <c r="AN6" s="8" t="s">
        <v>24</v>
      </c>
      <c r="AO6" s="8" t="s">
        <v>117</v>
      </c>
      <c r="AP6" s="9" t="s">
        <v>101</v>
      </c>
      <c r="AQ6" s="9" t="s">
        <v>103</v>
      </c>
      <c r="AR6" s="9" t="s">
        <v>105</v>
      </c>
      <c r="AS6" s="9" t="s">
        <v>113</v>
      </c>
      <c r="AT6" s="9" t="s">
        <v>108</v>
      </c>
      <c r="AU6" s="9" t="s">
        <v>110</v>
      </c>
      <c r="AV6" s="9" t="s">
        <v>112</v>
      </c>
      <c r="AW6" s="9"/>
      <c r="AX6" s="9"/>
      <c r="AY6" s="9"/>
      <c r="AZ6" s="9"/>
      <c r="BA6" s="9"/>
      <c r="BB6" s="9"/>
      <c r="BC6" s="9"/>
      <c r="BD6" s="9"/>
      <c r="BE6" s="9" t="s">
        <v>126</v>
      </c>
      <c r="BF6" s="8" t="s">
        <v>156</v>
      </c>
      <c r="BG6" s="8"/>
      <c r="BH6" s="8"/>
      <c r="BI6" s="8"/>
      <c r="BK6" s="8"/>
      <c r="BL6" s="8" t="s">
        <v>165</v>
      </c>
      <c r="BM6" s="8" t="s">
        <v>165</v>
      </c>
      <c r="BR6" s="26"/>
    </row>
    <row r="7" spans="2:70" s="58" customFormat="1" hidden="1" x14ac:dyDescent="0.2">
      <c r="B7" s="3" t="s">
        <v>134</v>
      </c>
      <c r="C7" s="26"/>
      <c r="D7" s="2" t="s">
        <v>8</v>
      </c>
      <c r="E7" s="58" t="s">
        <v>34</v>
      </c>
      <c r="F7" s="58" t="s">
        <v>65</v>
      </c>
      <c r="G7" s="58" t="s">
        <v>76</v>
      </c>
      <c r="H7" s="58" t="s">
        <v>81</v>
      </c>
      <c r="L7" s="58">
        <v>2</v>
      </c>
      <c r="M7" s="58">
        <v>2</v>
      </c>
      <c r="O7" s="5" t="s">
        <v>85</v>
      </c>
      <c r="P7" s="5" t="s">
        <v>85</v>
      </c>
      <c r="Q7" s="58" t="s">
        <v>90</v>
      </c>
      <c r="R7" s="58">
        <v>2</v>
      </c>
      <c r="S7" s="58">
        <v>2</v>
      </c>
      <c r="U7" s="5" t="s">
        <v>85</v>
      </c>
      <c r="V7" s="5" t="s">
        <v>85</v>
      </c>
      <c r="X7" s="58" t="s">
        <v>23</v>
      </c>
      <c r="Z7" s="2"/>
      <c r="AA7" s="8" t="s">
        <v>23</v>
      </c>
      <c r="AB7" s="8"/>
      <c r="AC7" s="8" t="s">
        <v>9</v>
      </c>
      <c r="AD7" s="8"/>
      <c r="AE7" s="8"/>
      <c r="AF7" s="8"/>
      <c r="AG7" s="8"/>
      <c r="AH7" s="8"/>
      <c r="AI7" s="8" t="s">
        <v>23</v>
      </c>
      <c r="AJ7" s="8" t="s">
        <v>21</v>
      </c>
      <c r="AK7" s="8" t="s">
        <v>23</v>
      </c>
      <c r="AL7" s="8" t="s">
        <v>23</v>
      </c>
      <c r="AM7" s="8" t="s">
        <v>23</v>
      </c>
      <c r="AN7" s="8" t="s">
        <v>25</v>
      </c>
      <c r="AO7" s="8" t="s">
        <v>118</v>
      </c>
      <c r="AP7" s="9" t="s">
        <v>102</v>
      </c>
      <c r="AQ7" s="9" t="s">
        <v>104</v>
      </c>
      <c r="AR7" s="9" t="s">
        <v>106</v>
      </c>
      <c r="AS7" s="9" t="s">
        <v>114</v>
      </c>
      <c r="AT7" s="9" t="s">
        <v>109</v>
      </c>
      <c r="AU7" s="9" t="s">
        <v>111</v>
      </c>
      <c r="AV7" s="9" t="s">
        <v>115</v>
      </c>
      <c r="AW7" s="9"/>
      <c r="AX7" s="9"/>
      <c r="AY7" s="9"/>
      <c r="AZ7" s="9"/>
      <c r="BA7" s="9"/>
      <c r="BB7" s="9"/>
      <c r="BC7" s="9"/>
      <c r="BD7" s="9"/>
      <c r="BE7" s="9" t="s">
        <v>127</v>
      </c>
      <c r="BF7" s="8" t="s">
        <v>157</v>
      </c>
      <c r="BG7" s="8"/>
      <c r="BH7" s="8"/>
      <c r="BI7" s="8"/>
      <c r="BK7" s="8"/>
      <c r="BL7" s="8" t="s">
        <v>166</v>
      </c>
      <c r="BM7" s="8" t="s">
        <v>167</v>
      </c>
      <c r="BR7" s="26"/>
    </row>
    <row r="8" spans="2:70" s="58" customFormat="1" hidden="1" x14ac:dyDescent="0.2">
      <c r="B8" s="3" t="s">
        <v>135</v>
      </c>
      <c r="C8" s="26"/>
      <c r="D8" s="2" t="s">
        <v>44</v>
      </c>
      <c r="E8" s="58" t="s">
        <v>32</v>
      </c>
      <c r="F8" s="58" t="s">
        <v>66</v>
      </c>
      <c r="G8" s="58" t="s">
        <v>77</v>
      </c>
      <c r="H8" s="58" t="s">
        <v>82</v>
      </c>
      <c r="L8" s="58">
        <v>3</v>
      </c>
      <c r="M8" s="58">
        <v>3</v>
      </c>
      <c r="O8" s="5" t="s">
        <v>86</v>
      </c>
      <c r="P8" s="5" t="s">
        <v>86</v>
      </c>
      <c r="Q8" s="58" t="s">
        <v>91</v>
      </c>
      <c r="R8" s="58">
        <v>3</v>
      </c>
      <c r="S8" s="58">
        <v>3</v>
      </c>
      <c r="U8" s="5" t="s">
        <v>86</v>
      </c>
      <c r="V8" s="5" t="s">
        <v>86</v>
      </c>
      <c r="Z8" s="2"/>
      <c r="AA8" s="8"/>
      <c r="AB8" s="8"/>
      <c r="AC8" s="8"/>
      <c r="AD8" s="8"/>
      <c r="AE8" s="8"/>
      <c r="AF8" s="8"/>
      <c r="AG8" s="8"/>
      <c r="AH8" s="8"/>
      <c r="AI8" s="8"/>
      <c r="AJ8" s="8" t="s">
        <v>22</v>
      </c>
      <c r="AK8" s="8"/>
      <c r="AL8" s="8"/>
      <c r="AM8" s="8"/>
      <c r="AN8" s="8" t="s">
        <v>26</v>
      </c>
      <c r="AO8" s="8"/>
      <c r="AP8" s="9"/>
      <c r="AQ8" s="9"/>
      <c r="AR8" s="9"/>
      <c r="AS8" s="9" t="s">
        <v>107</v>
      </c>
      <c r="AT8" s="9"/>
      <c r="AU8" s="9"/>
      <c r="AV8" s="9" t="s">
        <v>116</v>
      </c>
      <c r="AW8" s="9"/>
      <c r="AX8" s="9"/>
      <c r="AY8" s="9"/>
      <c r="AZ8" s="9"/>
      <c r="BA8" s="9"/>
      <c r="BB8" s="9"/>
      <c r="BC8" s="9"/>
      <c r="BD8" s="9"/>
      <c r="BE8" s="9" t="s">
        <v>128</v>
      </c>
      <c r="BF8" s="8" t="s">
        <v>158</v>
      </c>
      <c r="BG8" s="8"/>
      <c r="BH8" s="8"/>
      <c r="BI8" s="8"/>
      <c r="BK8" s="8"/>
      <c r="BL8" s="8"/>
      <c r="BM8" s="8" t="s">
        <v>166</v>
      </c>
      <c r="BR8" s="26"/>
    </row>
    <row r="9" spans="2:70" s="58" customFormat="1" hidden="1" x14ac:dyDescent="0.2">
      <c r="B9" s="3" t="s">
        <v>136</v>
      </c>
      <c r="C9" s="26"/>
      <c r="D9" s="2" t="s">
        <v>43</v>
      </c>
      <c r="E9" s="58" t="s">
        <v>33</v>
      </c>
      <c r="F9" s="58" t="s">
        <v>67</v>
      </c>
      <c r="G9" s="58" t="s">
        <v>78</v>
      </c>
      <c r="H9" s="58" t="s">
        <v>71</v>
      </c>
      <c r="L9" s="58">
        <v>4</v>
      </c>
      <c r="M9" s="58">
        <v>4</v>
      </c>
      <c r="O9" s="5" t="s">
        <v>87</v>
      </c>
      <c r="P9" s="5" t="s">
        <v>87</v>
      </c>
      <c r="Q9" s="58" t="s">
        <v>92</v>
      </c>
      <c r="R9" s="58">
        <v>4</v>
      </c>
      <c r="S9" s="58">
        <v>4</v>
      </c>
      <c r="U9" s="5" t="s">
        <v>87</v>
      </c>
      <c r="V9" s="5" t="s">
        <v>87</v>
      </c>
      <c r="Z9" s="2"/>
      <c r="AA9" s="8"/>
      <c r="AB9" s="8"/>
      <c r="AC9" s="8"/>
      <c r="AD9" s="8"/>
      <c r="AE9" s="8"/>
      <c r="AF9" s="8"/>
      <c r="AG9" s="8"/>
      <c r="AH9" s="8"/>
      <c r="AI9" s="8"/>
      <c r="AJ9" s="8"/>
      <c r="AK9" s="8"/>
      <c r="AL9" s="8"/>
      <c r="AM9" s="8"/>
      <c r="AN9" s="8" t="s">
        <v>27</v>
      </c>
      <c r="AO9" s="8"/>
      <c r="AP9" s="9"/>
      <c r="AQ9" s="9"/>
      <c r="AR9" s="9"/>
      <c r="AS9" s="9"/>
      <c r="AT9" s="9"/>
      <c r="AU9" s="9"/>
      <c r="AV9" s="9"/>
      <c r="AW9" s="9"/>
      <c r="AX9" s="9"/>
      <c r="AY9" s="9"/>
      <c r="AZ9" s="9"/>
      <c r="BA9" s="9"/>
      <c r="BB9" s="9"/>
      <c r="BC9" s="9"/>
      <c r="BD9" s="9"/>
      <c r="BE9" s="9"/>
      <c r="BF9" s="8"/>
      <c r="BG9" s="8"/>
      <c r="BH9" s="8"/>
      <c r="BI9" s="8"/>
      <c r="BK9" s="8"/>
      <c r="BL9" s="8"/>
      <c r="BM9" s="8"/>
      <c r="BR9" s="26"/>
    </row>
    <row r="10" spans="2:70" s="58" customFormat="1" hidden="1" x14ac:dyDescent="0.2">
      <c r="B10" s="3" t="s">
        <v>137</v>
      </c>
      <c r="C10" s="26"/>
      <c r="D10" s="2" t="s">
        <v>46</v>
      </c>
      <c r="E10" s="58" t="s">
        <v>35</v>
      </c>
      <c r="F10" s="58" t="s">
        <v>68</v>
      </c>
      <c r="G10" s="58" t="s">
        <v>41</v>
      </c>
      <c r="H10" s="58" t="s">
        <v>72</v>
      </c>
      <c r="L10" s="58">
        <v>5</v>
      </c>
      <c r="M10" s="58">
        <v>5</v>
      </c>
      <c r="O10" s="59"/>
      <c r="P10" s="59"/>
      <c r="R10" s="58">
        <v>5</v>
      </c>
      <c r="S10" s="58">
        <v>5</v>
      </c>
      <c r="U10" s="59"/>
      <c r="V10" s="59"/>
      <c r="Z10" s="2"/>
      <c r="AA10" s="8"/>
      <c r="AB10" s="8"/>
      <c r="AC10" s="8"/>
      <c r="AD10" s="8"/>
      <c r="AE10" s="8"/>
      <c r="AF10" s="8"/>
      <c r="AG10" s="8"/>
      <c r="AH10" s="8"/>
      <c r="AI10" s="8"/>
      <c r="AJ10" s="8"/>
      <c r="AK10" s="8"/>
      <c r="AL10" s="8"/>
      <c r="AM10" s="8"/>
      <c r="AN10" s="8" t="s">
        <v>61</v>
      </c>
      <c r="AO10" s="8"/>
      <c r="AP10" s="9">
        <v>15</v>
      </c>
      <c r="AQ10" s="9">
        <v>15</v>
      </c>
      <c r="AR10" s="9">
        <v>15</v>
      </c>
      <c r="AS10" s="9">
        <v>15</v>
      </c>
      <c r="AT10" s="9">
        <v>15</v>
      </c>
      <c r="AU10" s="9">
        <v>15</v>
      </c>
      <c r="AV10" s="9">
        <v>10</v>
      </c>
      <c r="AW10" s="9"/>
      <c r="AX10" s="9"/>
      <c r="AY10" s="9"/>
      <c r="AZ10" s="9"/>
      <c r="BA10" s="9"/>
      <c r="BB10" s="9"/>
      <c r="BC10" s="9"/>
      <c r="BD10" s="9"/>
      <c r="BE10" s="9" t="s">
        <v>129</v>
      </c>
      <c r="BF10" s="8"/>
      <c r="BG10" s="8"/>
      <c r="BH10" s="8"/>
      <c r="BI10" s="8"/>
      <c r="BK10" s="8"/>
      <c r="BL10" s="8"/>
      <c r="BM10" s="8"/>
      <c r="BR10" s="26"/>
    </row>
    <row r="11" spans="2:70" s="58" customFormat="1" hidden="1" x14ac:dyDescent="0.2">
      <c r="B11" s="3" t="s">
        <v>138</v>
      </c>
      <c r="C11" s="26"/>
      <c r="D11" s="2" t="s">
        <v>55</v>
      </c>
      <c r="E11" s="58" t="s">
        <v>41</v>
      </c>
      <c r="F11" s="58" t="s">
        <v>69</v>
      </c>
      <c r="G11" s="58" t="s">
        <v>79</v>
      </c>
      <c r="H11" s="58" t="s">
        <v>83</v>
      </c>
      <c r="O11" s="59"/>
      <c r="P11" s="59"/>
      <c r="U11" s="59"/>
      <c r="V11" s="59"/>
      <c r="Z11" s="2"/>
      <c r="AA11" s="8"/>
      <c r="AB11" s="8"/>
      <c r="AC11" s="8"/>
      <c r="AD11" s="8"/>
      <c r="AE11" s="8"/>
      <c r="AF11" s="8"/>
      <c r="AG11" s="8"/>
      <c r="AH11" s="8"/>
      <c r="AI11" s="8"/>
      <c r="AJ11" s="8"/>
      <c r="AK11" s="8"/>
      <c r="AL11" s="8"/>
      <c r="AM11" s="8"/>
      <c r="AN11" s="8" t="s">
        <v>31</v>
      </c>
      <c r="AO11" s="8"/>
      <c r="AP11" s="9">
        <v>0</v>
      </c>
      <c r="AQ11" s="9">
        <v>0</v>
      </c>
      <c r="AR11" s="9">
        <v>0</v>
      </c>
      <c r="AS11" s="9">
        <v>10</v>
      </c>
      <c r="AT11" s="9">
        <v>0</v>
      </c>
      <c r="AU11" s="9">
        <v>0</v>
      </c>
      <c r="AV11" s="9">
        <v>5</v>
      </c>
      <c r="AW11" s="9"/>
      <c r="AX11" s="9"/>
      <c r="AY11" s="9"/>
      <c r="AZ11" s="9"/>
      <c r="BA11" s="9"/>
      <c r="BB11" s="9"/>
      <c r="BC11" s="9"/>
      <c r="BD11" s="9"/>
      <c r="BE11" s="9" t="s">
        <v>130</v>
      </c>
      <c r="BF11" s="8"/>
      <c r="BG11" s="8"/>
      <c r="BH11" s="8"/>
      <c r="BI11" s="8"/>
      <c r="BK11" s="8"/>
      <c r="BL11" s="8"/>
      <c r="BM11" s="8"/>
      <c r="BR11" s="26"/>
    </row>
    <row r="12" spans="2:70" s="58" customFormat="1" hidden="1" x14ac:dyDescent="0.2">
      <c r="B12" s="3" t="s">
        <v>139</v>
      </c>
      <c r="C12" s="26"/>
      <c r="D12" s="2" t="s">
        <v>49</v>
      </c>
      <c r="E12" s="58" t="s">
        <v>39</v>
      </c>
      <c r="H12" s="58" t="s">
        <v>73</v>
      </c>
      <c r="O12" s="59"/>
      <c r="P12" s="59"/>
      <c r="U12" s="59"/>
      <c r="V12" s="59"/>
      <c r="Z12" s="2"/>
      <c r="AA12" s="8"/>
      <c r="AB12" s="8"/>
      <c r="AC12" s="8"/>
      <c r="AD12" s="8"/>
      <c r="AE12" s="8"/>
      <c r="AF12" s="8"/>
      <c r="AG12" s="8"/>
      <c r="AH12" s="8"/>
      <c r="AI12" s="8"/>
      <c r="AJ12" s="8"/>
      <c r="AK12" s="8"/>
      <c r="AL12" s="8"/>
      <c r="AM12" s="8"/>
      <c r="AN12" s="8" t="s">
        <v>28</v>
      </c>
      <c r="AO12" s="8"/>
      <c r="AP12" s="9"/>
      <c r="AQ12" s="9"/>
      <c r="AR12" s="9"/>
      <c r="AS12" s="9">
        <v>0</v>
      </c>
      <c r="AT12" s="9"/>
      <c r="AU12" s="9"/>
      <c r="AV12" s="9">
        <v>0</v>
      </c>
      <c r="AW12" s="9"/>
      <c r="AX12" s="9"/>
      <c r="AY12" s="9"/>
      <c r="AZ12" s="9"/>
      <c r="BA12" s="9"/>
      <c r="BB12" s="9"/>
      <c r="BC12" s="9"/>
      <c r="BD12" s="9"/>
      <c r="BE12" s="9" t="s">
        <v>131</v>
      </c>
      <c r="BF12" s="8"/>
      <c r="BG12" s="8"/>
      <c r="BH12" s="8"/>
      <c r="BI12" s="8"/>
      <c r="BK12" s="8"/>
      <c r="BL12" s="8"/>
      <c r="BM12" s="8"/>
      <c r="BR12" s="26"/>
    </row>
    <row r="13" spans="2:70" s="58" customFormat="1" hidden="1" x14ac:dyDescent="0.2">
      <c r="B13" s="3" t="s">
        <v>140</v>
      </c>
      <c r="C13" s="26"/>
      <c r="D13" s="2" t="s">
        <v>60</v>
      </c>
      <c r="E13" s="58" t="s">
        <v>37</v>
      </c>
      <c r="O13" s="59"/>
      <c r="P13" s="59"/>
      <c r="U13" s="59"/>
      <c r="V13" s="59"/>
      <c r="Z13" s="2"/>
      <c r="AA13" s="8"/>
      <c r="AB13" s="8"/>
      <c r="AC13" s="8"/>
      <c r="AD13" s="8"/>
      <c r="AE13" s="8"/>
      <c r="AF13" s="8"/>
      <c r="AG13" s="8"/>
      <c r="AH13" s="8"/>
      <c r="AI13" s="8"/>
      <c r="AJ13" s="8"/>
      <c r="AK13" s="8"/>
      <c r="AL13" s="8"/>
      <c r="AM13" s="8"/>
      <c r="AN13" s="8" t="s">
        <v>29</v>
      </c>
      <c r="AO13" s="8"/>
      <c r="AP13" s="9"/>
      <c r="AQ13" s="9"/>
      <c r="AR13" s="9"/>
      <c r="AS13" s="9"/>
      <c r="AT13" s="9"/>
      <c r="AU13" s="9"/>
      <c r="AV13" s="9"/>
      <c r="AW13" s="9"/>
      <c r="AX13" s="9"/>
      <c r="AY13" s="9"/>
      <c r="AZ13" s="9"/>
      <c r="BA13" s="9"/>
      <c r="BB13" s="9"/>
      <c r="BC13" s="9"/>
      <c r="BD13" s="9"/>
      <c r="BE13" s="9"/>
      <c r="BF13" s="8"/>
      <c r="BG13" s="8"/>
      <c r="BH13" s="8"/>
      <c r="BI13" s="8"/>
      <c r="BK13" s="8"/>
      <c r="BL13" s="8"/>
      <c r="BM13" s="8"/>
      <c r="BR13" s="26"/>
    </row>
    <row r="14" spans="2:70" s="58" customFormat="1" hidden="1" x14ac:dyDescent="0.2">
      <c r="B14" s="3" t="s">
        <v>141</v>
      </c>
      <c r="C14" s="26"/>
      <c r="D14" s="2" t="s">
        <v>48</v>
      </c>
      <c r="E14" s="58" t="s">
        <v>38</v>
      </c>
      <c r="J14" s="24">
        <v>2</v>
      </c>
      <c r="O14" s="59"/>
      <c r="P14" s="59"/>
      <c r="U14" s="59"/>
      <c r="V14" s="59"/>
      <c r="Z14" s="2"/>
      <c r="AA14" s="8"/>
      <c r="AB14" s="8"/>
      <c r="AC14" s="8"/>
      <c r="AD14" s="8"/>
      <c r="AE14" s="8"/>
      <c r="AF14" s="8"/>
      <c r="AG14" s="8"/>
      <c r="AH14" s="8"/>
      <c r="AI14" s="8"/>
      <c r="AJ14" s="8"/>
      <c r="AK14" s="8"/>
      <c r="AL14" s="8"/>
      <c r="AM14" s="8"/>
      <c r="AN14" s="8" t="s">
        <v>30</v>
      </c>
      <c r="AO14" s="8"/>
      <c r="AP14" s="9"/>
      <c r="AQ14" s="9"/>
      <c r="AR14" s="9"/>
      <c r="AS14" s="9"/>
      <c r="AT14" s="9"/>
      <c r="AU14" s="9"/>
      <c r="AV14" s="9"/>
      <c r="AW14" s="9"/>
      <c r="AX14" s="9"/>
      <c r="AY14" s="9"/>
      <c r="AZ14" s="9"/>
      <c r="BA14" s="9"/>
      <c r="BB14" s="9"/>
      <c r="BC14" s="9"/>
      <c r="BD14" s="9"/>
      <c r="BE14" s="9"/>
      <c r="BF14" s="8"/>
      <c r="BG14" s="8"/>
      <c r="BH14" s="8"/>
      <c r="BI14" s="8"/>
      <c r="BK14" s="8"/>
      <c r="BL14" s="8"/>
      <c r="BM14" s="8"/>
      <c r="BR14" s="26"/>
    </row>
    <row r="15" spans="2:70" s="58" customFormat="1" hidden="1" x14ac:dyDescent="0.2">
      <c r="B15" s="3" t="s">
        <v>142</v>
      </c>
      <c r="C15" s="26"/>
      <c r="D15" s="2" t="s">
        <v>51</v>
      </c>
      <c r="E15" s="58" t="s">
        <v>40</v>
      </c>
      <c r="J15" s="58" t="s">
        <v>508</v>
      </c>
      <c r="O15" s="59"/>
      <c r="P15" s="59"/>
      <c r="U15" s="59"/>
      <c r="V15" s="59"/>
      <c r="Z15" s="2"/>
      <c r="AA15" s="8"/>
      <c r="AB15" s="8"/>
      <c r="AC15" s="8"/>
      <c r="AD15" s="8"/>
      <c r="AE15" s="8"/>
      <c r="AF15" s="8"/>
      <c r="AG15" s="8"/>
      <c r="AH15" s="8"/>
      <c r="AI15" s="8"/>
      <c r="AJ15" s="8"/>
      <c r="AK15" s="8"/>
      <c r="AL15" s="8"/>
      <c r="AM15" s="8"/>
      <c r="AN15" s="8"/>
      <c r="AO15" s="8"/>
      <c r="AP15" s="9"/>
      <c r="AQ15" s="9"/>
      <c r="AR15" s="9"/>
      <c r="AS15" s="9"/>
      <c r="AT15" s="9"/>
      <c r="AU15" s="9"/>
      <c r="AV15" s="9"/>
      <c r="AW15" s="9"/>
      <c r="AX15" s="9"/>
      <c r="AY15" s="9"/>
      <c r="AZ15" s="9"/>
      <c r="BA15" s="9"/>
      <c r="BB15" s="9"/>
      <c r="BC15" s="9"/>
      <c r="BD15" s="9"/>
      <c r="BE15" s="9"/>
      <c r="BF15" s="8"/>
      <c r="BG15" s="8"/>
      <c r="BH15" s="8"/>
      <c r="BI15" s="8"/>
      <c r="BK15" s="8"/>
      <c r="BL15" s="8"/>
      <c r="BM15" s="8"/>
      <c r="BR15" s="26"/>
    </row>
    <row r="16" spans="2:70" s="58" customFormat="1" hidden="1" x14ac:dyDescent="0.2">
      <c r="B16" s="3" t="s">
        <v>143</v>
      </c>
      <c r="C16" s="26"/>
      <c r="D16" s="2" t="s">
        <v>52</v>
      </c>
      <c r="J16" s="58" t="str">
        <f>+CHOOSE(J14,D6,D7,D8,D9,D10,D11,D12,D13,D14,D15,D16,D17,D18,D19,D20,D21,D22,D23,D24,D25)</f>
        <v>Direccionamiento Estratégico y Planeación</v>
      </c>
      <c r="O16" s="59"/>
      <c r="P16" s="59"/>
      <c r="U16" s="59"/>
      <c r="V16" s="59"/>
      <c r="Z16" s="2"/>
      <c r="AA16" s="8"/>
      <c r="AB16" s="8"/>
      <c r="AC16" s="8"/>
      <c r="AD16" s="8"/>
      <c r="AE16" s="8"/>
      <c r="AF16" s="8"/>
      <c r="AG16" s="8"/>
      <c r="AH16" s="8"/>
      <c r="AI16" s="8"/>
      <c r="AJ16" s="8"/>
      <c r="AK16" s="8"/>
      <c r="AL16" s="8"/>
      <c r="AM16" s="8"/>
      <c r="AN16" s="8"/>
      <c r="AO16" s="8"/>
      <c r="AP16" s="9"/>
      <c r="AQ16" s="9"/>
      <c r="AR16" s="9"/>
      <c r="AS16" s="9"/>
      <c r="AT16" s="9"/>
      <c r="AU16" s="9"/>
      <c r="AV16" s="9"/>
      <c r="AW16" s="9"/>
      <c r="AX16" s="9"/>
      <c r="AY16" s="9"/>
      <c r="AZ16" s="9"/>
      <c r="BA16" s="9"/>
      <c r="BB16" s="9"/>
      <c r="BC16" s="9"/>
      <c r="BD16" s="9"/>
      <c r="BE16" s="9"/>
      <c r="BF16" s="8"/>
      <c r="BG16" s="8"/>
      <c r="BH16" s="8"/>
      <c r="BI16" s="8"/>
      <c r="BK16" s="8"/>
      <c r="BL16" s="8"/>
      <c r="BM16" s="8"/>
      <c r="BR16" s="26"/>
    </row>
    <row r="17" spans="2:70" s="58" customFormat="1" hidden="1" x14ac:dyDescent="0.2">
      <c r="B17" s="3" t="s">
        <v>144</v>
      </c>
      <c r="C17" s="26"/>
      <c r="D17" s="2" t="s">
        <v>54</v>
      </c>
      <c r="O17" s="59"/>
      <c r="P17" s="59"/>
      <c r="U17" s="59"/>
      <c r="V17" s="59"/>
      <c r="Z17" s="2"/>
      <c r="AA17" s="8"/>
      <c r="AB17" s="8"/>
      <c r="AC17" s="8"/>
      <c r="AD17" s="8"/>
      <c r="AE17" s="8"/>
      <c r="AF17" s="8"/>
      <c r="AG17" s="8"/>
      <c r="AH17" s="8"/>
      <c r="AI17" s="8"/>
      <c r="AJ17" s="8"/>
      <c r="AK17" s="8"/>
      <c r="AL17" s="8"/>
      <c r="AM17" s="8"/>
      <c r="AN17" s="8"/>
      <c r="AO17" s="8"/>
      <c r="AP17" s="9"/>
      <c r="AQ17" s="9"/>
      <c r="AR17" s="9"/>
      <c r="AS17" s="9"/>
      <c r="AT17" s="9"/>
      <c r="AU17" s="9"/>
      <c r="AV17" s="9"/>
      <c r="AW17" s="9"/>
      <c r="AX17" s="9"/>
      <c r="AY17" s="9"/>
      <c r="AZ17" s="9"/>
      <c r="BA17" s="9"/>
      <c r="BB17" s="9"/>
      <c r="BC17" s="9"/>
      <c r="BD17" s="9"/>
      <c r="BE17" s="9"/>
      <c r="BF17" s="8"/>
      <c r="BG17" s="8"/>
      <c r="BH17" s="8"/>
      <c r="BI17" s="8"/>
      <c r="BK17" s="8"/>
      <c r="BL17" s="8"/>
      <c r="BM17" s="8"/>
      <c r="BR17" s="26"/>
    </row>
    <row r="18" spans="2:70" s="58" customFormat="1" hidden="1" x14ac:dyDescent="0.2">
      <c r="B18" s="3" t="s">
        <v>145</v>
      </c>
      <c r="C18" s="26"/>
      <c r="D18" s="2" t="s">
        <v>53</v>
      </c>
      <c r="O18" s="59"/>
      <c r="P18" s="59"/>
      <c r="U18" s="59"/>
      <c r="V18" s="59"/>
      <c r="Z18" s="2"/>
      <c r="AA18" s="8"/>
      <c r="AB18" s="8"/>
      <c r="AC18" s="8"/>
      <c r="AD18" s="8"/>
      <c r="AE18" s="8"/>
      <c r="AF18" s="8"/>
      <c r="AG18" s="8"/>
      <c r="AH18" s="8"/>
      <c r="AI18" s="8"/>
      <c r="AJ18" s="8"/>
      <c r="AK18" s="8"/>
      <c r="AL18" s="8"/>
      <c r="AM18" s="8"/>
      <c r="AN18" s="8"/>
      <c r="AO18" s="8"/>
      <c r="AP18" s="9"/>
      <c r="AQ18" s="9"/>
      <c r="AR18" s="9"/>
      <c r="AS18" s="9"/>
      <c r="AT18" s="9"/>
      <c r="AU18" s="9"/>
      <c r="AV18" s="9"/>
      <c r="AW18" s="9"/>
      <c r="AX18" s="9"/>
      <c r="AY18" s="9"/>
      <c r="AZ18" s="9"/>
      <c r="BA18" s="9"/>
      <c r="BB18" s="9"/>
      <c r="BC18" s="9"/>
      <c r="BD18" s="9"/>
      <c r="BE18" s="9"/>
      <c r="BF18" s="8"/>
      <c r="BG18" s="8"/>
      <c r="BH18" s="8"/>
      <c r="BI18" s="8"/>
      <c r="BK18" s="8"/>
      <c r="BL18" s="8"/>
      <c r="BM18" s="8"/>
      <c r="BR18" s="26"/>
    </row>
    <row r="19" spans="2:70" s="58" customFormat="1" hidden="1" x14ac:dyDescent="0.2">
      <c r="B19" s="3" t="s">
        <v>146</v>
      </c>
      <c r="C19" s="26"/>
      <c r="D19" s="2" t="s">
        <v>42</v>
      </c>
      <c r="O19" s="59"/>
      <c r="P19" s="59"/>
      <c r="U19" s="59"/>
      <c r="V19" s="59"/>
      <c r="Z19" s="2"/>
      <c r="AA19" s="8"/>
      <c r="AB19" s="8"/>
      <c r="AC19" s="8"/>
      <c r="AD19" s="8"/>
      <c r="AE19" s="8"/>
      <c r="AF19" s="8"/>
      <c r="AG19" s="8"/>
      <c r="AH19" s="8"/>
      <c r="AI19" s="8"/>
      <c r="AJ19" s="8"/>
      <c r="AK19" s="8"/>
      <c r="AL19" s="8"/>
      <c r="AM19" s="8"/>
      <c r="AN19" s="8"/>
      <c r="AO19" s="8"/>
      <c r="AP19" s="9"/>
      <c r="AQ19" s="9"/>
      <c r="AR19" s="9"/>
      <c r="AS19" s="9"/>
      <c r="AT19" s="9"/>
      <c r="AU19" s="9"/>
      <c r="AV19" s="9"/>
      <c r="AW19" s="9"/>
      <c r="AX19" s="9"/>
      <c r="AY19" s="9"/>
      <c r="AZ19" s="9"/>
      <c r="BA19" s="9"/>
      <c r="BB19" s="9"/>
      <c r="BC19" s="9"/>
      <c r="BD19" s="9"/>
      <c r="BE19" s="9"/>
      <c r="BF19" s="8"/>
      <c r="BG19" s="8"/>
      <c r="BH19" s="8"/>
      <c r="BI19" s="8"/>
      <c r="BK19" s="8"/>
      <c r="BL19" s="8"/>
      <c r="BM19" s="8"/>
      <c r="BR19" s="26"/>
    </row>
    <row r="20" spans="2:70" s="58" customFormat="1" hidden="1" x14ac:dyDescent="0.2">
      <c r="B20" s="3" t="s">
        <v>147</v>
      </c>
      <c r="C20" s="26"/>
      <c r="D20" s="2" t="s">
        <v>45</v>
      </c>
      <c r="O20" s="59"/>
      <c r="P20" s="59"/>
      <c r="U20" s="59"/>
      <c r="V20" s="59"/>
      <c r="Z20" s="2"/>
      <c r="AA20" s="8"/>
      <c r="AB20" s="8"/>
      <c r="AC20" s="8"/>
      <c r="AD20" s="8"/>
      <c r="AE20" s="8"/>
      <c r="AF20" s="8"/>
      <c r="AG20" s="8"/>
      <c r="AH20" s="8"/>
      <c r="AI20" s="8"/>
      <c r="AJ20" s="8"/>
      <c r="AK20" s="8"/>
      <c r="AL20" s="8"/>
      <c r="AM20" s="8"/>
      <c r="AN20" s="8"/>
      <c r="AO20" s="8"/>
      <c r="AP20" s="9"/>
      <c r="AQ20" s="9"/>
      <c r="AR20" s="9"/>
      <c r="AS20" s="9"/>
      <c r="AT20" s="9"/>
      <c r="AU20" s="9"/>
      <c r="AV20" s="9"/>
      <c r="AW20" s="9"/>
      <c r="AX20" s="9"/>
      <c r="AY20" s="9"/>
      <c r="AZ20" s="9"/>
      <c r="BA20" s="9"/>
      <c r="BB20" s="9"/>
      <c r="BC20" s="9"/>
      <c r="BD20" s="9"/>
      <c r="BE20" s="9"/>
      <c r="BF20" s="8"/>
      <c r="BG20" s="8"/>
      <c r="BH20" s="8"/>
      <c r="BI20" s="8"/>
      <c r="BK20" s="8"/>
      <c r="BL20" s="8"/>
      <c r="BM20" s="8"/>
      <c r="BR20" s="26"/>
    </row>
    <row r="21" spans="2:70" s="58" customFormat="1" hidden="1" x14ac:dyDescent="0.2">
      <c r="B21" s="3" t="s">
        <v>148</v>
      </c>
      <c r="C21" s="26"/>
      <c r="D21" s="2" t="s">
        <v>57</v>
      </c>
      <c r="O21" s="59"/>
      <c r="P21" s="59"/>
      <c r="U21" s="59"/>
      <c r="V21" s="59"/>
      <c r="Z21" s="2"/>
      <c r="AA21" s="8"/>
      <c r="AB21" s="8"/>
      <c r="AC21" s="8"/>
      <c r="AD21" s="8"/>
      <c r="AE21" s="8"/>
      <c r="AF21" s="8"/>
      <c r="AG21" s="8"/>
      <c r="AH21" s="8"/>
      <c r="AI21" s="8"/>
      <c r="AJ21" s="8"/>
      <c r="AK21" s="8"/>
      <c r="AL21" s="8"/>
      <c r="AM21" s="8"/>
      <c r="AN21" s="8"/>
      <c r="AO21" s="8"/>
      <c r="AP21" s="9"/>
      <c r="AQ21" s="9"/>
      <c r="AR21" s="9"/>
      <c r="AS21" s="9"/>
      <c r="AT21" s="9"/>
      <c r="AU21" s="9"/>
      <c r="AV21" s="9"/>
      <c r="AW21" s="9"/>
      <c r="AX21" s="9"/>
      <c r="AY21" s="9"/>
      <c r="AZ21" s="9"/>
      <c r="BA21" s="9"/>
      <c r="BB21" s="9"/>
      <c r="BC21" s="9"/>
      <c r="BD21" s="9"/>
      <c r="BE21" s="9"/>
      <c r="BF21" s="8"/>
      <c r="BG21" s="8"/>
      <c r="BH21" s="8"/>
      <c r="BI21" s="8"/>
      <c r="BK21" s="8"/>
      <c r="BL21" s="8"/>
      <c r="BM21" s="8"/>
      <c r="BR21" s="26"/>
    </row>
    <row r="22" spans="2:70" s="58" customFormat="1" hidden="1" x14ac:dyDescent="0.2">
      <c r="B22" s="3" t="s">
        <v>149</v>
      </c>
      <c r="C22" s="26"/>
      <c r="D22" s="2" t="s">
        <v>56</v>
      </c>
      <c r="O22" s="59"/>
      <c r="P22" s="59"/>
      <c r="U22" s="59"/>
      <c r="V22" s="59"/>
      <c r="Z22" s="2"/>
      <c r="AP22" s="2"/>
      <c r="AQ22" s="2"/>
      <c r="AR22" s="2"/>
      <c r="AS22" s="2"/>
      <c r="AT22" s="2"/>
      <c r="AU22" s="2"/>
      <c r="AV22" s="2"/>
      <c r="AW22" s="2"/>
      <c r="AX22" s="2"/>
      <c r="AY22" s="2"/>
      <c r="AZ22" s="2"/>
      <c r="BA22" s="2"/>
      <c r="BB22" s="2"/>
      <c r="BC22" s="2"/>
      <c r="BD22" s="2"/>
      <c r="BE22" s="2"/>
      <c r="BR22" s="26"/>
    </row>
    <row r="23" spans="2:70" s="58" customFormat="1" hidden="1" x14ac:dyDescent="0.2">
      <c r="B23" s="3" t="s">
        <v>150</v>
      </c>
      <c r="C23" s="26"/>
      <c r="D23" s="2" t="s">
        <v>47</v>
      </c>
      <c r="O23" s="59"/>
      <c r="P23" s="59"/>
      <c r="U23" s="59"/>
      <c r="V23" s="59"/>
      <c r="Z23" s="2"/>
      <c r="AP23" s="2"/>
      <c r="AQ23" s="2"/>
      <c r="AR23" s="2"/>
      <c r="AS23" s="2"/>
      <c r="AT23" s="2"/>
      <c r="AU23" s="2"/>
      <c r="AV23" s="2"/>
      <c r="AW23" s="2"/>
      <c r="AX23" s="2"/>
      <c r="AY23" s="2"/>
      <c r="AZ23" s="2"/>
      <c r="BA23" s="2"/>
      <c r="BB23" s="2"/>
      <c r="BC23" s="2"/>
      <c r="BD23" s="2"/>
      <c r="BE23" s="2"/>
      <c r="BR23" s="26"/>
    </row>
    <row r="24" spans="2:70" s="58" customFormat="1" hidden="1" x14ac:dyDescent="0.2">
      <c r="B24" s="3" t="s">
        <v>151</v>
      </c>
      <c r="C24" s="26"/>
      <c r="D24" s="2" t="s">
        <v>59</v>
      </c>
      <c r="O24" s="59"/>
      <c r="P24" s="59"/>
      <c r="U24" s="59"/>
      <c r="V24" s="59"/>
      <c r="Z24" s="2"/>
      <c r="AP24" s="2"/>
      <c r="AQ24" s="2"/>
      <c r="AR24" s="2"/>
      <c r="AS24" s="2"/>
      <c r="AT24" s="2"/>
      <c r="AU24" s="2"/>
      <c r="AV24" s="2"/>
      <c r="AW24" s="2"/>
      <c r="AX24" s="2"/>
      <c r="AY24" s="2"/>
      <c r="AZ24" s="2"/>
      <c r="BA24" s="2"/>
      <c r="BB24" s="2"/>
      <c r="BC24" s="2"/>
      <c r="BD24" s="2"/>
      <c r="BE24" s="2"/>
      <c r="BR24" s="26"/>
    </row>
    <row r="25" spans="2:70" s="58" customFormat="1" hidden="1" x14ac:dyDescent="0.2">
      <c r="B25" s="3" t="s">
        <v>152</v>
      </c>
      <c r="C25" s="26"/>
      <c r="D25" s="2" t="s">
        <v>50</v>
      </c>
      <c r="O25" s="59"/>
      <c r="P25" s="59"/>
      <c r="U25" s="59"/>
      <c r="V25" s="59"/>
      <c r="Z25" s="2"/>
      <c r="AP25" s="2"/>
      <c r="AQ25" s="2"/>
      <c r="AR25" s="2"/>
      <c r="AS25" s="2"/>
      <c r="AT25" s="2"/>
      <c r="AU25" s="2"/>
      <c r="AV25" s="2"/>
      <c r="AW25" s="2"/>
      <c r="AX25" s="2"/>
      <c r="AY25" s="2"/>
      <c r="AZ25" s="2"/>
      <c r="BA25" s="2"/>
      <c r="BB25" s="2"/>
      <c r="BC25" s="2"/>
      <c r="BD25" s="2"/>
      <c r="BE25" s="2"/>
      <c r="BR25" s="26"/>
    </row>
    <row r="26" spans="2:70" s="58" customFormat="1" x14ac:dyDescent="0.2">
      <c r="B26" s="3"/>
      <c r="C26" s="26"/>
      <c r="D26" s="2"/>
      <c r="O26" s="59"/>
      <c r="P26" s="59"/>
      <c r="U26" s="59"/>
      <c r="V26" s="59"/>
      <c r="Z26" s="2"/>
      <c r="AP26" s="2"/>
      <c r="AQ26" s="2"/>
      <c r="AR26" s="2"/>
      <c r="AS26" s="2"/>
      <c r="AT26" s="2"/>
      <c r="AU26" s="2"/>
      <c r="AV26" s="2"/>
      <c r="AW26" s="2"/>
      <c r="AX26" s="2"/>
      <c r="AY26" s="2"/>
      <c r="AZ26" s="2"/>
      <c r="BA26" s="2"/>
      <c r="BB26" s="2"/>
      <c r="BC26" s="2"/>
      <c r="BD26" s="2"/>
      <c r="BE26" s="2"/>
      <c r="BR26" s="26"/>
    </row>
    <row r="27" spans="2:70" s="4" customFormat="1" ht="9" customHeight="1" thickBot="1" x14ac:dyDescent="0.3">
      <c r="B27" s="15"/>
      <c r="C27" s="27"/>
      <c r="AG27" s="16"/>
      <c r="AH27" s="16"/>
      <c r="BR27" s="27"/>
    </row>
    <row r="28" spans="2:70" s="4" customFormat="1" ht="15.75" thickBot="1" x14ac:dyDescent="0.3">
      <c r="B28" s="15"/>
      <c r="C28" s="27"/>
      <c r="D28" s="190" t="s">
        <v>723</v>
      </c>
      <c r="E28" s="191"/>
      <c r="F28" s="192"/>
      <c r="AG28" s="16"/>
      <c r="AH28" s="16"/>
      <c r="BR28" s="27"/>
    </row>
    <row r="29" spans="2:70" s="4" customFormat="1" ht="21.75" customHeight="1" thickBot="1" x14ac:dyDescent="0.3">
      <c r="B29" s="15"/>
      <c r="C29" s="27"/>
      <c r="AG29" s="16"/>
      <c r="AH29" s="16"/>
      <c r="BR29" s="27"/>
    </row>
    <row r="30" spans="2:70" s="4" customFormat="1" ht="15.75" hidden="1" thickBot="1" x14ac:dyDescent="0.3">
      <c r="B30" s="15"/>
      <c r="C30" s="27"/>
      <c r="AG30" s="16"/>
      <c r="AH30" s="16"/>
      <c r="BR30" s="27"/>
    </row>
    <row r="31" spans="2:70" s="4" customFormat="1" ht="15.75" hidden="1" thickBot="1" x14ac:dyDescent="0.3">
      <c r="B31" s="15"/>
      <c r="C31" s="27"/>
      <c r="AG31" s="16"/>
      <c r="AH31" s="16"/>
      <c r="BR31" s="27"/>
    </row>
    <row r="32" spans="2:70" s="4" customFormat="1" ht="15.75" hidden="1" thickBot="1" x14ac:dyDescent="0.3">
      <c r="B32" s="15"/>
      <c r="C32" s="27"/>
      <c r="AG32" s="16"/>
      <c r="AH32" s="16"/>
      <c r="BR32" s="27"/>
    </row>
    <row r="33" spans="1:70" s="4" customFormat="1" ht="15.75" hidden="1" thickBot="1" x14ac:dyDescent="0.3">
      <c r="B33" s="15"/>
      <c r="C33" s="27"/>
      <c r="AG33" s="16"/>
      <c r="AH33" s="16"/>
      <c r="BR33" s="27"/>
    </row>
    <row r="34" spans="1:70" s="4" customFormat="1" ht="15.75" hidden="1" thickBot="1" x14ac:dyDescent="0.3">
      <c r="B34" s="15"/>
      <c r="C34" s="27"/>
      <c r="AG34" s="16"/>
      <c r="AH34" s="16"/>
      <c r="BR34" s="27"/>
    </row>
    <row r="35" spans="1:70" s="4" customFormat="1" ht="16.5" customHeight="1" thickBot="1" x14ac:dyDescent="0.3">
      <c r="B35" s="15"/>
      <c r="C35" s="27"/>
      <c r="D35" s="180" t="s">
        <v>501</v>
      </c>
      <c r="E35" s="181"/>
      <c r="F35" s="181"/>
      <c r="G35" s="181"/>
      <c r="H35" s="181"/>
      <c r="I35" s="181"/>
      <c r="J35" s="181"/>
      <c r="K35" s="182"/>
      <c r="L35" s="183" t="s">
        <v>502</v>
      </c>
      <c r="M35" s="184"/>
      <c r="N35" s="184"/>
      <c r="O35" s="184"/>
      <c r="P35" s="184"/>
      <c r="Q35" s="184"/>
      <c r="R35" s="184"/>
      <c r="S35" s="184"/>
      <c r="T35" s="184"/>
      <c r="U35" s="184"/>
      <c r="V35" s="184"/>
      <c r="W35" s="184"/>
      <c r="X35" s="185"/>
      <c r="Y35" s="156" t="s">
        <v>503</v>
      </c>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c r="BI35" s="157"/>
      <c r="BJ35" s="157"/>
      <c r="BK35" s="158"/>
      <c r="BR35" s="27"/>
    </row>
    <row r="36" spans="1:70" s="17" customFormat="1" ht="63.75" x14ac:dyDescent="0.2">
      <c r="A36" s="60" t="s">
        <v>419</v>
      </c>
      <c r="B36" s="60" t="s">
        <v>500</v>
      </c>
      <c r="C36" s="61" t="s">
        <v>508</v>
      </c>
      <c r="D36" s="61" t="s">
        <v>3</v>
      </c>
      <c r="E36" s="61" t="s">
        <v>11</v>
      </c>
      <c r="F36" s="61" t="s">
        <v>63</v>
      </c>
      <c r="G36" s="61" t="s">
        <v>70</v>
      </c>
      <c r="H36" s="61" t="s">
        <v>74</v>
      </c>
      <c r="I36" s="61" t="s">
        <v>12</v>
      </c>
      <c r="J36" s="61" t="s">
        <v>0</v>
      </c>
      <c r="K36" s="61" t="s">
        <v>13</v>
      </c>
      <c r="L36" s="62" t="s">
        <v>1</v>
      </c>
      <c r="M36" s="62" t="s">
        <v>2</v>
      </c>
      <c r="N36" s="61" t="s">
        <v>491</v>
      </c>
      <c r="O36" s="61" t="s">
        <v>523</v>
      </c>
      <c r="P36" s="61" t="s">
        <v>498</v>
      </c>
      <c r="Q36" s="62" t="s">
        <v>62</v>
      </c>
      <c r="R36" s="62" t="s">
        <v>1</v>
      </c>
      <c r="S36" s="62" t="s">
        <v>2</v>
      </c>
      <c r="T36" s="61" t="s">
        <v>492</v>
      </c>
      <c r="U36" s="61" t="s">
        <v>524</v>
      </c>
      <c r="V36" s="61" t="s">
        <v>499</v>
      </c>
      <c r="W36" s="61" t="s">
        <v>153</v>
      </c>
      <c r="X36" s="61" t="s">
        <v>88</v>
      </c>
      <c r="Y36" s="23" t="s">
        <v>10</v>
      </c>
      <c r="Z36" s="23" t="s">
        <v>14</v>
      </c>
      <c r="AA36" s="23" t="s">
        <v>93</v>
      </c>
      <c r="AB36" s="23" t="s">
        <v>154</v>
      </c>
      <c r="AC36" s="23" t="s">
        <v>168</v>
      </c>
      <c r="AD36" s="23" t="s">
        <v>155</v>
      </c>
      <c r="AE36" s="23" t="s">
        <v>560</v>
      </c>
      <c r="AF36" s="23" t="s">
        <v>561</v>
      </c>
      <c r="AG36" s="23" t="s">
        <v>562</v>
      </c>
      <c r="AH36" s="23" t="s">
        <v>563</v>
      </c>
      <c r="AI36" s="23" t="s">
        <v>182</v>
      </c>
      <c r="AJ36" s="23" t="s">
        <v>16</v>
      </c>
      <c r="AK36" s="23" t="s">
        <v>15</v>
      </c>
      <c r="AL36" s="23" t="s">
        <v>17</v>
      </c>
      <c r="AM36" s="23" t="s">
        <v>18</v>
      </c>
      <c r="AN36" s="23" t="s">
        <v>19</v>
      </c>
      <c r="AO36" s="23" t="s">
        <v>170</v>
      </c>
      <c r="AP36" s="23" t="s">
        <v>99</v>
      </c>
      <c r="AQ36" s="23" t="s">
        <v>100</v>
      </c>
      <c r="AR36" s="23" t="s">
        <v>94</v>
      </c>
      <c r="AS36" s="23" t="s">
        <v>95</v>
      </c>
      <c r="AT36" s="23" t="s">
        <v>96</v>
      </c>
      <c r="AU36" s="23" t="s">
        <v>97</v>
      </c>
      <c r="AV36" s="23" t="s">
        <v>98</v>
      </c>
      <c r="AW36" s="23" t="s">
        <v>119</v>
      </c>
      <c r="AX36" s="23" t="s">
        <v>120</v>
      </c>
      <c r="AY36" s="23" t="s">
        <v>121</v>
      </c>
      <c r="AZ36" s="23" t="s">
        <v>122</v>
      </c>
      <c r="BA36" s="23" t="s">
        <v>123</v>
      </c>
      <c r="BB36" s="23" t="s">
        <v>124</v>
      </c>
      <c r="BC36" s="23" t="s">
        <v>125</v>
      </c>
      <c r="BD36" s="23" t="s">
        <v>132</v>
      </c>
      <c r="BE36" s="23" t="s">
        <v>495</v>
      </c>
      <c r="BF36" s="23" t="s">
        <v>496</v>
      </c>
      <c r="BG36" s="23" t="s">
        <v>497</v>
      </c>
      <c r="BH36" s="23" t="s">
        <v>160</v>
      </c>
      <c r="BI36" s="23" t="s">
        <v>161</v>
      </c>
      <c r="BJ36" s="23" t="s">
        <v>159</v>
      </c>
      <c r="BK36" s="23" t="s">
        <v>162</v>
      </c>
      <c r="BL36" s="10" t="s">
        <v>163</v>
      </c>
      <c r="BM36" s="10" t="s">
        <v>164</v>
      </c>
      <c r="BN36" s="10" t="s">
        <v>184</v>
      </c>
      <c r="BO36" s="10" t="s">
        <v>183</v>
      </c>
      <c r="BP36" s="10" t="s">
        <v>185</v>
      </c>
      <c r="BQ36" s="10" t="s">
        <v>183</v>
      </c>
      <c r="BR36" s="23" t="s">
        <v>507</v>
      </c>
    </row>
    <row r="37" spans="1:70" s="37" customFormat="1" ht="123.75" customHeight="1" x14ac:dyDescent="0.2">
      <c r="A37" s="142">
        <v>50</v>
      </c>
      <c r="B37" s="142" t="s">
        <v>460</v>
      </c>
      <c r="C37" s="56" t="s">
        <v>55</v>
      </c>
      <c r="D37" s="75" t="s">
        <v>55</v>
      </c>
      <c r="E37" s="143" t="s">
        <v>290</v>
      </c>
      <c r="F37" s="136" t="s">
        <v>69</v>
      </c>
      <c r="G37" s="136" t="s">
        <v>77</v>
      </c>
      <c r="H37" s="136" t="s">
        <v>71</v>
      </c>
      <c r="I37" s="144" t="s">
        <v>335</v>
      </c>
      <c r="J37" s="145" t="s">
        <v>336</v>
      </c>
      <c r="K37" s="144" t="s">
        <v>337</v>
      </c>
      <c r="L37" s="136">
        <v>5</v>
      </c>
      <c r="M37" s="136">
        <v>3</v>
      </c>
      <c r="N37" s="140">
        <f>+L37*M37</f>
        <v>15</v>
      </c>
      <c r="O37" s="193" t="str">
        <f>(CONCATENATE(L37,M37))</f>
        <v>53</v>
      </c>
      <c r="P37" s="193" t="str">
        <f>IF(OR(O37="11",O37="12",O37="21",O37="22",O37="31"),$P$9,IF(OR(O37="41",O37="32",O37="23",O37="13"),$P$8,IF(OR(O37="51",O37="52",O37="42",O37="43",O37="33",O37="24",O37="14"),$P$7,IF(OR(O37="53",O37="54",O37="44",O37="34",O37="55",O37="45",O37="35",O37="25",O37="15"),$P$6,0))))</f>
        <v>RIESGO EXTREMO</v>
      </c>
      <c r="Q37" s="141" t="s">
        <v>90</v>
      </c>
      <c r="R37" s="138">
        <f>INT(L37-BO37)</f>
        <v>4</v>
      </c>
      <c r="S37" s="138">
        <f>INT(M37-BQ37)</f>
        <v>2</v>
      </c>
      <c r="T37" s="140">
        <f>+R37*S37</f>
        <v>8</v>
      </c>
      <c r="U37" s="193" t="str">
        <f>(CONCATENATE(R37,S37))</f>
        <v>42</v>
      </c>
      <c r="V37" s="193" t="str">
        <f>IF(OR(U37="11",U37="12",U37="21",U37="22",U37="31"),$P$9,IF(OR(U37="41",U37="32",U37="23",U37="13"),$P$8,IF(OR(U37="51",U37="52",U37="42",U37="43",U37="33",U37="24",U37="14"),$P$7,IF(OR(U37="53",U37="54",U37="44",U37="34",U37="55",U37="45",U37="35",U37="25",U37="15"),$P$6,0))))</f>
        <v>RIESGO ALTO</v>
      </c>
      <c r="W37" s="136" t="s">
        <v>805</v>
      </c>
      <c r="X37" s="136" t="s">
        <v>6</v>
      </c>
      <c r="Y37" s="76" t="s">
        <v>717</v>
      </c>
      <c r="Z37" s="80" t="s">
        <v>662</v>
      </c>
      <c r="AA37" s="80" t="s">
        <v>6</v>
      </c>
      <c r="AB37" s="80" t="s">
        <v>559</v>
      </c>
      <c r="AC37" s="33" t="s">
        <v>7</v>
      </c>
      <c r="AD37" s="72">
        <f t="shared" ref="AD37:AD43" si="0">+SUM(AE37:AH37)</f>
        <v>0</v>
      </c>
      <c r="AE37" s="33">
        <v>0</v>
      </c>
      <c r="AF37" s="33">
        <v>0</v>
      </c>
      <c r="AG37" s="33">
        <v>0</v>
      </c>
      <c r="AH37" s="33">
        <v>0</v>
      </c>
      <c r="AI37" s="33" t="s">
        <v>6</v>
      </c>
      <c r="AJ37" s="80" t="s">
        <v>21</v>
      </c>
      <c r="AK37" s="80" t="s">
        <v>6</v>
      </c>
      <c r="AL37" s="80" t="s">
        <v>6</v>
      </c>
      <c r="AM37" s="80" t="s">
        <v>6</v>
      </c>
      <c r="AN37" s="80" t="s">
        <v>29</v>
      </c>
      <c r="AO37" s="33" t="s">
        <v>117</v>
      </c>
      <c r="AP37" s="33" t="s">
        <v>101</v>
      </c>
      <c r="AQ37" s="33" t="s">
        <v>103</v>
      </c>
      <c r="AR37" s="33" t="s">
        <v>105</v>
      </c>
      <c r="AS37" s="33" t="str">
        <f t="shared" ref="AS37:AS43" si="1">+IF(AJ37="Preventivo","Prevenir",IF(AJ37="Detectivo","Detectar","No es un control"))</f>
        <v>Detectar</v>
      </c>
      <c r="AT37" s="80" t="s">
        <v>108</v>
      </c>
      <c r="AU37" s="80" t="s">
        <v>110</v>
      </c>
      <c r="AV37" s="80" t="s">
        <v>112</v>
      </c>
      <c r="AW37" s="33">
        <f t="shared" ref="AW37:AW43" si="2">+IF(AP37=$AP$6,$AP$10,$AP$11)</f>
        <v>15</v>
      </c>
      <c r="AX37" s="33">
        <f t="shared" ref="AX37:AX43" si="3">+IF(AQ37=$AQ$6,$AQ$10,$AQ$11)</f>
        <v>15</v>
      </c>
      <c r="AY37" s="33">
        <f t="shared" ref="AY37:AY43" si="4">+IF(AR37=$AR$6,$AR$10,$AR$11)</f>
        <v>15</v>
      </c>
      <c r="AZ37" s="33">
        <f t="shared" ref="AZ37:AZ43" si="5">IF(AS37=$AS$6,$AS$10,IF(AS37=$AS$7,$AS$11,0))</f>
        <v>10</v>
      </c>
      <c r="BA37" s="33">
        <f t="shared" ref="BA37:BA43" si="6">+IF(AT37=$AT$6,$AT$10,$AT$11)</f>
        <v>15</v>
      </c>
      <c r="BB37" s="33">
        <f t="shared" ref="BB37:BB43" si="7">+IF(AU37=$AU$6,$AU$10,$AU$11)</f>
        <v>15</v>
      </c>
      <c r="BC37" s="33">
        <f t="shared" ref="BC37:BC43" si="8">IF(AV37=$AV$6,$AV$10,IF(AV37=$AV$7,$AV$11,0))</f>
        <v>10</v>
      </c>
      <c r="BD37" s="72">
        <f t="shared" ref="BD37:BD43" si="9">SUM(AW37:BC37)</f>
        <v>95</v>
      </c>
      <c r="BE37" s="72" t="str">
        <f t="shared" ref="BE37:BE43" si="10">+IF(BD37&lt;=85,"Débil",IF(AND(BD37&gt;85,BD37&lt;96),"Moderado","Fuerte"))</f>
        <v>Moderado</v>
      </c>
      <c r="BF37" s="34" t="s">
        <v>156</v>
      </c>
      <c r="BG37" s="72" t="str">
        <f t="shared" ref="BG37:BG43" si="11">+IF(BF37=$BF$6,"Fuerte",IF(BF37=$BF$7,"Moderado","Débil"))</f>
        <v>Fuerte</v>
      </c>
      <c r="BH37" s="72" t="str">
        <f t="shared" ref="BH37:BH43" si="12">+IF(AND(BE37="Fuerte",BG37="Fuerte"),"Fuerte",IF(BE37="Débil","Débil",IF(BG37="Débil","Débil","Moderado")))</f>
        <v>Moderado</v>
      </c>
      <c r="BI37" s="72">
        <f t="shared" ref="BI37:BI43" si="13">+IF(BH37=$BE$6,100,IF(BH37=$BE$7,50,0))</f>
        <v>50</v>
      </c>
      <c r="BJ37" s="135">
        <f>+AVERAGE(BI37:BI38)</f>
        <v>75</v>
      </c>
      <c r="BK37" s="137" t="str">
        <f>IF(BJ37&lt;50,"Débil",IF(BJ37=100,"Fuerte","Moderado"))</f>
        <v>Moderado</v>
      </c>
      <c r="BL37" s="39" t="s">
        <v>165</v>
      </c>
      <c r="BM37" s="39" t="s">
        <v>167</v>
      </c>
      <c r="BN37" s="66">
        <f>IF(E37=$E$7,0,IF(AND(BK37="Fuerte",BL37="Directamente"),2,IF(AND(BK37="Moderado",BL37="Directamente"),1,0)))</f>
        <v>1</v>
      </c>
      <c r="BO37" s="134">
        <f>+AVERAGE(BN37:BN38)</f>
        <v>1</v>
      </c>
      <c r="BP37" s="66">
        <f>IF(D37=$E$7,0,IF(AND(BK37="Fuerte",BL37="Indirectamente"),1,IF(AND(BK37="Fuerte",BL37="Directamente"),2,IF(AND(BK37="Moderado",BL37="Directamente"),1,0))))</f>
        <v>1</v>
      </c>
      <c r="BQ37" s="134">
        <f>+AVERAGE(BP37:BP38)</f>
        <v>1</v>
      </c>
      <c r="BR37" s="56" t="s">
        <v>55</v>
      </c>
    </row>
    <row r="38" spans="1:70" s="37" customFormat="1" ht="99" customHeight="1" x14ac:dyDescent="0.2">
      <c r="A38" s="142"/>
      <c r="B38" s="142"/>
      <c r="C38" s="56" t="s">
        <v>55</v>
      </c>
      <c r="D38" s="75" t="s">
        <v>55</v>
      </c>
      <c r="E38" s="143"/>
      <c r="F38" s="136"/>
      <c r="G38" s="136"/>
      <c r="H38" s="136"/>
      <c r="I38" s="144"/>
      <c r="J38" s="145"/>
      <c r="K38" s="144"/>
      <c r="L38" s="136"/>
      <c r="M38" s="136"/>
      <c r="N38" s="140"/>
      <c r="O38" s="193"/>
      <c r="P38" s="193">
        <f>IF(OR(O38="11",O38="12",O38="21",O38="22",O38="31"),$P$9,IF(OR(O38="41",O38="32",O38="23",O38="13"),$P$8,IF(OR(O38="51",O38="52",O38="42",O38="43",O38="33",O38="24",O38="14"),$P$7,IF(OR(O38="53",O38="54",O38="44",O38="34",O38="55",O38="45",O38="35",O38="25",O38="15"),$P$6,0))))</f>
        <v>0</v>
      </c>
      <c r="Q38" s="141"/>
      <c r="R38" s="138"/>
      <c r="S38" s="138"/>
      <c r="T38" s="140"/>
      <c r="U38" s="193"/>
      <c r="V38" s="193">
        <f>IF(OR(U38="11",U38="12",U38="21",U38="22",U38="31"),$P$9,IF(OR(U38="41",U38="32",U38="23",U38="13"),$P$8,IF(OR(U38="51",U38="52",U38="42",U38="43",U38="33",U38="24",U38="14"),$P$7,IF(OR(U38="53",U38="54",U38="44",U38="34",U38="55",U38="45",U38="35",U38="25",U38="15"),$P$6,0))))</f>
        <v>0</v>
      </c>
      <c r="W38" s="136"/>
      <c r="X38" s="136"/>
      <c r="Y38" s="76" t="s">
        <v>718</v>
      </c>
      <c r="Z38" s="80" t="s">
        <v>338</v>
      </c>
      <c r="AA38" s="80" t="s">
        <v>23</v>
      </c>
      <c r="AB38" s="80" t="s">
        <v>409</v>
      </c>
      <c r="AC38" s="33" t="s">
        <v>7</v>
      </c>
      <c r="AD38" s="72">
        <f t="shared" si="0"/>
        <v>12</v>
      </c>
      <c r="AE38" s="33">
        <v>3</v>
      </c>
      <c r="AF38" s="33">
        <v>3</v>
      </c>
      <c r="AG38" s="33">
        <v>3</v>
      </c>
      <c r="AH38" s="33">
        <v>3</v>
      </c>
      <c r="AI38" s="33" t="s">
        <v>23</v>
      </c>
      <c r="AJ38" s="80" t="s">
        <v>20</v>
      </c>
      <c r="AK38" s="80" t="s">
        <v>6</v>
      </c>
      <c r="AL38" s="80" t="s">
        <v>6</v>
      </c>
      <c r="AM38" s="80" t="s">
        <v>6</v>
      </c>
      <c r="AN38" s="80" t="s">
        <v>29</v>
      </c>
      <c r="AO38" s="33" t="s">
        <v>117</v>
      </c>
      <c r="AP38" s="33" t="s">
        <v>101</v>
      </c>
      <c r="AQ38" s="33" t="s">
        <v>103</v>
      </c>
      <c r="AR38" s="33" t="s">
        <v>105</v>
      </c>
      <c r="AS38" s="33" t="str">
        <f t="shared" si="1"/>
        <v>Prevenir</v>
      </c>
      <c r="AT38" s="80" t="s">
        <v>108</v>
      </c>
      <c r="AU38" s="80" t="s">
        <v>110</v>
      </c>
      <c r="AV38" s="80" t="s">
        <v>112</v>
      </c>
      <c r="AW38" s="33">
        <f t="shared" si="2"/>
        <v>15</v>
      </c>
      <c r="AX38" s="33">
        <f t="shared" si="3"/>
        <v>15</v>
      </c>
      <c r="AY38" s="33">
        <f t="shared" si="4"/>
        <v>15</v>
      </c>
      <c r="AZ38" s="33">
        <f t="shared" si="5"/>
        <v>15</v>
      </c>
      <c r="BA38" s="33">
        <f t="shared" si="6"/>
        <v>15</v>
      </c>
      <c r="BB38" s="33">
        <f t="shared" si="7"/>
        <v>15</v>
      </c>
      <c r="BC38" s="33">
        <f t="shared" si="8"/>
        <v>10</v>
      </c>
      <c r="BD38" s="72">
        <f t="shared" si="9"/>
        <v>100</v>
      </c>
      <c r="BE38" s="72" t="str">
        <f t="shared" si="10"/>
        <v>Fuerte</v>
      </c>
      <c r="BF38" s="34" t="s">
        <v>156</v>
      </c>
      <c r="BG38" s="72" t="str">
        <f t="shared" si="11"/>
        <v>Fuerte</v>
      </c>
      <c r="BH38" s="72" t="str">
        <f t="shared" si="12"/>
        <v>Fuerte</v>
      </c>
      <c r="BI38" s="72">
        <f t="shared" si="13"/>
        <v>100</v>
      </c>
      <c r="BJ38" s="135"/>
      <c r="BK38" s="137"/>
      <c r="BL38" s="39" t="s">
        <v>165</v>
      </c>
      <c r="BM38" s="39" t="s">
        <v>165</v>
      </c>
      <c r="BN38" s="66">
        <f>IF(E38=$E$7,0,IF(AND(BK37="Fuerte",BL38="Directamente"),2,IF(AND(BK37="Moderado",BL38="Directamente"),1,0)))</f>
        <v>1</v>
      </c>
      <c r="BO38" s="134"/>
      <c r="BP38" s="66">
        <f>IF(D38=$E$7,0,IF(AND(BK37="Fuerte",BL38="Indirectamente"),1,IF(AND(BK37="Fuerte",BL38="Directamente"),2,IF(AND(BK37="Moderado",BL38="Directamente"),1,0))))</f>
        <v>1</v>
      </c>
      <c r="BQ38" s="134"/>
      <c r="BR38" s="56" t="s">
        <v>55</v>
      </c>
    </row>
    <row r="39" spans="1:70" s="37" customFormat="1" ht="127.5" customHeight="1" x14ac:dyDescent="0.2">
      <c r="A39" s="142">
        <v>51</v>
      </c>
      <c r="B39" s="142" t="s">
        <v>461</v>
      </c>
      <c r="C39" s="56" t="s">
        <v>55</v>
      </c>
      <c r="D39" s="75" t="s">
        <v>55</v>
      </c>
      <c r="E39" s="143" t="s">
        <v>34</v>
      </c>
      <c r="F39" s="136" t="s">
        <v>69</v>
      </c>
      <c r="G39" s="136" t="s">
        <v>76</v>
      </c>
      <c r="H39" s="136" t="s">
        <v>82</v>
      </c>
      <c r="I39" s="144" t="s">
        <v>339</v>
      </c>
      <c r="J39" s="145" t="s">
        <v>340</v>
      </c>
      <c r="K39" s="144" t="s">
        <v>341</v>
      </c>
      <c r="L39" s="136">
        <v>2</v>
      </c>
      <c r="M39" s="136">
        <v>5</v>
      </c>
      <c r="N39" s="140">
        <f>+L39*M39</f>
        <v>10</v>
      </c>
      <c r="O39" s="193" t="str">
        <f>(CONCATENATE(L39,M39))</f>
        <v>25</v>
      </c>
      <c r="P39" s="193" t="str">
        <f>IF(OR(O39="11",O39="12",O39="21",O39="22",O39="31"),$P$9,IF(OR(O39="41",O39="32",O39="23",O39="13"),$P$8,IF(OR(O39="51",O39="52",O39="42",O39="43",O39="33",O39="24",O39="14"),$P$7,IF(OR(O39="53",O39="54",O39="44",O39="34",O39="55",O39="45",O39="35",O39="25",O39="15"),$P$6,0))))</f>
        <v>RIESGO EXTREMO</v>
      </c>
      <c r="Q39" s="141" t="s">
        <v>90</v>
      </c>
      <c r="R39" s="138">
        <f>INT(L39-BO39)</f>
        <v>1</v>
      </c>
      <c r="S39" s="138">
        <f>INT(M39-BQ39)</f>
        <v>5</v>
      </c>
      <c r="T39" s="140">
        <f>+R39*S39</f>
        <v>5</v>
      </c>
      <c r="U39" s="193" t="str">
        <f>(CONCATENATE(R39,S39))</f>
        <v>15</v>
      </c>
      <c r="V39" s="193" t="str">
        <f>IF(OR(U39="11",U39="12",U39="21",U39="22",U39="31"),$P$9,IF(OR(U39="41",U39="32",U39="23",U39="13"),$P$8,IF(OR(U39="51",U39="52",U39="42",U39="43",U39="33",U39="24",U39="14"),$P$7,IF(OR(U39="53",U39="54",U39="44",U39="34",U39="55",U39="45",U39="35",U39="25",U39="15"),$P$6,0))))</f>
        <v>RIESGO EXTREMO</v>
      </c>
      <c r="W39" s="136" t="s">
        <v>805</v>
      </c>
      <c r="X39" s="136" t="s">
        <v>23</v>
      </c>
      <c r="Y39" s="76" t="s">
        <v>719</v>
      </c>
      <c r="Z39" s="80" t="s">
        <v>513</v>
      </c>
      <c r="AA39" s="80" t="s">
        <v>6</v>
      </c>
      <c r="AB39" s="80" t="s">
        <v>663</v>
      </c>
      <c r="AC39" s="33" t="s">
        <v>7</v>
      </c>
      <c r="AD39" s="72">
        <f t="shared" si="0"/>
        <v>0</v>
      </c>
      <c r="AE39" s="33">
        <v>0</v>
      </c>
      <c r="AF39" s="33">
        <v>0</v>
      </c>
      <c r="AG39" s="33">
        <v>0</v>
      </c>
      <c r="AH39" s="33">
        <v>0</v>
      </c>
      <c r="AI39" s="33" t="s">
        <v>6</v>
      </c>
      <c r="AJ39" s="80" t="s">
        <v>20</v>
      </c>
      <c r="AK39" s="80" t="s">
        <v>6</v>
      </c>
      <c r="AL39" s="80" t="s">
        <v>6</v>
      </c>
      <c r="AM39" s="80" t="s">
        <v>6</v>
      </c>
      <c r="AN39" s="80" t="s">
        <v>29</v>
      </c>
      <c r="AO39" s="33" t="s">
        <v>117</v>
      </c>
      <c r="AP39" s="33" t="s">
        <v>101</v>
      </c>
      <c r="AQ39" s="33" t="s">
        <v>103</v>
      </c>
      <c r="AR39" s="33" t="s">
        <v>105</v>
      </c>
      <c r="AS39" s="33" t="str">
        <f t="shared" si="1"/>
        <v>Prevenir</v>
      </c>
      <c r="AT39" s="80" t="s">
        <v>108</v>
      </c>
      <c r="AU39" s="80" t="s">
        <v>110</v>
      </c>
      <c r="AV39" s="80" t="s">
        <v>112</v>
      </c>
      <c r="AW39" s="33">
        <f t="shared" si="2"/>
        <v>15</v>
      </c>
      <c r="AX39" s="33">
        <f t="shared" si="3"/>
        <v>15</v>
      </c>
      <c r="AY39" s="33">
        <f t="shared" si="4"/>
        <v>15</v>
      </c>
      <c r="AZ39" s="33">
        <f t="shared" si="5"/>
        <v>15</v>
      </c>
      <c r="BA39" s="33">
        <f t="shared" si="6"/>
        <v>15</v>
      </c>
      <c r="BB39" s="33">
        <f t="shared" si="7"/>
        <v>15</v>
      </c>
      <c r="BC39" s="33">
        <f t="shared" si="8"/>
        <v>10</v>
      </c>
      <c r="BD39" s="72">
        <f t="shared" si="9"/>
        <v>100</v>
      </c>
      <c r="BE39" s="72" t="str">
        <f t="shared" si="10"/>
        <v>Fuerte</v>
      </c>
      <c r="BF39" s="34" t="s">
        <v>156</v>
      </c>
      <c r="BG39" s="72" t="str">
        <f t="shared" si="11"/>
        <v>Fuerte</v>
      </c>
      <c r="BH39" s="72" t="str">
        <f t="shared" si="12"/>
        <v>Fuerte</v>
      </c>
      <c r="BI39" s="72">
        <f t="shared" si="13"/>
        <v>100</v>
      </c>
      <c r="BJ39" s="135">
        <f>+AVERAGE(BI39:BI40)</f>
        <v>100</v>
      </c>
      <c r="BK39" s="137" t="str">
        <f>IF(BJ39&lt;50,"Débil",IF(BJ39=100,"Fuerte","Moderado"))</f>
        <v>Fuerte</v>
      </c>
      <c r="BL39" s="39" t="s">
        <v>165</v>
      </c>
      <c r="BM39" s="39" t="s">
        <v>165</v>
      </c>
      <c r="BN39" s="66">
        <f>IF(E39=$E$7,0,IF(AND(BK39="Fuerte",BL39="Directamente"),2,IF(AND(BK39="Moderado",BL39="Directamente"),1,0)))</f>
        <v>0</v>
      </c>
      <c r="BO39" s="134">
        <f>+AVERAGE(BN39:BN40)</f>
        <v>1</v>
      </c>
      <c r="BP39" s="66">
        <f>IF(D39=$E$7,0,IF(AND(BK39="Fuerte",BL39="Indirectamente"),1,IF(AND(BK39="Fuerte",BL39="Directamente"),2,IF(AND(BK39="Moderado",BL39="Directamente"),1,0))))</f>
        <v>2</v>
      </c>
      <c r="BQ39" s="134">
        <f>+IF(E39="De Corrupción",0,AVERAGE(BP39:BP40))</f>
        <v>0</v>
      </c>
      <c r="BR39" s="56" t="s">
        <v>55</v>
      </c>
    </row>
    <row r="40" spans="1:70" s="37" customFormat="1" ht="80.25" customHeight="1" x14ac:dyDescent="0.2">
      <c r="A40" s="142"/>
      <c r="B40" s="142"/>
      <c r="C40" s="56" t="s">
        <v>55</v>
      </c>
      <c r="D40" s="75" t="s">
        <v>55</v>
      </c>
      <c r="E40" s="143"/>
      <c r="F40" s="136"/>
      <c r="G40" s="136"/>
      <c r="H40" s="136"/>
      <c r="I40" s="144"/>
      <c r="J40" s="145"/>
      <c r="K40" s="144"/>
      <c r="L40" s="136"/>
      <c r="M40" s="136"/>
      <c r="N40" s="140"/>
      <c r="O40" s="193"/>
      <c r="P40" s="193"/>
      <c r="Q40" s="141"/>
      <c r="R40" s="138"/>
      <c r="S40" s="138"/>
      <c r="T40" s="140"/>
      <c r="U40" s="193"/>
      <c r="V40" s="193"/>
      <c r="W40" s="136"/>
      <c r="X40" s="136"/>
      <c r="Y40" s="76" t="s">
        <v>720</v>
      </c>
      <c r="Z40" s="80" t="s">
        <v>338</v>
      </c>
      <c r="AA40" s="80" t="s">
        <v>23</v>
      </c>
      <c r="AB40" s="80" t="s">
        <v>410</v>
      </c>
      <c r="AC40" s="33" t="s">
        <v>7</v>
      </c>
      <c r="AD40" s="72">
        <f t="shared" si="0"/>
        <v>0</v>
      </c>
      <c r="AE40" s="33">
        <v>0</v>
      </c>
      <c r="AF40" s="33">
        <v>0</v>
      </c>
      <c r="AG40" s="33">
        <v>0</v>
      </c>
      <c r="AH40" s="33">
        <v>0</v>
      </c>
      <c r="AI40" s="33" t="s">
        <v>6</v>
      </c>
      <c r="AJ40" s="80" t="s">
        <v>20</v>
      </c>
      <c r="AK40" s="80" t="s">
        <v>6</v>
      </c>
      <c r="AL40" s="80" t="s">
        <v>6</v>
      </c>
      <c r="AM40" s="80" t="s">
        <v>6</v>
      </c>
      <c r="AN40" s="80" t="s">
        <v>29</v>
      </c>
      <c r="AO40" s="33" t="s">
        <v>117</v>
      </c>
      <c r="AP40" s="33" t="s">
        <v>101</v>
      </c>
      <c r="AQ40" s="33" t="s">
        <v>103</v>
      </c>
      <c r="AR40" s="33" t="s">
        <v>105</v>
      </c>
      <c r="AS40" s="33" t="str">
        <f t="shared" si="1"/>
        <v>Prevenir</v>
      </c>
      <c r="AT40" s="80" t="s">
        <v>108</v>
      </c>
      <c r="AU40" s="80" t="s">
        <v>110</v>
      </c>
      <c r="AV40" s="80" t="s">
        <v>112</v>
      </c>
      <c r="AW40" s="33">
        <f t="shared" si="2"/>
        <v>15</v>
      </c>
      <c r="AX40" s="33">
        <f t="shared" si="3"/>
        <v>15</v>
      </c>
      <c r="AY40" s="33">
        <f t="shared" si="4"/>
        <v>15</v>
      </c>
      <c r="AZ40" s="33">
        <f t="shared" si="5"/>
        <v>15</v>
      </c>
      <c r="BA40" s="33">
        <f t="shared" si="6"/>
        <v>15</v>
      </c>
      <c r="BB40" s="33">
        <f t="shared" si="7"/>
        <v>15</v>
      </c>
      <c r="BC40" s="33">
        <f t="shared" si="8"/>
        <v>10</v>
      </c>
      <c r="BD40" s="72">
        <f t="shared" si="9"/>
        <v>100</v>
      </c>
      <c r="BE40" s="72" t="str">
        <f t="shared" si="10"/>
        <v>Fuerte</v>
      </c>
      <c r="BF40" s="34" t="s">
        <v>156</v>
      </c>
      <c r="BG40" s="72" t="str">
        <f t="shared" si="11"/>
        <v>Fuerte</v>
      </c>
      <c r="BH40" s="72" t="str">
        <f t="shared" si="12"/>
        <v>Fuerte</v>
      </c>
      <c r="BI40" s="72">
        <f t="shared" si="13"/>
        <v>100</v>
      </c>
      <c r="BJ40" s="135"/>
      <c r="BK40" s="137"/>
      <c r="BL40" s="39" t="s">
        <v>165</v>
      </c>
      <c r="BM40" s="39" t="s">
        <v>165</v>
      </c>
      <c r="BN40" s="66">
        <f>IF(E40=$E$7,0,IF(AND(BK39="Fuerte",BL40="Directamente"),2,IF(AND(BK39="Moderado",BL40="Directamente"),1,0)))</f>
        <v>2</v>
      </c>
      <c r="BO40" s="134"/>
      <c r="BP40" s="66">
        <f>IF(D40=$E$7,0,IF(AND(BK39="Fuerte",BL40="Indirectamente"),1,IF(AND(BK39="Fuerte",BL40="Directamente"),2,IF(AND(BK39="Moderado",BL40="Directamente"),1,0))))</f>
        <v>2</v>
      </c>
      <c r="BQ40" s="134"/>
      <c r="BR40" s="56" t="s">
        <v>55</v>
      </c>
    </row>
    <row r="41" spans="1:70" s="37" customFormat="1" ht="97.5" customHeight="1" x14ac:dyDescent="0.2">
      <c r="A41" s="142">
        <v>52</v>
      </c>
      <c r="B41" s="142" t="s">
        <v>462</v>
      </c>
      <c r="C41" s="56" t="s">
        <v>55</v>
      </c>
      <c r="D41" s="75" t="s">
        <v>55</v>
      </c>
      <c r="E41" s="143" t="s">
        <v>290</v>
      </c>
      <c r="F41" s="136" t="s">
        <v>69</v>
      </c>
      <c r="G41" s="136" t="s">
        <v>77</v>
      </c>
      <c r="H41" s="136" t="s">
        <v>71</v>
      </c>
      <c r="I41" s="144" t="s">
        <v>342</v>
      </c>
      <c r="J41" s="145" t="s">
        <v>343</v>
      </c>
      <c r="K41" s="144" t="s">
        <v>344</v>
      </c>
      <c r="L41" s="136">
        <v>2</v>
      </c>
      <c r="M41" s="136">
        <v>3</v>
      </c>
      <c r="N41" s="140">
        <f>+L41*M41</f>
        <v>6</v>
      </c>
      <c r="O41" s="193" t="str">
        <f>(CONCATENATE(L41,M41))</f>
        <v>23</v>
      </c>
      <c r="P41" s="193" t="str">
        <f>IF(OR(O41="11",O41="12",O41="21",O41="22",O41="31"),$P$9,IF(OR(O41="41",O41="32",O41="23",O41="13"),$P$8,IF(OR(O41="51",O41="52",O41="42",O41="43",O41="33",O41="24",O41="14"),$P$7,IF(OR(O41="53",O41="54",O41="44",O41="34",O41="55",O41="45",O41="35",O41="25",O41="15"),$P$6,0))))</f>
        <v>RIESGO MODERADO</v>
      </c>
      <c r="Q41" s="141" t="s">
        <v>90</v>
      </c>
      <c r="R41" s="138">
        <f>INT(L41-BO41)</f>
        <v>1</v>
      </c>
      <c r="S41" s="138">
        <f>INT(M41-BQ41)</f>
        <v>2</v>
      </c>
      <c r="T41" s="140">
        <f>+R41*S41</f>
        <v>2</v>
      </c>
      <c r="U41" s="193" t="str">
        <f>(CONCATENATE(R41,S41))</f>
        <v>12</v>
      </c>
      <c r="V41" s="193" t="str">
        <f>IF(OR(U41="11",U41="12",U41="21",U41="22",U41="31"),$P$9,IF(OR(U41="41",U41="32",U41="23",U41="13"),$P$8,IF(OR(U41="51",U41="52",U41="42",U41="43",U41="33",U41="24",U41="14"),$P$7,IF(OR(U41="53",U41="54",U41="44",U41="34",U41="55",U41="45",U41="35",U41="25",U41="15"),$P$6,0))))</f>
        <v>RIESGO BAJO</v>
      </c>
      <c r="W41" s="136" t="s">
        <v>805</v>
      </c>
      <c r="X41" s="136" t="s">
        <v>6</v>
      </c>
      <c r="Y41" s="76" t="s">
        <v>551</v>
      </c>
      <c r="Z41" s="80" t="s">
        <v>345</v>
      </c>
      <c r="AA41" s="80" t="s">
        <v>23</v>
      </c>
      <c r="AB41" s="80" t="s">
        <v>411</v>
      </c>
      <c r="AC41" s="33" t="s">
        <v>7</v>
      </c>
      <c r="AD41" s="72">
        <f t="shared" si="0"/>
        <v>12</v>
      </c>
      <c r="AE41" s="33">
        <v>3</v>
      </c>
      <c r="AF41" s="33">
        <v>3</v>
      </c>
      <c r="AG41" s="33">
        <v>3</v>
      </c>
      <c r="AH41" s="33">
        <v>3</v>
      </c>
      <c r="AI41" s="33" t="s">
        <v>23</v>
      </c>
      <c r="AJ41" s="80" t="s">
        <v>20</v>
      </c>
      <c r="AK41" s="80" t="s">
        <v>6</v>
      </c>
      <c r="AL41" s="80" t="s">
        <v>6</v>
      </c>
      <c r="AM41" s="80" t="s">
        <v>6</v>
      </c>
      <c r="AN41" s="80" t="s">
        <v>27</v>
      </c>
      <c r="AO41" s="33" t="s">
        <v>117</v>
      </c>
      <c r="AP41" s="33" t="s">
        <v>101</v>
      </c>
      <c r="AQ41" s="33" t="s">
        <v>103</v>
      </c>
      <c r="AR41" s="33" t="s">
        <v>105</v>
      </c>
      <c r="AS41" s="33" t="str">
        <f t="shared" si="1"/>
        <v>Prevenir</v>
      </c>
      <c r="AT41" s="80" t="s">
        <v>108</v>
      </c>
      <c r="AU41" s="80" t="s">
        <v>110</v>
      </c>
      <c r="AV41" s="80" t="s">
        <v>112</v>
      </c>
      <c r="AW41" s="33">
        <f t="shared" si="2"/>
        <v>15</v>
      </c>
      <c r="AX41" s="33">
        <f t="shared" si="3"/>
        <v>15</v>
      </c>
      <c r="AY41" s="33">
        <f t="shared" si="4"/>
        <v>15</v>
      </c>
      <c r="AZ41" s="33">
        <f t="shared" si="5"/>
        <v>15</v>
      </c>
      <c r="BA41" s="33">
        <f t="shared" si="6"/>
        <v>15</v>
      </c>
      <c r="BB41" s="33">
        <f t="shared" si="7"/>
        <v>15</v>
      </c>
      <c r="BC41" s="33">
        <f t="shared" si="8"/>
        <v>10</v>
      </c>
      <c r="BD41" s="72">
        <f t="shared" si="9"/>
        <v>100</v>
      </c>
      <c r="BE41" s="72" t="str">
        <f t="shared" si="10"/>
        <v>Fuerte</v>
      </c>
      <c r="BF41" s="34" t="s">
        <v>156</v>
      </c>
      <c r="BG41" s="72" t="str">
        <f t="shared" si="11"/>
        <v>Fuerte</v>
      </c>
      <c r="BH41" s="72" t="str">
        <f t="shared" si="12"/>
        <v>Fuerte</v>
      </c>
      <c r="BI41" s="72">
        <f t="shared" si="13"/>
        <v>100</v>
      </c>
      <c r="BJ41" s="135">
        <f>+AVERAGE(BI41:BI43)</f>
        <v>66.666666666666671</v>
      </c>
      <c r="BK41" s="137" t="str">
        <f>IF(BJ41&lt;50,"Débil",IF(BJ41=100,"Fuerte","Moderado"))</f>
        <v>Moderado</v>
      </c>
      <c r="BL41" s="39" t="s">
        <v>165</v>
      </c>
      <c r="BM41" s="39" t="s">
        <v>165</v>
      </c>
      <c r="BN41" s="66">
        <f>IF(E41=$E$7,0,IF(AND(BK41="Fuerte",BL41="Directamente"),2,IF(AND(BK41="Moderado",BL41="Directamente"),1,0)))</f>
        <v>1</v>
      </c>
      <c r="BO41" s="134">
        <f>+AVERAGE(BN41:BN43)</f>
        <v>1</v>
      </c>
      <c r="BP41" s="66">
        <f>IF(D41=$E$7,0,IF(AND(BK41="Fuerte",BL41="Indirectamente"),1,IF(AND(BK41="Fuerte",BL41="Directamente"),2,IF(AND(BK41="Moderado",BL41="Directamente"),1,0))))</f>
        <v>1</v>
      </c>
      <c r="BQ41" s="134">
        <f>+AVERAGE(BP41:BP43)</f>
        <v>1</v>
      </c>
      <c r="BR41" s="56" t="s">
        <v>55</v>
      </c>
    </row>
    <row r="42" spans="1:70" s="37" customFormat="1" ht="97.5" customHeight="1" x14ac:dyDescent="0.2">
      <c r="A42" s="142"/>
      <c r="B42" s="142"/>
      <c r="C42" s="56" t="s">
        <v>55</v>
      </c>
      <c r="D42" s="75" t="s">
        <v>55</v>
      </c>
      <c r="E42" s="143"/>
      <c r="F42" s="136"/>
      <c r="G42" s="136"/>
      <c r="H42" s="136"/>
      <c r="I42" s="144"/>
      <c r="J42" s="145"/>
      <c r="K42" s="144"/>
      <c r="L42" s="136"/>
      <c r="M42" s="136"/>
      <c r="N42" s="140"/>
      <c r="O42" s="193"/>
      <c r="P42" s="193">
        <f>IF(OR(O42="11",O42="12",O42="21",O42="22",O42="31"),$P$9,IF(OR(O42="41",O42="32",O42="23",O42="13"),$P$8,IF(OR(O42="51",O42="52",O42="42",O42="43",O42="33",O42="24",O42="14"),$P$7,IF(OR(O42="53",O42="54",O42="44",O42="34",O42="55",O42="45",O42="35",O42="25",O42="15"),$P$6,0))))</f>
        <v>0</v>
      </c>
      <c r="Q42" s="141"/>
      <c r="R42" s="138"/>
      <c r="S42" s="138"/>
      <c r="T42" s="140"/>
      <c r="U42" s="193"/>
      <c r="V42" s="193">
        <f>IF(OR(U42="11",U42="12",U42="21",U42="22",U42="31"),$P$9,IF(OR(U42="41",U42="32",U42="23",U42="13"),$P$8,IF(OR(U42="51",U42="52",U42="42",U42="43",U42="33",U42="24",U42="14"),$P$7,IF(OR(U42="53",U42="54",U42="44",U42="34",U42="55",U42="45",U42="35",U42="25",U42="15"),$P$6,0))))</f>
        <v>0</v>
      </c>
      <c r="W42" s="136"/>
      <c r="X42" s="136"/>
      <c r="Y42" s="76" t="s">
        <v>721</v>
      </c>
      <c r="Z42" s="80" t="s">
        <v>552</v>
      </c>
      <c r="AA42" s="80" t="s">
        <v>6</v>
      </c>
      <c r="AB42" s="80" t="s">
        <v>412</v>
      </c>
      <c r="AC42" s="33" t="s">
        <v>7</v>
      </c>
      <c r="AD42" s="72">
        <f t="shared" si="0"/>
        <v>1</v>
      </c>
      <c r="AE42" s="33">
        <v>0</v>
      </c>
      <c r="AF42" s="33">
        <v>0</v>
      </c>
      <c r="AG42" s="33">
        <v>0</v>
      </c>
      <c r="AH42" s="33">
        <v>1</v>
      </c>
      <c r="AI42" s="33" t="s">
        <v>23</v>
      </c>
      <c r="AJ42" s="80" t="s">
        <v>22</v>
      </c>
      <c r="AK42" s="80" t="s">
        <v>23</v>
      </c>
      <c r="AL42" s="80" t="s">
        <v>6</v>
      </c>
      <c r="AM42" s="80" t="s">
        <v>6</v>
      </c>
      <c r="AN42" s="80" t="s">
        <v>28</v>
      </c>
      <c r="AO42" s="33" t="s">
        <v>117</v>
      </c>
      <c r="AP42" s="33" t="s">
        <v>101</v>
      </c>
      <c r="AQ42" s="33" t="s">
        <v>103</v>
      </c>
      <c r="AR42" s="33" t="s">
        <v>105</v>
      </c>
      <c r="AS42" s="33" t="str">
        <f t="shared" si="1"/>
        <v>No es un control</v>
      </c>
      <c r="AT42" s="80" t="s">
        <v>108</v>
      </c>
      <c r="AU42" s="80" t="s">
        <v>110</v>
      </c>
      <c r="AV42" s="80" t="s">
        <v>112</v>
      </c>
      <c r="AW42" s="33">
        <f t="shared" si="2"/>
        <v>15</v>
      </c>
      <c r="AX42" s="33">
        <f t="shared" si="3"/>
        <v>15</v>
      </c>
      <c r="AY42" s="33">
        <f t="shared" si="4"/>
        <v>15</v>
      </c>
      <c r="AZ42" s="33">
        <f t="shared" si="5"/>
        <v>0</v>
      </c>
      <c r="BA42" s="33">
        <f t="shared" si="6"/>
        <v>15</v>
      </c>
      <c r="BB42" s="33">
        <f t="shared" si="7"/>
        <v>15</v>
      </c>
      <c r="BC42" s="33">
        <f t="shared" si="8"/>
        <v>10</v>
      </c>
      <c r="BD42" s="72">
        <f t="shared" si="9"/>
        <v>85</v>
      </c>
      <c r="BE42" s="72" t="str">
        <f t="shared" si="10"/>
        <v>Débil</v>
      </c>
      <c r="BF42" s="34" t="s">
        <v>156</v>
      </c>
      <c r="BG42" s="72" t="str">
        <f t="shared" si="11"/>
        <v>Fuerte</v>
      </c>
      <c r="BH42" s="72" t="str">
        <f t="shared" si="12"/>
        <v>Débil</v>
      </c>
      <c r="BI42" s="72">
        <f>+IF(BH42=$BE$6,100,IF(BH42=$BE$7,50,0))</f>
        <v>0</v>
      </c>
      <c r="BJ42" s="135"/>
      <c r="BK42" s="137"/>
      <c r="BL42" s="39" t="s">
        <v>165</v>
      </c>
      <c r="BM42" s="39" t="s">
        <v>165</v>
      </c>
      <c r="BN42" s="66">
        <f>IF(E42=$E$7,0,IF(AND(BK41="Fuerte",BL42="Directamente"),2,IF(AND(BK41="Moderado",BL42="Directamente"),1,0)))</f>
        <v>1</v>
      </c>
      <c r="BO42" s="134"/>
      <c r="BP42" s="66">
        <f>IF(D42=$E$7,0,IF(AND(BK41="Fuerte",BL42="Indirectamente"),1,IF(AND(BK41="Fuerte",BL42="Directamente"),2,IF(AND(BK41="Moderado",BL42="Directamente"),1,0))))</f>
        <v>1</v>
      </c>
      <c r="BQ42" s="134"/>
      <c r="BR42" s="56" t="s">
        <v>55</v>
      </c>
    </row>
    <row r="43" spans="1:70" s="37" customFormat="1" ht="104.25" customHeight="1" x14ac:dyDescent="0.2">
      <c r="A43" s="150"/>
      <c r="B43" s="150"/>
      <c r="C43" s="56" t="s">
        <v>55</v>
      </c>
      <c r="D43" s="75" t="s">
        <v>55</v>
      </c>
      <c r="E43" s="143"/>
      <c r="F43" s="136"/>
      <c r="G43" s="136"/>
      <c r="H43" s="136"/>
      <c r="I43" s="144"/>
      <c r="J43" s="145"/>
      <c r="K43" s="144"/>
      <c r="L43" s="136"/>
      <c r="M43" s="136"/>
      <c r="N43" s="140"/>
      <c r="O43" s="193"/>
      <c r="P43" s="193">
        <f>IF(OR(O43="11",O43="12",O43="21",O43="22",O43="31"),$P$9,IF(OR(O43="41",O43="32",O43="23",O43="13"),$P$8,IF(OR(O43="51",O43="52",O43="42",O43="43",O43="33",O43="24",O43="14"),$P$7,IF(OR(O43="53",O43="54",O43="44",O43="34",O43="55",O43="45",O43="35",O43="25",O43="15"),$P$6,0))))</f>
        <v>0</v>
      </c>
      <c r="Q43" s="141"/>
      <c r="R43" s="138"/>
      <c r="S43" s="138"/>
      <c r="T43" s="140"/>
      <c r="U43" s="193"/>
      <c r="V43" s="193">
        <f>IF(OR(U43="11",U43="12",U43="21",U43="22",U43="31"),$P$9,IF(OR(U43="41",U43="32",U43="23",U43="13"),$P$8,IF(OR(U43="51",U43="52",U43="42",U43="43",U43="33",U43="24",U43="14"),$P$7,IF(OR(U43="53",U43="54",U43="44",U43="34",U43="55",U43="45",U43="35",U43="25",U43="15"),$P$6,0))))</f>
        <v>0</v>
      </c>
      <c r="W43" s="136"/>
      <c r="X43" s="136"/>
      <c r="Y43" s="76" t="s">
        <v>722</v>
      </c>
      <c r="Z43" s="80" t="s">
        <v>664</v>
      </c>
      <c r="AA43" s="80" t="s">
        <v>23</v>
      </c>
      <c r="AB43" s="80" t="s">
        <v>413</v>
      </c>
      <c r="AC43" s="33" t="s">
        <v>7</v>
      </c>
      <c r="AD43" s="72">
        <f t="shared" si="0"/>
        <v>0</v>
      </c>
      <c r="AE43" s="33">
        <v>0</v>
      </c>
      <c r="AF43" s="33">
        <v>0</v>
      </c>
      <c r="AG43" s="33">
        <v>0</v>
      </c>
      <c r="AH43" s="33">
        <v>0</v>
      </c>
      <c r="AI43" s="33" t="s">
        <v>6</v>
      </c>
      <c r="AJ43" s="80" t="s">
        <v>20</v>
      </c>
      <c r="AK43" s="80" t="s">
        <v>23</v>
      </c>
      <c r="AL43" s="80" t="s">
        <v>6</v>
      </c>
      <c r="AM43" s="80" t="s">
        <v>6</v>
      </c>
      <c r="AN43" s="80" t="s">
        <v>29</v>
      </c>
      <c r="AO43" s="33" t="s">
        <v>117</v>
      </c>
      <c r="AP43" s="33" t="s">
        <v>101</v>
      </c>
      <c r="AQ43" s="33" t="s">
        <v>103</v>
      </c>
      <c r="AR43" s="33" t="s">
        <v>105</v>
      </c>
      <c r="AS43" s="33" t="str">
        <f t="shared" si="1"/>
        <v>Prevenir</v>
      </c>
      <c r="AT43" s="80" t="s">
        <v>108</v>
      </c>
      <c r="AU43" s="80" t="s">
        <v>110</v>
      </c>
      <c r="AV43" s="80" t="s">
        <v>112</v>
      </c>
      <c r="AW43" s="33">
        <f t="shared" si="2"/>
        <v>15</v>
      </c>
      <c r="AX43" s="33">
        <f t="shared" si="3"/>
        <v>15</v>
      </c>
      <c r="AY43" s="33">
        <f t="shared" si="4"/>
        <v>15</v>
      </c>
      <c r="AZ43" s="33">
        <f t="shared" si="5"/>
        <v>15</v>
      </c>
      <c r="BA43" s="33">
        <f t="shared" si="6"/>
        <v>15</v>
      </c>
      <c r="BB43" s="33">
        <f t="shared" si="7"/>
        <v>15</v>
      </c>
      <c r="BC43" s="33">
        <f t="shared" si="8"/>
        <v>10</v>
      </c>
      <c r="BD43" s="72">
        <f t="shared" si="9"/>
        <v>100</v>
      </c>
      <c r="BE43" s="72" t="str">
        <f t="shared" si="10"/>
        <v>Fuerte</v>
      </c>
      <c r="BF43" s="34" t="s">
        <v>156</v>
      </c>
      <c r="BG43" s="72" t="str">
        <f t="shared" si="11"/>
        <v>Fuerte</v>
      </c>
      <c r="BH43" s="72" t="str">
        <f t="shared" si="12"/>
        <v>Fuerte</v>
      </c>
      <c r="BI43" s="72">
        <f t="shared" si="13"/>
        <v>100</v>
      </c>
      <c r="BJ43" s="135"/>
      <c r="BK43" s="137"/>
      <c r="BL43" s="39" t="s">
        <v>165</v>
      </c>
      <c r="BM43" s="39" t="s">
        <v>165</v>
      </c>
      <c r="BN43" s="66">
        <f>IF(E43=$E$7,0,IF(AND(BK41="Fuerte",BL43="Directamente"),2,IF(AND(BK41="Moderado",BL43="Directamente"),1,0)))</f>
        <v>1</v>
      </c>
      <c r="BO43" s="134"/>
      <c r="BP43" s="66">
        <f>IF(D43=$E$7,0,IF(AND(BK41="Fuerte",BL43="Indirectamente"),1,IF(AND(BK41="Fuerte",BL43="Directamente"),2,IF(AND(BK41="Moderado",BL43="Directamente"),1,0))))</f>
        <v>1</v>
      </c>
      <c r="BQ43" s="134"/>
      <c r="BR43" s="56" t="s">
        <v>55</v>
      </c>
    </row>
    <row r="44" spans="1:70" s="50" customFormat="1" x14ac:dyDescent="0.2">
      <c r="B44" s="40"/>
      <c r="C44" s="41"/>
      <c r="D44" s="46"/>
      <c r="I44" s="49"/>
      <c r="K44" s="49"/>
      <c r="N44" s="104"/>
      <c r="O44" s="64"/>
      <c r="P44" s="48"/>
      <c r="Q44" s="44"/>
      <c r="R44" s="67"/>
      <c r="S44" s="67"/>
      <c r="T44" s="104"/>
      <c r="U44" s="64"/>
      <c r="V44" s="48"/>
      <c r="Z44" s="45"/>
      <c r="AA44" s="49"/>
      <c r="AB44" s="49"/>
      <c r="AC44" s="49"/>
      <c r="AD44" s="49"/>
      <c r="AE44" s="49"/>
      <c r="AF44" s="49"/>
      <c r="AG44" s="49"/>
      <c r="AH44" s="49"/>
      <c r="AI44" s="49"/>
      <c r="AJ44" s="49"/>
      <c r="AK44" s="49"/>
      <c r="AL44" s="49"/>
      <c r="AM44" s="49"/>
      <c r="AN44" s="49"/>
      <c r="AO44" s="49"/>
      <c r="AP44" s="45"/>
      <c r="AQ44" s="45"/>
      <c r="AR44" s="45"/>
      <c r="AS44" s="45"/>
      <c r="AT44" s="45"/>
      <c r="AU44" s="45"/>
      <c r="AV44" s="45"/>
      <c r="AW44" s="45"/>
      <c r="AX44" s="45"/>
      <c r="AY44" s="45"/>
      <c r="AZ44" s="45"/>
      <c r="BA44" s="45"/>
      <c r="BB44" s="45"/>
      <c r="BC44" s="45"/>
      <c r="BD44" s="45"/>
      <c r="BE44" s="45"/>
      <c r="BF44" s="49"/>
      <c r="BG44" s="49"/>
      <c r="BH44" s="49"/>
      <c r="BI44" s="49"/>
      <c r="BJ44" s="57"/>
      <c r="BK44" s="49"/>
      <c r="BR44" s="41"/>
    </row>
    <row r="45" spans="1:70" s="35" customFormat="1" x14ac:dyDescent="0.2">
      <c r="B45" s="40"/>
      <c r="C45" s="41"/>
      <c r="D45" s="46"/>
      <c r="I45" s="42"/>
      <c r="K45" s="42"/>
      <c r="N45" s="104"/>
      <c r="O45" s="64"/>
      <c r="P45" s="43"/>
      <c r="Q45" s="44"/>
      <c r="R45" s="67"/>
      <c r="S45" s="67"/>
      <c r="T45" s="104"/>
      <c r="U45" s="64"/>
      <c r="V45" s="43"/>
      <c r="Z45" s="45"/>
      <c r="AA45" s="42"/>
      <c r="AB45" s="42"/>
      <c r="AC45" s="42"/>
      <c r="AD45" s="42"/>
      <c r="AE45" s="42"/>
      <c r="AF45" s="42"/>
      <c r="AG45" s="42"/>
      <c r="AH45" s="42"/>
      <c r="AI45" s="42"/>
      <c r="AJ45" s="42"/>
      <c r="AK45" s="42"/>
      <c r="AL45" s="42"/>
      <c r="AM45" s="42"/>
      <c r="AN45" s="42"/>
      <c r="AO45" s="42"/>
      <c r="AP45" s="45"/>
      <c r="AQ45" s="45"/>
      <c r="AR45" s="45"/>
      <c r="AS45" s="45"/>
      <c r="AT45" s="45"/>
      <c r="AU45" s="45"/>
      <c r="AV45" s="45"/>
      <c r="AW45" s="45"/>
      <c r="AX45" s="45"/>
      <c r="AY45" s="45"/>
      <c r="AZ45" s="45"/>
      <c r="BA45" s="45"/>
      <c r="BB45" s="45"/>
      <c r="BC45" s="45"/>
      <c r="BD45" s="45"/>
      <c r="BE45" s="45"/>
      <c r="BF45" s="42"/>
      <c r="BG45" s="42"/>
      <c r="BH45" s="42"/>
      <c r="BI45" s="42"/>
      <c r="BJ45" s="57"/>
      <c r="BK45" s="42"/>
      <c r="BR45" s="41"/>
    </row>
    <row r="46" spans="1:70" x14ac:dyDescent="0.2">
      <c r="I46" s="22"/>
      <c r="K46" s="22"/>
      <c r="N46" s="186"/>
      <c r="O46" s="187"/>
      <c r="Q46" s="4"/>
      <c r="T46" s="186"/>
      <c r="U46" s="187"/>
      <c r="Z46" s="21"/>
      <c r="AA46" s="22"/>
      <c r="AB46" s="22"/>
      <c r="AC46" s="22"/>
      <c r="AD46" s="22"/>
      <c r="AE46" s="22"/>
      <c r="AF46" s="22"/>
      <c r="AG46" s="22"/>
      <c r="AH46" s="22"/>
      <c r="AI46" s="22"/>
      <c r="AJ46" s="22"/>
      <c r="AK46" s="22"/>
      <c r="AL46" s="22"/>
      <c r="AM46" s="22"/>
      <c r="AN46" s="22"/>
      <c r="AO46" s="22"/>
      <c r="AP46" s="21"/>
      <c r="AQ46" s="21"/>
      <c r="AR46" s="21"/>
      <c r="AS46" s="21"/>
      <c r="AT46" s="21"/>
      <c r="AU46" s="21"/>
      <c r="AV46" s="21"/>
      <c r="AW46" s="21"/>
      <c r="AX46" s="21"/>
      <c r="AY46" s="21"/>
      <c r="AZ46" s="21"/>
      <c r="BA46" s="21"/>
      <c r="BB46" s="21"/>
      <c r="BC46" s="21"/>
      <c r="BD46" s="21"/>
      <c r="BE46" s="21"/>
      <c r="BF46" s="22"/>
      <c r="BG46" s="22"/>
      <c r="BH46" s="22"/>
      <c r="BI46" s="22"/>
      <c r="BJ46" s="201"/>
      <c r="BK46" s="22"/>
    </row>
    <row r="47" spans="1:70" x14ac:dyDescent="0.2">
      <c r="I47" s="22"/>
      <c r="K47" s="22"/>
      <c r="N47" s="186"/>
      <c r="O47" s="187"/>
      <c r="Q47" s="4"/>
      <c r="T47" s="186"/>
      <c r="U47" s="187"/>
      <c r="Z47" s="21"/>
      <c r="AA47" s="22"/>
      <c r="AB47" s="22"/>
      <c r="AC47" s="22"/>
      <c r="AD47" s="22"/>
      <c r="AE47" s="22"/>
      <c r="AF47" s="22"/>
      <c r="AG47" s="22"/>
      <c r="AH47" s="22"/>
      <c r="AI47" s="22"/>
      <c r="AJ47" s="22"/>
      <c r="AK47" s="22"/>
      <c r="AL47" s="22"/>
      <c r="AM47" s="22"/>
      <c r="AN47" s="22"/>
      <c r="AO47" s="22"/>
      <c r="AP47" s="21"/>
      <c r="AQ47" s="21"/>
      <c r="AR47" s="21"/>
      <c r="AS47" s="21"/>
      <c r="AT47" s="21"/>
      <c r="AU47" s="21"/>
      <c r="AV47" s="21"/>
      <c r="AW47" s="21"/>
      <c r="AX47" s="21"/>
      <c r="AY47" s="21"/>
      <c r="AZ47" s="21"/>
      <c r="BA47" s="21"/>
      <c r="BB47" s="21"/>
      <c r="BC47" s="21"/>
      <c r="BD47" s="21"/>
      <c r="BE47" s="21"/>
      <c r="BF47" s="22"/>
      <c r="BG47" s="22"/>
      <c r="BH47" s="22"/>
      <c r="BI47" s="22"/>
      <c r="BJ47" s="201"/>
      <c r="BK47" s="22"/>
    </row>
    <row r="48" spans="1:70" x14ac:dyDescent="0.2">
      <c r="I48" s="22"/>
      <c r="K48" s="22"/>
      <c r="N48" s="186"/>
      <c r="O48" s="187"/>
      <c r="T48" s="186"/>
      <c r="U48" s="187"/>
      <c r="Z48" s="21"/>
      <c r="AA48" s="22"/>
      <c r="AB48" s="22"/>
      <c r="AC48" s="22"/>
      <c r="AD48" s="22"/>
      <c r="AE48" s="22"/>
      <c r="AF48" s="22"/>
      <c r="AG48" s="22"/>
      <c r="AH48" s="22"/>
      <c r="AI48" s="22"/>
      <c r="AJ48" s="22"/>
      <c r="AK48" s="22"/>
      <c r="AL48" s="22"/>
      <c r="AM48" s="22"/>
      <c r="AN48" s="22"/>
      <c r="AO48" s="22"/>
      <c r="AP48" s="21"/>
      <c r="AQ48" s="21"/>
      <c r="AR48" s="21"/>
      <c r="AS48" s="21"/>
      <c r="AT48" s="21"/>
      <c r="AU48" s="21"/>
      <c r="AV48" s="21"/>
      <c r="AW48" s="21"/>
      <c r="AX48" s="21"/>
      <c r="AY48" s="21"/>
      <c r="AZ48" s="21"/>
      <c r="BA48" s="21"/>
      <c r="BB48" s="21"/>
      <c r="BC48" s="21"/>
      <c r="BD48" s="21"/>
      <c r="BE48" s="21"/>
      <c r="BF48" s="22"/>
      <c r="BG48" s="22"/>
      <c r="BH48" s="22"/>
      <c r="BI48" s="22"/>
      <c r="BJ48" s="201"/>
      <c r="BK48" s="22"/>
    </row>
    <row r="49" spans="9:62" x14ac:dyDescent="0.2">
      <c r="I49" s="22"/>
      <c r="K49" s="22"/>
      <c r="N49" s="186"/>
      <c r="O49" s="187"/>
      <c r="T49" s="186"/>
      <c r="U49" s="187"/>
      <c r="BJ49" s="186"/>
    </row>
    <row r="50" spans="9:62" x14ac:dyDescent="0.2">
      <c r="I50" s="22"/>
      <c r="K50" s="22"/>
      <c r="N50" s="186"/>
      <c r="O50" s="187"/>
      <c r="T50" s="186"/>
      <c r="U50" s="187"/>
      <c r="BJ50" s="186"/>
    </row>
    <row r="51" spans="9:62" x14ac:dyDescent="0.2">
      <c r="K51" s="22"/>
      <c r="N51" s="186"/>
      <c r="O51" s="187"/>
      <c r="T51" s="186"/>
      <c r="U51" s="187"/>
      <c r="BJ51" s="186"/>
    </row>
    <row r="52" spans="9:62" x14ac:dyDescent="0.2">
      <c r="K52" s="22"/>
      <c r="N52" s="186"/>
      <c r="O52" s="187"/>
      <c r="T52" s="186"/>
      <c r="U52" s="187"/>
      <c r="BJ52" s="186"/>
    </row>
    <row r="53" spans="9:62" x14ac:dyDescent="0.2">
      <c r="K53" s="22"/>
      <c r="N53" s="186"/>
      <c r="O53" s="187"/>
      <c r="T53" s="186"/>
      <c r="U53" s="187"/>
      <c r="BJ53" s="186"/>
    </row>
    <row r="54" spans="9:62" x14ac:dyDescent="0.2">
      <c r="K54" s="22"/>
      <c r="N54" s="186"/>
      <c r="O54" s="187"/>
      <c r="T54" s="186"/>
      <c r="U54" s="187"/>
      <c r="BJ54" s="186"/>
    </row>
    <row r="55" spans="9:62" x14ac:dyDescent="0.2">
      <c r="K55" s="22"/>
    </row>
    <row r="56" spans="9:62" x14ac:dyDescent="0.2">
      <c r="K56" s="22"/>
    </row>
    <row r="57" spans="9:62" x14ac:dyDescent="0.2">
      <c r="K57" s="22"/>
      <c r="N57" s="186"/>
      <c r="O57" s="187"/>
      <c r="T57" s="186"/>
      <c r="U57" s="187"/>
      <c r="BJ57" s="186"/>
    </row>
    <row r="58" spans="9:62" x14ac:dyDescent="0.2">
      <c r="K58" s="22"/>
      <c r="N58" s="186"/>
      <c r="O58" s="187"/>
      <c r="T58" s="186"/>
      <c r="U58" s="187"/>
      <c r="BJ58" s="186"/>
    </row>
    <row r="59" spans="9:62" x14ac:dyDescent="0.2">
      <c r="K59" s="22"/>
    </row>
    <row r="60" spans="9:62" x14ac:dyDescent="0.2">
      <c r="K60" s="22"/>
      <c r="N60" s="186"/>
      <c r="O60" s="187"/>
      <c r="T60" s="186"/>
      <c r="U60" s="187"/>
      <c r="BJ60" s="186"/>
    </row>
    <row r="61" spans="9:62" x14ac:dyDescent="0.2">
      <c r="K61" s="22"/>
      <c r="N61" s="186"/>
      <c r="O61" s="187"/>
      <c r="T61" s="186"/>
      <c r="U61" s="187"/>
      <c r="BJ61" s="186"/>
    </row>
    <row r="62" spans="9:62" x14ac:dyDescent="0.2">
      <c r="K62" s="22"/>
      <c r="N62" s="186"/>
      <c r="O62" s="187"/>
      <c r="T62" s="186"/>
      <c r="U62" s="187"/>
      <c r="BJ62" s="186"/>
    </row>
    <row r="63" spans="9:62" x14ac:dyDescent="0.2">
      <c r="K63" s="22"/>
      <c r="N63" s="186"/>
      <c r="O63" s="187"/>
      <c r="T63" s="186"/>
      <c r="U63" s="187"/>
      <c r="BJ63" s="186"/>
    </row>
    <row r="64" spans="9:62" x14ac:dyDescent="0.2">
      <c r="K64" s="22"/>
      <c r="N64" s="186"/>
      <c r="O64" s="187"/>
      <c r="T64" s="186"/>
      <c r="U64" s="187"/>
      <c r="BJ64" s="186"/>
    </row>
    <row r="65" spans="11:62" x14ac:dyDescent="0.2">
      <c r="K65" s="22"/>
      <c r="N65" s="186"/>
      <c r="O65" s="187"/>
      <c r="T65" s="186"/>
      <c r="U65" s="187"/>
      <c r="BJ65" s="186"/>
    </row>
    <row r="66" spans="11:62" x14ac:dyDescent="0.2">
      <c r="K66" s="22"/>
      <c r="N66" s="186"/>
      <c r="O66" s="187"/>
      <c r="T66" s="186"/>
      <c r="U66" s="187"/>
      <c r="BJ66" s="186"/>
    </row>
    <row r="67" spans="11:62" x14ac:dyDescent="0.2">
      <c r="K67" s="22"/>
      <c r="N67" s="186"/>
      <c r="O67" s="187"/>
      <c r="T67" s="186"/>
      <c r="U67" s="187"/>
      <c r="BJ67" s="186"/>
    </row>
    <row r="68" spans="11:62" x14ac:dyDescent="0.2">
      <c r="K68" s="22"/>
      <c r="N68" s="186"/>
      <c r="O68" s="187"/>
      <c r="T68" s="186"/>
      <c r="U68" s="187"/>
      <c r="BJ68" s="186"/>
    </row>
    <row r="69" spans="11:62" x14ac:dyDescent="0.2">
      <c r="K69" s="22"/>
      <c r="N69" s="186"/>
      <c r="O69" s="187"/>
      <c r="T69" s="186"/>
      <c r="U69" s="187"/>
      <c r="BJ69" s="186"/>
    </row>
    <row r="70" spans="11:62" x14ac:dyDescent="0.2">
      <c r="K70" s="22"/>
      <c r="N70" s="186"/>
      <c r="O70" s="187"/>
      <c r="T70" s="186"/>
      <c r="U70" s="187"/>
      <c r="BJ70" s="186"/>
    </row>
    <row r="71" spans="11:62" x14ac:dyDescent="0.2">
      <c r="K71" s="22"/>
    </row>
    <row r="72" spans="11:62" x14ac:dyDescent="0.2">
      <c r="K72" s="22"/>
    </row>
    <row r="73" spans="11:62" x14ac:dyDescent="0.2">
      <c r="K73" s="22"/>
    </row>
    <row r="74" spans="11:62" x14ac:dyDescent="0.2">
      <c r="K74" s="22"/>
      <c r="N74" s="186"/>
      <c r="O74" s="187"/>
      <c r="T74" s="186"/>
      <c r="U74" s="187"/>
      <c r="BJ74" s="186"/>
    </row>
    <row r="75" spans="11:62" x14ac:dyDescent="0.2">
      <c r="K75" s="22"/>
      <c r="N75" s="186"/>
      <c r="O75" s="187"/>
      <c r="T75" s="186"/>
      <c r="U75" s="187"/>
      <c r="BJ75" s="186"/>
    </row>
    <row r="76" spans="11:62" x14ac:dyDescent="0.2">
      <c r="K76" s="22"/>
      <c r="N76" s="186"/>
      <c r="O76" s="187"/>
      <c r="T76" s="186"/>
      <c r="U76" s="187"/>
      <c r="BJ76" s="186"/>
    </row>
    <row r="77" spans="11:62" x14ac:dyDescent="0.2">
      <c r="K77" s="22"/>
      <c r="N77" s="186"/>
      <c r="O77" s="187"/>
      <c r="T77" s="186"/>
      <c r="U77" s="187"/>
      <c r="BJ77" s="186"/>
    </row>
    <row r="78" spans="11:62" x14ac:dyDescent="0.2">
      <c r="K78" s="22"/>
      <c r="N78" s="186"/>
      <c r="O78" s="187"/>
      <c r="T78" s="186"/>
      <c r="U78" s="187"/>
      <c r="BJ78" s="186"/>
    </row>
    <row r="79" spans="11:62" x14ac:dyDescent="0.2">
      <c r="K79" s="22"/>
    </row>
    <row r="80" spans="11:62" x14ac:dyDescent="0.2">
      <c r="K80" s="22"/>
      <c r="N80" s="186"/>
      <c r="O80" s="187"/>
      <c r="T80" s="186"/>
      <c r="U80" s="187"/>
      <c r="BJ80" s="186"/>
    </row>
    <row r="81" spans="11:62" x14ac:dyDescent="0.2">
      <c r="K81" s="22"/>
      <c r="N81" s="186"/>
      <c r="O81" s="187"/>
      <c r="T81" s="186"/>
      <c r="U81" s="187"/>
      <c r="BJ81" s="186"/>
    </row>
    <row r="82" spans="11:62" x14ac:dyDescent="0.2">
      <c r="K82" s="22"/>
      <c r="N82" s="186"/>
      <c r="O82" s="187"/>
      <c r="T82" s="186"/>
      <c r="U82" s="187"/>
      <c r="BJ82" s="186"/>
    </row>
    <row r="83" spans="11:62" x14ac:dyDescent="0.2">
      <c r="K83" s="22"/>
      <c r="N83" s="186"/>
      <c r="O83" s="187"/>
      <c r="T83" s="186"/>
      <c r="U83" s="187"/>
      <c r="BJ83" s="186"/>
    </row>
    <row r="84" spans="11:62" x14ac:dyDescent="0.2">
      <c r="K84" s="22"/>
      <c r="N84" s="186"/>
      <c r="O84" s="187"/>
      <c r="T84" s="186"/>
      <c r="U84" s="187"/>
      <c r="BJ84" s="186"/>
    </row>
    <row r="85" spans="11:62" x14ac:dyDescent="0.2">
      <c r="K85" s="22"/>
      <c r="N85" s="186"/>
      <c r="O85" s="187"/>
      <c r="T85" s="186"/>
      <c r="U85" s="187"/>
      <c r="BJ85" s="186"/>
    </row>
    <row r="86" spans="11:62" x14ac:dyDescent="0.2">
      <c r="K86" s="22"/>
      <c r="N86" s="186"/>
      <c r="O86" s="187"/>
      <c r="T86" s="186"/>
      <c r="U86" s="187"/>
      <c r="BJ86" s="186"/>
    </row>
    <row r="87" spans="11:62" x14ac:dyDescent="0.2">
      <c r="K87" s="22"/>
      <c r="N87" s="186"/>
      <c r="O87" s="187"/>
      <c r="T87" s="186"/>
      <c r="U87" s="187"/>
      <c r="BJ87" s="186"/>
    </row>
    <row r="88" spans="11:62" x14ac:dyDescent="0.2">
      <c r="K88" s="22"/>
      <c r="N88" s="186"/>
      <c r="O88" s="187"/>
      <c r="T88" s="186"/>
      <c r="U88" s="187"/>
      <c r="BJ88" s="186"/>
    </row>
    <row r="89" spans="11:62" x14ac:dyDescent="0.2">
      <c r="K89" s="22"/>
      <c r="N89" s="186"/>
      <c r="O89" s="187"/>
      <c r="T89" s="186"/>
      <c r="U89" s="187"/>
      <c r="BJ89" s="186"/>
    </row>
    <row r="90" spans="11:62" x14ac:dyDescent="0.2">
      <c r="K90" s="22"/>
      <c r="N90" s="186"/>
      <c r="O90" s="187"/>
      <c r="T90" s="186"/>
      <c r="U90" s="187"/>
      <c r="BJ90" s="186"/>
    </row>
    <row r="91" spans="11:62" x14ac:dyDescent="0.2">
      <c r="K91" s="22"/>
      <c r="N91" s="186"/>
      <c r="O91" s="187"/>
      <c r="T91" s="186"/>
      <c r="U91" s="187"/>
      <c r="BJ91" s="186"/>
    </row>
    <row r="92" spans="11:62" x14ac:dyDescent="0.2">
      <c r="K92" s="22"/>
      <c r="N92" s="186"/>
      <c r="O92" s="187"/>
      <c r="T92" s="186"/>
      <c r="U92" s="187"/>
      <c r="BJ92" s="186"/>
    </row>
    <row r="93" spans="11:62" x14ac:dyDescent="0.2">
      <c r="K93" s="22"/>
    </row>
    <row r="94" spans="11:62" x14ac:dyDescent="0.2">
      <c r="K94" s="22"/>
      <c r="N94" s="186"/>
      <c r="O94" s="187"/>
      <c r="T94" s="186"/>
      <c r="U94" s="187"/>
      <c r="BJ94" s="186"/>
    </row>
    <row r="95" spans="11:62" x14ac:dyDescent="0.2">
      <c r="K95" s="22"/>
      <c r="N95" s="186"/>
      <c r="O95" s="187"/>
      <c r="T95" s="186"/>
      <c r="U95" s="187"/>
      <c r="BJ95" s="186"/>
    </row>
    <row r="96" spans="11:62" x14ac:dyDescent="0.2">
      <c r="K96" s="22"/>
      <c r="N96" s="186"/>
      <c r="O96" s="187"/>
      <c r="T96" s="186"/>
      <c r="U96" s="187"/>
      <c r="BJ96" s="186"/>
    </row>
    <row r="97" spans="11:62" x14ac:dyDescent="0.2">
      <c r="K97" s="22"/>
    </row>
    <row r="98" spans="11:62" x14ac:dyDescent="0.2">
      <c r="K98" s="22"/>
    </row>
    <row r="99" spans="11:62" x14ac:dyDescent="0.2">
      <c r="K99" s="22"/>
      <c r="N99" s="186"/>
      <c r="O99" s="187"/>
      <c r="T99" s="186"/>
      <c r="U99" s="187"/>
      <c r="BJ99" s="186"/>
    </row>
    <row r="100" spans="11:62" x14ac:dyDescent="0.2">
      <c r="K100" s="22"/>
      <c r="N100" s="186"/>
      <c r="O100" s="187"/>
      <c r="T100" s="186"/>
      <c r="U100" s="187"/>
      <c r="BJ100" s="186"/>
    </row>
    <row r="101" spans="11:62" x14ac:dyDescent="0.2">
      <c r="K101" s="22"/>
      <c r="N101" s="186"/>
      <c r="O101" s="187"/>
      <c r="T101" s="186"/>
      <c r="U101" s="187"/>
      <c r="BJ101" s="186"/>
    </row>
    <row r="102" spans="11:62" x14ac:dyDescent="0.2">
      <c r="K102" s="22"/>
      <c r="N102" s="186"/>
      <c r="O102" s="187"/>
      <c r="T102" s="186"/>
      <c r="U102" s="187"/>
      <c r="BJ102" s="186"/>
    </row>
    <row r="103" spans="11:62" x14ac:dyDescent="0.2">
      <c r="K103" s="22"/>
      <c r="N103" s="186"/>
      <c r="O103" s="187"/>
      <c r="T103" s="186"/>
      <c r="U103" s="187"/>
      <c r="BJ103" s="186"/>
    </row>
    <row r="104" spans="11:62" x14ac:dyDescent="0.2">
      <c r="K104" s="22"/>
      <c r="N104" s="186"/>
      <c r="O104" s="187"/>
      <c r="T104" s="186"/>
      <c r="U104" s="187"/>
      <c r="BJ104" s="186"/>
    </row>
    <row r="105" spans="11:62" x14ac:dyDescent="0.2">
      <c r="K105" s="22"/>
      <c r="N105" s="186"/>
      <c r="O105" s="187"/>
      <c r="T105" s="186"/>
      <c r="U105" s="187"/>
      <c r="BJ105" s="186"/>
    </row>
    <row r="106" spans="11:62" x14ac:dyDescent="0.2">
      <c r="K106" s="22"/>
      <c r="N106" s="186"/>
      <c r="O106" s="187"/>
      <c r="T106" s="186"/>
      <c r="U106" s="187"/>
      <c r="BJ106" s="186"/>
    </row>
    <row r="107" spans="11:62" x14ac:dyDescent="0.2">
      <c r="K107" s="22"/>
      <c r="N107" s="186"/>
      <c r="O107" s="187"/>
      <c r="T107" s="186"/>
      <c r="U107" s="187"/>
      <c r="BJ107" s="186"/>
    </row>
    <row r="111" spans="11:62" x14ac:dyDescent="0.2">
      <c r="N111" s="186"/>
      <c r="O111" s="187"/>
      <c r="T111" s="186"/>
      <c r="U111" s="187"/>
      <c r="BJ111" s="186"/>
    </row>
    <row r="112" spans="11:62" x14ac:dyDescent="0.2">
      <c r="N112" s="186"/>
      <c r="O112" s="187"/>
      <c r="T112" s="186"/>
      <c r="U112" s="187"/>
      <c r="BJ112" s="186"/>
    </row>
    <row r="113" spans="14:62" x14ac:dyDescent="0.2">
      <c r="N113" s="186"/>
      <c r="O113" s="187"/>
      <c r="T113" s="186"/>
      <c r="U113" s="187"/>
      <c r="BJ113" s="186"/>
    </row>
    <row r="114" spans="14:62" x14ac:dyDescent="0.2">
      <c r="N114" s="186"/>
      <c r="O114" s="187"/>
      <c r="T114" s="186"/>
      <c r="U114" s="187"/>
      <c r="BJ114" s="186"/>
    </row>
    <row r="115" spans="14:62" x14ac:dyDescent="0.2">
      <c r="N115" s="186"/>
      <c r="O115" s="187"/>
      <c r="T115" s="186"/>
      <c r="U115" s="187"/>
      <c r="BJ115" s="186"/>
    </row>
    <row r="116" spans="14:62" x14ac:dyDescent="0.2">
      <c r="N116" s="186"/>
      <c r="O116" s="187"/>
      <c r="T116" s="186"/>
      <c r="U116" s="187"/>
      <c r="BJ116" s="186"/>
    </row>
    <row r="117" spans="14:62" x14ac:dyDescent="0.2">
      <c r="N117" s="186"/>
      <c r="O117" s="187"/>
      <c r="T117" s="186"/>
      <c r="U117" s="187"/>
      <c r="BJ117" s="186"/>
    </row>
    <row r="118" spans="14:62" x14ac:dyDescent="0.2">
      <c r="N118" s="186"/>
      <c r="O118" s="187"/>
      <c r="T118" s="186"/>
      <c r="U118" s="187"/>
      <c r="BJ118" s="186"/>
    </row>
    <row r="119" spans="14:62" x14ac:dyDescent="0.2">
      <c r="N119" s="186"/>
      <c r="O119" s="187"/>
      <c r="T119" s="186"/>
      <c r="U119" s="187"/>
      <c r="BJ119" s="186"/>
    </row>
    <row r="122" spans="14:62" x14ac:dyDescent="0.2">
      <c r="N122" s="186"/>
      <c r="O122" s="187"/>
      <c r="T122" s="186"/>
      <c r="U122" s="187"/>
      <c r="BJ122" s="186"/>
    </row>
    <row r="123" spans="14:62" x14ac:dyDescent="0.2">
      <c r="N123" s="186"/>
      <c r="O123" s="187"/>
      <c r="T123" s="186"/>
      <c r="U123" s="187"/>
      <c r="BJ123" s="186"/>
    </row>
    <row r="125" spans="14:62" x14ac:dyDescent="0.2">
      <c r="N125" s="186"/>
      <c r="O125" s="187"/>
      <c r="T125" s="186"/>
      <c r="U125" s="187"/>
      <c r="BJ125" s="186"/>
    </row>
    <row r="126" spans="14:62" x14ac:dyDescent="0.2">
      <c r="N126" s="186"/>
      <c r="O126" s="187"/>
      <c r="T126" s="186"/>
      <c r="U126" s="187"/>
      <c r="BJ126" s="186"/>
    </row>
    <row r="127" spans="14:62" x14ac:dyDescent="0.2">
      <c r="N127" s="186"/>
      <c r="O127" s="187"/>
      <c r="T127" s="186"/>
      <c r="U127" s="187"/>
      <c r="BJ127" s="186"/>
    </row>
    <row r="128" spans="14:62" x14ac:dyDescent="0.2">
      <c r="N128" s="186"/>
      <c r="O128" s="187"/>
      <c r="T128" s="186"/>
      <c r="U128" s="187"/>
      <c r="BJ128" s="186"/>
    </row>
    <row r="129" spans="14:62" x14ac:dyDescent="0.2">
      <c r="N129" s="186"/>
      <c r="O129" s="187"/>
      <c r="T129" s="186"/>
      <c r="U129" s="187"/>
      <c r="BJ129" s="186"/>
    </row>
    <row r="130" spans="14:62" x14ac:dyDescent="0.2">
      <c r="N130" s="186"/>
      <c r="O130" s="187"/>
      <c r="T130" s="186"/>
      <c r="U130" s="187"/>
      <c r="BJ130" s="186"/>
    </row>
    <row r="131" spans="14:62" x14ac:dyDescent="0.2">
      <c r="N131" s="186"/>
      <c r="O131" s="187"/>
      <c r="T131" s="186"/>
      <c r="U131" s="187"/>
      <c r="BJ131" s="186"/>
    </row>
    <row r="132" spans="14:62" x14ac:dyDescent="0.2">
      <c r="N132" s="186"/>
      <c r="O132" s="187"/>
      <c r="T132" s="186"/>
      <c r="U132" s="187"/>
      <c r="BJ132" s="186"/>
    </row>
  </sheetData>
  <sheetProtection sheet="1" formatCells="0" formatColumns="0" formatRows="0" sort="0" autoFilter="0" pivotTables="0"/>
  <autoFilter ref="A36:BR43" xr:uid="{C17AB63A-CC2E-45B1-9000-3DF8F50B2535}"/>
  <mergeCells count="219">
    <mergeCell ref="B2:D5"/>
    <mergeCell ref="E2:X5"/>
    <mergeCell ref="D28:F28"/>
    <mergeCell ref="D35:K35"/>
    <mergeCell ref="L35:X35"/>
    <mergeCell ref="Y35:BK35"/>
    <mergeCell ref="BJ37:BJ38"/>
    <mergeCell ref="BJ41:BJ43"/>
    <mergeCell ref="BJ39:BJ40"/>
    <mergeCell ref="N37:N38"/>
    <mergeCell ref="O37:O38"/>
    <mergeCell ref="N39:N40"/>
    <mergeCell ref="O39:O40"/>
    <mergeCell ref="N41:N43"/>
    <mergeCell ref="O41:O43"/>
    <mergeCell ref="T37:T38"/>
    <mergeCell ref="U37:U38"/>
    <mergeCell ref="T39:T40"/>
    <mergeCell ref="U39:U40"/>
    <mergeCell ref="T41:T43"/>
    <mergeCell ref="U41:U43"/>
    <mergeCell ref="BJ46:BJ49"/>
    <mergeCell ref="T46:T49"/>
    <mergeCell ref="U46:U49"/>
    <mergeCell ref="N46:N49"/>
    <mergeCell ref="O46:O49"/>
    <mergeCell ref="U50:U51"/>
    <mergeCell ref="BJ50:BJ51"/>
    <mergeCell ref="O50:O51"/>
    <mergeCell ref="T50:T51"/>
    <mergeCell ref="N50:N51"/>
    <mergeCell ref="BJ52:BJ54"/>
    <mergeCell ref="T52:T54"/>
    <mergeCell ref="U52:U54"/>
    <mergeCell ref="N52:N54"/>
    <mergeCell ref="O52:O54"/>
    <mergeCell ref="U57:U58"/>
    <mergeCell ref="BJ57:BJ58"/>
    <mergeCell ref="O57:O58"/>
    <mergeCell ref="T57:T58"/>
    <mergeCell ref="N57:N58"/>
    <mergeCell ref="BJ60:BJ61"/>
    <mergeCell ref="T60:T61"/>
    <mergeCell ref="U60:U61"/>
    <mergeCell ref="N60:N61"/>
    <mergeCell ref="O60:O61"/>
    <mergeCell ref="U62:U63"/>
    <mergeCell ref="BJ62:BJ63"/>
    <mergeCell ref="O62:O63"/>
    <mergeCell ref="T62:T63"/>
    <mergeCell ref="N62:N63"/>
    <mergeCell ref="BJ64:BJ66"/>
    <mergeCell ref="T64:T66"/>
    <mergeCell ref="U64:U66"/>
    <mergeCell ref="N64:N66"/>
    <mergeCell ref="O64:O66"/>
    <mergeCell ref="U67:U70"/>
    <mergeCell ref="BJ67:BJ70"/>
    <mergeCell ref="O67:O70"/>
    <mergeCell ref="T67:T70"/>
    <mergeCell ref="N67:N70"/>
    <mergeCell ref="BJ74:BJ75"/>
    <mergeCell ref="T74:T75"/>
    <mergeCell ref="U74:U75"/>
    <mergeCell ref="N74:N75"/>
    <mergeCell ref="O74:O75"/>
    <mergeCell ref="U76:U78"/>
    <mergeCell ref="BJ76:BJ78"/>
    <mergeCell ref="O76:O78"/>
    <mergeCell ref="T76:T78"/>
    <mergeCell ref="N76:N78"/>
    <mergeCell ref="BJ80:BJ82"/>
    <mergeCell ref="T80:T82"/>
    <mergeCell ref="U80:U82"/>
    <mergeCell ref="N80:N82"/>
    <mergeCell ref="O80:O82"/>
    <mergeCell ref="U83:U84"/>
    <mergeCell ref="BJ83:BJ84"/>
    <mergeCell ref="O83:O84"/>
    <mergeCell ref="T83:T84"/>
    <mergeCell ref="N83:N84"/>
    <mergeCell ref="BJ85:BJ86"/>
    <mergeCell ref="T85:T86"/>
    <mergeCell ref="U85:U86"/>
    <mergeCell ref="N85:N86"/>
    <mergeCell ref="O85:O86"/>
    <mergeCell ref="U87:U89"/>
    <mergeCell ref="BJ87:BJ89"/>
    <mergeCell ref="O87:O89"/>
    <mergeCell ref="T87:T89"/>
    <mergeCell ref="N87:N89"/>
    <mergeCell ref="BJ90:BJ92"/>
    <mergeCell ref="T90:T92"/>
    <mergeCell ref="U90:U92"/>
    <mergeCell ref="N90:N92"/>
    <mergeCell ref="O90:O92"/>
    <mergeCell ref="U94:U96"/>
    <mergeCell ref="BJ94:BJ96"/>
    <mergeCell ref="O94:O96"/>
    <mergeCell ref="T94:T96"/>
    <mergeCell ref="N94:N96"/>
    <mergeCell ref="BJ99:BJ101"/>
    <mergeCell ref="T99:T101"/>
    <mergeCell ref="U99:U101"/>
    <mergeCell ref="N99:N101"/>
    <mergeCell ref="O99:O101"/>
    <mergeCell ref="U102:U103"/>
    <mergeCell ref="BJ102:BJ103"/>
    <mergeCell ref="O102:O103"/>
    <mergeCell ref="T102:T103"/>
    <mergeCell ref="N102:N103"/>
    <mergeCell ref="BJ104:BJ105"/>
    <mergeCell ref="T104:T105"/>
    <mergeCell ref="U104:U105"/>
    <mergeCell ref="N104:N105"/>
    <mergeCell ref="O104:O105"/>
    <mergeCell ref="U106:U107"/>
    <mergeCell ref="BJ106:BJ107"/>
    <mergeCell ref="O106:O107"/>
    <mergeCell ref="T106:T107"/>
    <mergeCell ref="N106:N107"/>
    <mergeCell ref="BJ111:BJ112"/>
    <mergeCell ref="T111:T112"/>
    <mergeCell ref="U111:U112"/>
    <mergeCell ref="N111:N112"/>
    <mergeCell ref="O111:O112"/>
    <mergeCell ref="U113:U115"/>
    <mergeCell ref="BJ113:BJ115"/>
    <mergeCell ref="O113:O115"/>
    <mergeCell ref="T113:T115"/>
    <mergeCell ref="N113:N115"/>
    <mergeCell ref="BJ116:BJ119"/>
    <mergeCell ref="T116:T119"/>
    <mergeCell ref="U116:U119"/>
    <mergeCell ref="N116:N119"/>
    <mergeCell ref="O116:O119"/>
    <mergeCell ref="U122:U123"/>
    <mergeCell ref="BJ122:BJ123"/>
    <mergeCell ref="O122:O123"/>
    <mergeCell ref="T122:T123"/>
    <mergeCell ref="N122:N123"/>
    <mergeCell ref="T125:T127"/>
    <mergeCell ref="U125:U127"/>
    <mergeCell ref="N125:N127"/>
    <mergeCell ref="O125:O127"/>
    <mergeCell ref="U128:U130"/>
    <mergeCell ref="BJ128:BJ130"/>
    <mergeCell ref="O128:O130"/>
    <mergeCell ref="T128:T130"/>
    <mergeCell ref="N128:N130"/>
    <mergeCell ref="A37:A38"/>
    <mergeCell ref="B37:B38"/>
    <mergeCell ref="E37:E38"/>
    <mergeCell ref="F37:F38"/>
    <mergeCell ref="G37:G38"/>
    <mergeCell ref="H37:H38"/>
    <mergeCell ref="BJ131:BJ132"/>
    <mergeCell ref="T131:T132"/>
    <mergeCell ref="U131:U132"/>
    <mergeCell ref="N131:N132"/>
    <mergeCell ref="O131:O132"/>
    <mergeCell ref="A41:A43"/>
    <mergeCell ref="B41:B43"/>
    <mergeCell ref="E41:E43"/>
    <mergeCell ref="F41:F43"/>
    <mergeCell ref="G41:G43"/>
    <mergeCell ref="H41:H43"/>
    <mergeCell ref="S39:S40"/>
    <mergeCell ref="V39:V40"/>
    <mergeCell ref="K39:K40"/>
    <mergeCell ref="L39:L40"/>
    <mergeCell ref="M39:M40"/>
    <mergeCell ref="P39:P40"/>
    <mergeCell ref="BJ125:BJ127"/>
    <mergeCell ref="BO37:BO38"/>
    <mergeCell ref="BQ37:BQ38"/>
    <mergeCell ref="I39:I40"/>
    <mergeCell ref="J39:J40"/>
    <mergeCell ref="V37:V38"/>
    <mergeCell ref="W37:W38"/>
    <mergeCell ref="X37:X38"/>
    <mergeCell ref="BK37:BK38"/>
    <mergeCell ref="P37:P38"/>
    <mergeCell ref="Q37:Q38"/>
    <mergeCell ref="R37:R38"/>
    <mergeCell ref="S37:S38"/>
    <mergeCell ref="I37:I38"/>
    <mergeCell ref="J37:J38"/>
    <mergeCell ref="K37:K38"/>
    <mergeCell ref="L37:L38"/>
    <mergeCell ref="M37:M38"/>
    <mergeCell ref="W39:W40"/>
    <mergeCell ref="X39:X40"/>
    <mergeCell ref="BK39:BK40"/>
    <mergeCell ref="BO39:BO40"/>
    <mergeCell ref="BQ39:BQ40"/>
    <mergeCell ref="Q39:Q40"/>
    <mergeCell ref="R39:R40"/>
    <mergeCell ref="BO41:BO43"/>
    <mergeCell ref="BQ41:BQ43"/>
    <mergeCell ref="A39:A40"/>
    <mergeCell ref="B39:B40"/>
    <mergeCell ref="E39:E40"/>
    <mergeCell ref="F39:F40"/>
    <mergeCell ref="G39:G40"/>
    <mergeCell ref="H39:H40"/>
    <mergeCell ref="V41:V43"/>
    <mergeCell ref="W41:W43"/>
    <mergeCell ref="X41:X43"/>
    <mergeCell ref="BK41:BK43"/>
    <mergeCell ref="P41:P43"/>
    <mergeCell ref="Q41:Q43"/>
    <mergeCell ref="R41:R43"/>
    <mergeCell ref="S41:S43"/>
    <mergeCell ref="I41:I43"/>
    <mergeCell ref="J41:J43"/>
    <mergeCell ref="K41:K43"/>
    <mergeCell ref="L41:L43"/>
    <mergeCell ref="M41:M43"/>
  </mergeCells>
  <conditionalFormatting sqref="W41 O37:Q37 U37:X37">
    <cfRule type="containsText" dxfId="515" priority="252" operator="containsText" text="RIESGO BAJO">
      <formula>NOT(ISERROR(SEARCH("RIESGO BAJO",O37)))</formula>
    </cfRule>
    <cfRule type="containsText" dxfId="514" priority="253" operator="containsText" text="RIESGO MODERADO">
      <formula>NOT(ISERROR(SEARCH("RIESGO MODERADO",O37)))</formula>
    </cfRule>
    <cfRule type="containsText" dxfId="513" priority="254" operator="containsText" text="RIESGO ALTO">
      <formula>NOT(ISERROR(SEARCH("RIESGO ALTO",O37)))</formula>
    </cfRule>
    <cfRule type="containsText" dxfId="512" priority="255" operator="containsText" text="RIESGO EXTREMO">
      <formula>NOT(ISERROR(SEARCH("RIESGO EXTREMO",O37)))</formula>
    </cfRule>
  </conditionalFormatting>
  <conditionalFormatting sqref="X39 X41">
    <cfRule type="containsText" dxfId="511" priority="211" operator="containsText" text="RIESGO BAJO">
      <formula>NOT(ISERROR(SEARCH("RIESGO BAJO",X39)))</formula>
    </cfRule>
    <cfRule type="containsText" dxfId="510" priority="212" operator="containsText" text="RIESGO MODERADO">
      <formula>NOT(ISERROR(SEARCH("RIESGO MODERADO",X39)))</formula>
    </cfRule>
    <cfRule type="containsText" dxfId="509" priority="213" operator="containsText" text="RIESGO ALTO">
      <formula>NOT(ISERROR(SEARCH("RIESGO ALTO",X39)))</formula>
    </cfRule>
    <cfRule type="containsText" dxfId="508" priority="214" operator="containsText" text="RIESGO EXTREMO">
      <formula>NOT(ISERROR(SEARCH("RIESGO EXTREMO",X39)))</formula>
    </cfRule>
  </conditionalFormatting>
  <conditionalFormatting sqref="P39 P41">
    <cfRule type="containsText" dxfId="507" priority="191" operator="containsText" text="RIESGO BAJO">
      <formula>NOT(ISERROR(SEARCH("RIESGO BAJO",P39)))</formula>
    </cfRule>
    <cfRule type="containsText" dxfId="506" priority="192" operator="containsText" text="RIESGO MODERADO">
      <formula>NOT(ISERROR(SEARCH("RIESGO MODERADO",P39)))</formula>
    </cfRule>
    <cfRule type="containsText" dxfId="505" priority="193" operator="containsText" text="RIESGO ALTO">
      <formula>NOT(ISERROR(SEARCH("RIESGO ALTO",P39)))</formula>
    </cfRule>
    <cfRule type="containsText" dxfId="504" priority="194" operator="containsText" text="RIESGO EXTREMO">
      <formula>NOT(ISERROR(SEARCH("RIESGO EXTREMO",P39)))</formula>
    </cfRule>
  </conditionalFormatting>
  <conditionalFormatting sqref="W39">
    <cfRule type="containsText" dxfId="503" priority="155" operator="containsText" text="RIESGO BAJO">
      <formula>NOT(ISERROR(SEARCH("RIESGO BAJO",W39)))</formula>
    </cfRule>
    <cfRule type="containsText" dxfId="502" priority="156" operator="containsText" text="RIESGO MODERADO">
      <formula>NOT(ISERROR(SEARCH("RIESGO MODERADO",W39)))</formula>
    </cfRule>
    <cfRule type="containsText" dxfId="501" priority="157" operator="containsText" text="RIESGO ALTO">
      <formula>NOT(ISERROR(SEARCH("RIESGO ALTO",W39)))</formula>
    </cfRule>
    <cfRule type="containsText" dxfId="500" priority="158" operator="containsText" text="RIESGO EXTREMO">
      <formula>NOT(ISERROR(SEARCH("RIESGO EXTREMO",W39)))</formula>
    </cfRule>
  </conditionalFormatting>
  <conditionalFormatting sqref="O39 O41">
    <cfRule type="containsText" dxfId="499" priority="103" operator="containsText" text="RIESGO BAJO">
      <formula>NOT(ISERROR(SEARCH("RIESGO BAJO",O39)))</formula>
    </cfRule>
    <cfRule type="containsText" dxfId="498" priority="104" operator="containsText" text="RIESGO MODERADO">
      <formula>NOT(ISERROR(SEARCH("RIESGO MODERADO",O39)))</formula>
    </cfRule>
    <cfRule type="containsText" dxfId="497" priority="105" operator="containsText" text="RIESGO ALTO">
      <formula>NOT(ISERROR(SEARCH("RIESGO ALTO",O39)))</formula>
    </cfRule>
    <cfRule type="containsText" dxfId="496" priority="106" operator="containsText" text="RIESGO EXTREMO">
      <formula>NOT(ISERROR(SEARCH("RIESGO EXTREMO",O39)))</formula>
    </cfRule>
  </conditionalFormatting>
  <conditionalFormatting sqref="Q39 Q41">
    <cfRule type="containsText" dxfId="495" priority="127" operator="containsText" text="RIESGO BAJO">
      <formula>NOT(ISERROR(SEARCH("RIESGO BAJO",Q39)))</formula>
    </cfRule>
    <cfRule type="containsText" dxfId="494" priority="128" operator="containsText" text="RIESGO MODERADO">
      <formula>NOT(ISERROR(SEARCH("RIESGO MODERADO",Q39)))</formula>
    </cfRule>
    <cfRule type="containsText" dxfId="493" priority="129" operator="containsText" text="RIESGO ALTO">
      <formula>NOT(ISERROR(SEARCH("RIESGO ALTO",Q39)))</formula>
    </cfRule>
    <cfRule type="containsText" dxfId="492" priority="130" operator="containsText" text="RIESGO EXTREMO">
      <formula>NOT(ISERROR(SEARCH("RIESGO EXTREMO",Q39)))</formula>
    </cfRule>
  </conditionalFormatting>
  <conditionalFormatting sqref="V39 V41">
    <cfRule type="containsText" dxfId="491" priority="67" operator="containsText" text="RIESGO BAJO">
      <formula>NOT(ISERROR(SEARCH("RIESGO BAJO",V39)))</formula>
    </cfRule>
    <cfRule type="containsText" dxfId="490" priority="68" operator="containsText" text="RIESGO MODERADO">
      <formula>NOT(ISERROR(SEARCH("RIESGO MODERADO",V39)))</formula>
    </cfRule>
    <cfRule type="containsText" dxfId="489" priority="69" operator="containsText" text="RIESGO ALTO">
      <formula>NOT(ISERROR(SEARCH("RIESGO ALTO",V39)))</formula>
    </cfRule>
    <cfRule type="containsText" dxfId="488" priority="70" operator="containsText" text="RIESGO EXTREMO">
      <formula>NOT(ISERROR(SEARCH("RIESGO EXTREMO",V39)))</formula>
    </cfRule>
  </conditionalFormatting>
  <conditionalFormatting sqref="U39 U41">
    <cfRule type="containsText" dxfId="487" priority="47" operator="containsText" text="RIESGO BAJO">
      <formula>NOT(ISERROR(SEARCH("RIESGO BAJO",U39)))</formula>
    </cfRule>
    <cfRule type="containsText" dxfId="486" priority="48" operator="containsText" text="RIESGO MODERADO">
      <formula>NOT(ISERROR(SEARCH("RIESGO MODERADO",U39)))</formula>
    </cfRule>
    <cfRule type="containsText" dxfId="485" priority="49" operator="containsText" text="RIESGO ALTO">
      <formula>NOT(ISERROR(SEARCH("RIESGO ALTO",U39)))</formula>
    </cfRule>
    <cfRule type="containsText" dxfId="484" priority="50" operator="containsText" text="RIESGO EXTREMO">
      <formula>NOT(ISERROR(SEARCH("RIESGO EXTREMO",U39)))</formula>
    </cfRule>
  </conditionalFormatting>
  <conditionalFormatting sqref="L6:L10">
    <cfRule type="colorScale" priority="2">
      <colorScale>
        <cfvo type="min"/>
        <cfvo type="percentile" val="50"/>
        <cfvo type="max"/>
        <color rgb="FFF8696B"/>
        <color rgb="FFFFEB84"/>
        <color rgb="FF63BE7B"/>
      </colorScale>
    </cfRule>
  </conditionalFormatting>
  <conditionalFormatting sqref="R6:R10">
    <cfRule type="colorScale" priority="1">
      <colorScale>
        <cfvo type="min"/>
        <cfvo type="percentile" val="50"/>
        <cfvo type="max"/>
        <color rgb="FFF8696B"/>
        <color rgb="FFFFEB84"/>
        <color rgb="FF63BE7B"/>
      </colorScale>
    </cfRule>
  </conditionalFormatting>
  <dataValidations count="26">
    <dataValidation type="list" allowBlank="1" showInputMessage="1" showErrorMessage="1" sqref="Q39 Q41 Q37" xr:uid="{95672EF4-2269-4E1C-BDD1-A325BFC16201}">
      <formula1>#REF!</formula1>
    </dataValidation>
    <dataValidation type="list" allowBlank="1" showInputMessage="1" showErrorMessage="1" sqref="H39 H41 H37" xr:uid="{BC05D205-8811-472B-9BA0-1C3F5E7514F5}">
      <formula1>$H$6:$H$12</formula1>
    </dataValidation>
    <dataValidation type="list" allowBlank="1" showInputMessage="1" showErrorMessage="1" sqref="G39 G41 G37" xr:uid="{898F9647-537A-48FB-BE46-BF2A07FC6DCA}">
      <formula1>$G$6:$G$11</formula1>
    </dataValidation>
    <dataValidation type="list" allowBlank="1" showInputMessage="1" showErrorMessage="1" sqref="F39 F41 F37" xr:uid="{00DBFDA0-2C39-46B9-B9DC-B87088C9FB96}">
      <formula1>$F$6:$F$11</formula1>
    </dataValidation>
    <dataValidation type="list" allowBlank="1" showInputMessage="1" showErrorMessage="1" sqref="BM38:BM43 BL37:BL43" xr:uid="{148B8968-7F7A-48EA-B6A9-5271D3406451}">
      <formula1>$BL$6:$BL$7</formula1>
    </dataValidation>
    <dataValidation type="list" allowBlank="1" showInputMessage="1" showErrorMessage="1" sqref="BM37" xr:uid="{864BF83D-3E93-4B6B-B222-268C98AD7763}">
      <formula1>$BM$6:$BM$8</formula1>
    </dataValidation>
    <dataValidation type="list" allowBlank="1" showInputMessage="1" showErrorMessage="1" sqref="AN37:AN43" xr:uid="{22912344-8283-431C-9963-B172BD91CD4C}">
      <formula1>$AN$6:$AN$14</formula1>
    </dataValidation>
    <dataValidation type="list" allowBlank="1" showInputMessage="1" showErrorMessage="1" sqref="M41:M43 M37:M39 S37 S39 S41" xr:uid="{7F54F5F8-CCBB-41EF-A589-F43F467D6C9C}">
      <formula1>$M$6:$M$10</formula1>
    </dataValidation>
    <dataValidation type="list" allowBlank="1" showInputMessage="1" showErrorMessage="1" sqref="L41:L43 L37:L39 R37 R39 R41" xr:uid="{A4BD98F4-CA00-42BE-82AF-C72EBA25CC1F}">
      <formula1>$L$6:$L$10</formula1>
    </dataValidation>
    <dataValidation type="list" allowBlank="1" showInputMessage="1" showErrorMessage="1" sqref="AO37:AO43" xr:uid="{E08CEECE-54FE-43D9-B128-1BEF77A57127}">
      <formula1>$AO$6:$AO$7</formula1>
    </dataValidation>
    <dataValidation type="list" allowBlank="1" showInputMessage="1" showErrorMessage="1" sqref="AI37:AI43" xr:uid="{08CED117-DC57-4AAB-B95E-5F17DE9B6A11}">
      <formula1>$AI$6:$AI$7</formula1>
    </dataValidation>
    <dataValidation type="list" allowBlank="1" showInputMessage="1" showErrorMessage="1" sqref="AC37:AC43" xr:uid="{945718C1-749A-4A3C-A405-454B5A75B5C5}">
      <formula1>$AC$6:$AC$7</formula1>
    </dataValidation>
    <dataValidation type="list" allowBlank="1" showInputMessage="1" showErrorMessage="1" sqref="BF37:BF43" xr:uid="{B95353D8-913F-4EA3-AF43-18EB74332111}">
      <formula1>$BF$6:$BF$8</formula1>
    </dataValidation>
    <dataValidation type="list" allowBlank="1" showInputMessage="1" showErrorMessage="1" sqref="AV37:AV43" xr:uid="{B9CD37BE-3735-4754-8FAF-E138D86A279D}">
      <formula1>$AV$6:$AV$8</formula1>
    </dataValidation>
    <dataValidation type="list" allowBlank="1" showInputMessage="1" showErrorMessage="1" sqref="AU37:AU43" xr:uid="{17334B88-DD8C-4449-8882-78490AD869A3}">
      <formula1>$AU$6:$AU$7</formula1>
    </dataValidation>
    <dataValidation type="list" allowBlank="1" showInputMessage="1" showErrorMessage="1" sqref="AT37:AT43" xr:uid="{17E3790F-2E3A-4F3D-A810-1C144EAA0316}">
      <formula1>$AT$6:$AT$7</formula1>
    </dataValidation>
    <dataValidation type="list" allowBlank="1" showInputMessage="1" showErrorMessage="1" sqref="AS37:AS43" xr:uid="{3C3B6CFD-7EB0-4C5B-8700-F9EB86561F74}">
      <formula1>$AS$6:$AS$8</formula1>
    </dataValidation>
    <dataValidation type="list" allowBlank="1" showInputMessage="1" showErrorMessage="1" sqref="AR37:AR43" xr:uid="{B25C63F4-D3A5-467B-BDC3-615C305DA99A}">
      <formula1>$AR$6:$AR$7</formula1>
    </dataValidation>
    <dataValidation type="list" allowBlank="1" showInputMessage="1" showErrorMessage="1" sqref="AQ37:AQ43" xr:uid="{37208579-D3D6-4E7B-91EA-5C9051B3A916}">
      <formula1>$AQ$6:$AQ$7</formula1>
    </dataValidation>
    <dataValidation type="list" allowBlank="1" showInputMessage="1" showErrorMessage="1" sqref="AP37:AP43" xr:uid="{658A7E05-E5F4-456D-8028-863D19FC8251}">
      <formula1>$AP$6:$AP$7</formula1>
    </dataValidation>
    <dataValidation type="list" allowBlank="1" showInputMessage="1" showErrorMessage="1" sqref="AK37:AM43" xr:uid="{48E45EDD-5430-4E51-A61D-D2ECEEF79E95}">
      <formula1>$AK$6:$AK$7</formula1>
    </dataValidation>
    <dataValidation type="list" allowBlank="1" showInputMessage="1" showErrorMessage="1" sqref="AA37:AA43" xr:uid="{7107C9F3-697F-4623-BE33-4E0984A72BAE}">
      <formula1>$AA$6:$AA$7</formula1>
    </dataValidation>
    <dataValidation type="list" allowBlank="1" showInputMessage="1" showErrorMessage="1" sqref="AJ37:AJ43" xr:uid="{808982EF-253A-472F-9BAC-6472C2D44D93}">
      <formula1>$AJ$6:$AJ$8</formula1>
    </dataValidation>
    <dataValidation type="list" allowBlank="1" showInputMessage="1" showErrorMessage="1" sqref="X37:X43" xr:uid="{7FEB3EC3-8A65-43C6-93FF-702982155FEE}">
      <formula1>$X$6:$X$7</formula1>
    </dataValidation>
    <dataValidation type="list" allowBlank="1" showInputMessage="1" showErrorMessage="1" sqref="D37:D43" xr:uid="{5A0A6C16-2870-4AEE-95DD-25D2E0A0A76E}">
      <formula1>$D$6:$D$25</formula1>
    </dataValidation>
    <dataValidation type="list" allowBlank="1" showInputMessage="1" showErrorMessage="1" sqref="E37:E43" xr:uid="{8E4FD577-EFC1-4027-BFD6-7CD668A62E1D}">
      <formula1>$E$6:$E$15</formula1>
    </dataValidation>
  </dataValidations>
  <pageMargins left="0.25" right="0.25" top="0.75" bottom="0.75" header="0.3" footer="0.3"/>
  <pageSetup scale="21"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A8D7B-3724-4C8F-B484-82459B4478C5}">
  <sheetPr>
    <tabColor theme="8" tint="-0.249977111117893"/>
  </sheetPr>
  <dimension ref="A1:BR131"/>
  <sheetViews>
    <sheetView showGridLines="0" zoomScale="70" zoomScaleNormal="70" zoomScaleSheetLayoutView="80" workbookViewId="0"/>
  </sheetViews>
  <sheetFormatPr baseColWidth="10" defaultRowHeight="15" x14ac:dyDescent="0.2"/>
  <cols>
    <col min="1" max="1" width="3.5703125" style="1" bestFit="1" customWidth="1"/>
    <col min="2" max="2" width="7" style="3" customWidth="1"/>
    <col min="3" max="3" width="20.140625" style="26" hidden="1" customWidth="1"/>
    <col min="4" max="4" width="20.42578125" style="2" customWidth="1"/>
    <col min="5" max="5" width="15" style="1" customWidth="1"/>
    <col min="6" max="7" width="14.42578125" style="1" customWidth="1"/>
    <col min="8" max="8" width="15.5703125" style="1" customWidth="1"/>
    <col min="9" max="9" width="37.85546875" style="1" customWidth="1"/>
    <col min="10" max="10" width="34.42578125" style="1" customWidth="1"/>
    <col min="11" max="11" width="36.28515625" style="1" customWidth="1"/>
    <col min="12" max="12" width="16.7109375" style="1" customWidth="1"/>
    <col min="13" max="13" width="14.140625" style="1" customWidth="1"/>
    <col min="14" max="14" width="9.5703125" style="1" hidden="1" customWidth="1"/>
    <col min="15" max="15" width="15.5703125" style="6" hidden="1" customWidth="1"/>
    <col min="16" max="16" width="15.5703125" style="6" customWidth="1"/>
    <col min="17" max="17" width="18.42578125" style="1" customWidth="1"/>
    <col min="18" max="18" width="17.7109375" style="1" customWidth="1"/>
    <col min="19" max="19" width="13.85546875" style="1" customWidth="1"/>
    <col min="20" max="20" width="9.5703125" style="1" hidden="1" customWidth="1"/>
    <col min="21" max="21" width="15.5703125" style="6" hidden="1" customWidth="1"/>
    <col min="22" max="22" width="16.7109375" style="6" customWidth="1"/>
    <col min="23" max="24" width="28.140625" style="1" customWidth="1"/>
    <col min="25" max="25" width="82.140625" style="1" customWidth="1"/>
    <col min="26" max="26" width="21.28515625" style="2" customWidth="1"/>
    <col min="27" max="27" width="16.140625" style="1" customWidth="1"/>
    <col min="28" max="28" width="29.28515625" style="1" customWidth="1"/>
    <col min="29" max="29" width="21.140625" style="1" customWidth="1"/>
    <col min="30" max="30" width="7.42578125" style="1" customWidth="1"/>
    <col min="31" max="34" width="9.85546875" style="1" customWidth="1"/>
    <col min="35" max="35" width="21.140625" style="1" customWidth="1"/>
    <col min="36" max="41" width="16.140625" style="1" customWidth="1"/>
    <col min="42" max="48" width="19.28515625" style="2" customWidth="1"/>
    <col min="49" max="49" width="4.85546875" style="2" customWidth="1"/>
    <col min="50" max="50" width="6.42578125" style="2" customWidth="1"/>
    <col min="51" max="55" width="4.85546875" style="2" customWidth="1"/>
    <col min="56" max="56" width="10.42578125" style="2" customWidth="1"/>
    <col min="57" max="57" width="11.85546875" style="2" customWidth="1"/>
    <col min="58" max="58" width="28.85546875" style="1" customWidth="1"/>
    <col min="59" max="59" width="13" style="1" customWidth="1"/>
    <col min="60" max="60" width="14" style="1" customWidth="1"/>
    <col min="61" max="62" width="14.42578125" style="1" customWidth="1"/>
    <col min="63" max="63" width="13.28515625" style="1" customWidth="1"/>
    <col min="64" max="65" width="18.85546875" style="1" customWidth="1"/>
    <col min="66" max="67" width="18" style="1" customWidth="1"/>
    <col min="68" max="69" width="17.85546875" style="1" customWidth="1"/>
    <col min="70" max="70" width="22.42578125" style="26" customWidth="1"/>
    <col min="71" max="16384" width="11.42578125" style="1"/>
  </cols>
  <sheetData>
    <row r="1" spans="2:70" s="58" customFormat="1" ht="6" customHeight="1" thickBot="1" x14ac:dyDescent="0.25">
      <c r="B1" s="3"/>
      <c r="C1" s="26"/>
      <c r="D1" s="2"/>
      <c r="O1" s="59"/>
      <c r="P1" s="59"/>
      <c r="U1" s="59"/>
      <c r="V1" s="59"/>
      <c r="Z1" s="2"/>
      <c r="AP1" s="2"/>
      <c r="AQ1" s="2"/>
      <c r="AR1" s="2"/>
      <c r="AS1" s="2"/>
      <c r="AT1" s="2"/>
      <c r="AU1" s="2"/>
      <c r="AV1" s="2"/>
      <c r="AW1" s="2"/>
      <c r="AX1" s="2"/>
      <c r="AY1" s="2"/>
      <c r="AZ1" s="2"/>
      <c r="BA1" s="2"/>
      <c r="BB1" s="2"/>
      <c r="BC1" s="2"/>
      <c r="BD1" s="2"/>
      <c r="BE1" s="2"/>
      <c r="BR1" s="26"/>
    </row>
    <row r="2" spans="2:70" s="58" customFormat="1" ht="14.25" customHeight="1" x14ac:dyDescent="0.2">
      <c r="B2" s="159"/>
      <c r="C2" s="160"/>
      <c r="D2" s="161"/>
      <c r="E2" s="168" t="s">
        <v>794</v>
      </c>
      <c r="F2" s="169"/>
      <c r="G2" s="169"/>
      <c r="H2" s="169"/>
      <c r="I2" s="169"/>
      <c r="J2" s="169"/>
      <c r="K2" s="169"/>
      <c r="L2" s="169"/>
      <c r="M2" s="169"/>
      <c r="N2" s="169"/>
      <c r="O2" s="169"/>
      <c r="P2" s="169"/>
      <c r="Q2" s="169"/>
      <c r="R2" s="169"/>
      <c r="S2" s="169"/>
      <c r="T2" s="169"/>
      <c r="U2" s="169"/>
      <c r="V2" s="169"/>
      <c r="W2" s="169"/>
      <c r="X2" s="170"/>
      <c r="Z2" s="2"/>
      <c r="AP2" s="2"/>
      <c r="AQ2" s="2"/>
      <c r="AR2" s="2"/>
      <c r="AS2" s="2"/>
      <c r="AT2" s="2"/>
      <c r="AU2" s="2"/>
      <c r="AV2" s="2"/>
      <c r="AW2" s="2"/>
      <c r="AX2" s="2"/>
      <c r="AY2" s="2"/>
      <c r="AZ2" s="2"/>
      <c r="BA2" s="2"/>
      <c r="BB2" s="2"/>
      <c r="BC2" s="2"/>
      <c r="BD2" s="2"/>
      <c r="BE2" s="2"/>
      <c r="BR2" s="26"/>
    </row>
    <row r="3" spans="2:70" s="58" customFormat="1" ht="14.25" customHeight="1" x14ac:dyDescent="0.2">
      <c r="B3" s="162"/>
      <c r="C3" s="188"/>
      <c r="D3" s="164"/>
      <c r="E3" s="171"/>
      <c r="F3" s="189"/>
      <c r="G3" s="189"/>
      <c r="H3" s="189"/>
      <c r="I3" s="189"/>
      <c r="J3" s="189"/>
      <c r="K3" s="189"/>
      <c r="L3" s="189"/>
      <c r="M3" s="189"/>
      <c r="N3" s="189"/>
      <c r="O3" s="189"/>
      <c r="P3" s="189"/>
      <c r="Q3" s="189"/>
      <c r="R3" s="189"/>
      <c r="S3" s="189"/>
      <c r="T3" s="189"/>
      <c r="U3" s="189"/>
      <c r="V3" s="189"/>
      <c r="W3" s="189"/>
      <c r="X3" s="173"/>
      <c r="Y3" s="4"/>
      <c r="Z3" s="4"/>
      <c r="AA3" s="4"/>
      <c r="AB3" s="4"/>
      <c r="AC3" s="4"/>
      <c r="AD3" s="4"/>
      <c r="AE3" s="4"/>
      <c r="AF3" s="4"/>
      <c r="AG3" s="16"/>
      <c r="AH3" s="16"/>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R3" s="26"/>
    </row>
    <row r="4" spans="2:70" s="58" customFormat="1" ht="14.25" customHeight="1" x14ac:dyDescent="0.2">
      <c r="B4" s="162"/>
      <c r="C4" s="188"/>
      <c r="D4" s="164"/>
      <c r="E4" s="171"/>
      <c r="F4" s="189"/>
      <c r="G4" s="189"/>
      <c r="H4" s="189"/>
      <c r="I4" s="189"/>
      <c r="J4" s="189"/>
      <c r="K4" s="189"/>
      <c r="L4" s="189"/>
      <c r="M4" s="189"/>
      <c r="N4" s="189"/>
      <c r="O4" s="189"/>
      <c r="P4" s="189"/>
      <c r="Q4" s="189"/>
      <c r="R4" s="189"/>
      <c r="S4" s="189"/>
      <c r="T4" s="189"/>
      <c r="U4" s="189"/>
      <c r="V4" s="189"/>
      <c r="W4" s="189"/>
      <c r="X4" s="173"/>
      <c r="Y4" s="4"/>
      <c r="Z4" s="4"/>
      <c r="AA4" s="4"/>
      <c r="AB4" s="4"/>
      <c r="AC4" s="4"/>
      <c r="AD4" s="4"/>
      <c r="AE4" s="4"/>
      <c r="AF4" s="4"/>
      <c r="AG4" s="16"/>
      <c r="AH4" s="16"/>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R4" s="26"/>
    </row>
    <row r="5" spans="2:70" s="58" customFormat="1" ht="15" customHeight="1" thickBot="1" x14ac:dyDescent="0.25">
      <c r="B5" s="165"/>
      <c r="C5" s="166"/>
      <c r="D5" s="167"/>
      <c r="E5" s="174"/>
      <c r="F5" s="175"/>
      <c r="G5" s="175"/>
      <c r="H5" s="175"/>
      <c r="I5" s="175"/>
      <c r="J5" s="175"/>
      <c r="K5" s="175"/>
      <c r="L5" s="175"/>
      <c r="M5" s="175"/>
      <c r="N5" s="175"/>
      <c r="O5" s="175"/>
      <c r="P5" s="175"/>
      <c r="Q5" s="175"/>
      <c r="R5" s="175"/>
      <c r="S5" s="175"/>
      <c r="T5" s="175"/>
      <c r="U5" s="175"/>
      <c r="V5" s="175"/>
      <c r="W5" s="175"/>
      <c r="X5" s="176"/>
      <c r="Y5" s="4"/>
      <c r="Z5" s="4"/>
      <c r="AA5" s="4"/>
      <c r="AB5" s="4"/>
      <c r="AC5" s="4"/>
      <c r="AD5" s="4"/>
      <c r="AE5" s="4"/>
      <c r="AF5" s="4"/>
      <c r="AG5" s="16"/>
      <c r="AH5" s="16"/>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R5" s="26"/>
    </row>
    <row r="6" spans="2:70" s="58" customFormat="1" hidden="1" x14ac:dyDescent="0.2">
      <c r="B6" s="3" t="s">
        <v>133</v>
      </c>
      <c r="C6" s="26"/>
      <c r="D6" s="2" t="s">
        <v>58</v>
      </c>
      <c r="E6" s="58" t="s">
        <v>36</v>
      </c>
      <c r="F6" s="58" t="s">
        <v>64</v>
      </c>
      <c r="G6" s="58" t="s">
        <v>75</v>
      </c>
      <c r="H6" s="58" t="s">
        <v>80</v>
      </c>
      <c r="L6" s="58">
        <v>1</v>
      </c>
      <c r="M6" s="58">
        <v>1</v>
      </c>
      <c r="O6" s="5" t="s">
        <v>84</v>
      </c>
      <c r="P6" s="5" t="s">
        <v>84</v>
      </c>
      <c r="Q6" s="58" t="s">
        <v>89</v>
      </c>
      <c r="R6" s="58">
        <v>1</v>
      </c>
      <c r="S6" s="58">
        <v>1</v>
      </c>
      <c r="U6" s="5" t="s">
        <v>84</v>
      </c>
      <c r="V6" s="5" t="s">
        <v>84</v>
      </c>
      <c r="X6" s="58" t="s">
        <v>6</v>
      </c>
      <c r="Z6" s="2"/>
      <c r="AA6" s="8" t="s">
        <v>6</v>
      </c>
      <c r="AB6" s="8"/>
      <c r="AC6" s="8" t="s">
        <v>7</v>
      </c>
      <c r="AD6" s="8"/>
      <c r="AE6" s="8"/>
      <c r="AF6" s="8"/>
      <c r="AG6" s="8"/>
      <c r="AH6" s="8"/>
      <c r="AI6" s="8" t="s">
        <v>6</v>
      </c>
      <c r="AJ6" s="8" t="s">
        <v>20</v>
      </c>
      <c r="AK6" s="8" t="s">
        <v>6</v>
      </c>
      <c r="AL6" s="8" t="s">
        <v>6</v>
      </c>
      <c r="AM6" s="8" t="s">
        <v>6</v>
      </c>
      <c r="AN6" s="8" t="s">
        <v>24</v>
      </c>
      <c r="AO6" s="8" t="s">
        <v>117</v>
      </c>
      <c r="AP6" s="9" t="s">
        <v>101</v>
      </c>
      <c r="AQ6" s="9" t="s">
        <v>103</v>
      </c>
      <c r="AR6" s="9" t="s">
        <v>105</v>
      </c>
      <c r="AS6" s="9" t="s">
        <v>113</v>
      </c>
      <c r="AT6" s="9" t="s">
        <v>108</v>
      </c>
      <c r="AU6" s="9" t="s">
        <v>110</v>
      </c>
      <c r="AV6" s="9" t="s">
        <v>112</v>
      </c>
      <c r="AW6" s="9"/>
      <c r="AX6" s="9"/>
      <c r="AY6" s="9"/>
      <c r="AZ6" s="9"/>
      <c r="BA6" s="9"/>
      <c r="BB6" s="9"/>
      <c r="BC6" s="9"/>
      <c r="BD6" s="9"/>
      <c r="BE6" s="9" t="s">
        <v>126</v>
      </c>
      <c r="BF6" s="8" t="s">
        <v>156</v>
      </c>
      <c r="BG6" s="8"/>
      <c r="BH6" s="8"/>
      <c r="BI6" s="8"/>
      <c r="BK6" s="8"/>
      <c r="BL6" s="8" t="s">
        <v>165</v>
      </c>
      <c r="BM6" s="8" t="s">
        <v>165</v>
      </c>
      <c r="BR6" s="26"/>
    </row>
    <row r="7" spans="2:70" s="58" customFormat="1" hidden="1" x14ac:dyDescent="0.2">
      <c r="B7" s="3" t="s">
        <v>134</v>
      </c>
      <c r="C7" s="26"/>
      <c r="D7" s="2" t="s">
        <v>8</v>
      </c>
      <c r="E7" s="58" t="s">
        <v>34</v>
      </c>
      <c r="F7" s="58" t="s">
        <v>65</v>
      </c>
      <c r="G7" s="58" t="s">
        <v>76</v>
      </c>
      <c r="H7" s="58" t="s">
        <v>81</v>
      </c>
      <c r="L7" s="58">
        <v>2</v>
      </c>
      <c r="M7" s="58">
        <v>2</v>
      </c>
      <c r="O7" s="5" t="s">
        <v>85</v>
      </c>
      <c r="P7" s="5" t="s">
        <v>85</v>
      </c>
      <c r="Q7" s="58" t="s">
        <v>90</v>
      </c>
      <c r="R7" s="58">
        <v>2</v>
      </c>
      <c r="S7" s="58">
        <v>2</v>
      </c>
      <c r="U7" s="5" t="s">
        <v>85</v>
      </c>
      <c r="V7" s="5" t="s">
        <v>85</v>
      </c>
      <c r="X7" s="58" t="s">
        <v>23</v>
      </c>
      <c r="Z7" s="2"/>
      <c r="AA7" s="8" t="s">
        <v>23</v>
      </c>
      <c r="AB7" s="8"/>
      <c r="AC7" s="8" t="s">
        <v>9</v>
      </c>
      <c r="AD7" s="8"/>
      <c r="AE7" s="8"/>
      <c r="AF7" s="8"/>
      <c r="AG7" s="8"/>
      <c r="AH7" s="8"/>
      <c r="AI7" s="8" t="s">
        <v>23</v>
      </c>
      <c r="AJ7" s="8" t="s">
        <v>21</v>
      </c>
      <c r="AK7" s="8" t="s">
        <v>23</v>
      </c>
      <c r="AL7" s="8" t="s">
        <v>23</v>
      </c>
      <c r="AM7" s="8" t="s">
        <v>23</v>
      </c>
      <c r="AN7" s="8" t="s">
        <v>25</v>
      </c>
      <c r="AO7" s="8" t="s">
        <v>118</v>
      </c>
      <c r="AP7" s="9" t="s">
        <v>102</v>
      </c>
      <c r="AQ7" s="9" t="s">
        <v>104</v>
      </c>
      <c r="AR7" s="9" t="s">
        <v>106</v>
      </c>
      <c r="AS7" s="9" t="s">
        <v>114</v>
      </c>
      <c r="AT7" s="9" t="s">
        <v>109</v>
      </c>
      <c r="AU7" s="9" t="s">
        <v>111</v>
      </c>
      <c r="AV7" s="9" t="s">
        <v>115</v>
      </c>
      <c r="AW7" s="9"/>
      <c r="AX7" s="9"/>
      <c r="AY7" s="9"/>
      <c r="AZ7" s="9"/>
      <c r="BA7" s="9"/>
      <c r="BB7" s="9"/>
      <c r="BC7" s="9"/>
      <c r="BD7" s="9"/>
      <c r="BE7" s="9" t="s">
        <v>127</v>
      </c>
      <c r="BF7" s="8" t="s">
        <v>157</v>
      </c>
      <c r="BG7" s="8"/>
      <c r="BH7" s="8"/>
      <c r="BI7" s="8"/>
      <c r="BK7" s="8"/>
      <c r="BL7" s="8" t="s">
        <v>166</v>
      </c>
      <c r="BM7" s="8" t="s">
        <v>167</v>
      </c>
      <c r="BR7" s="26"/>
    </row>
    <row r="8" spans="2:70" s="58" customFormat="1" hidden="1" x14ac:dyDescent="0.2">
      <c r="B8" s="3" t="s">
        <v>135</v>
      </c>
      <c r="C8" s="26"/>
      <c r="D8" s="2" t="s">
        <v>44</v>
      </c>
      <c r="E8" s="58" t="s">
        <v>32</v>
      </c>
      <c r="F8" s="58" t="s">
        <v>66</v>
      </c>
      <c r="G8" s="58" t="s">
        <v>77</v>
      </c>
      <c r="H8" s="58" t="s">
        <v>82</v>
      </c>
      <c r="L8" s="58">
        <v>3</v>
      </c>
      <c r="M8" s="58">
        <v>3</v>
      </c>
      <c r="O8" s="5" t="s">
        <v>86</v>
      </c>
      <c r="P8" s="5" t="s">
        <v>86</v>
      </c>
      <c r="Q8" s="58" t="s">
        <v>91</v>
      </c>
      <c r="R8" s="58">
        <v>3</v>
      </c>
      <c r="S8" s="58">
        <v>3</v>
      </c>
      <c r="U8" s="5" t="s">
        <v>86</v>
      </c>
      <c r="V8" s="5" t="s">
        <v>86</v>
      </c>
      <c r="Z8" s="2"/>
      <c r="AA8" s="8"/>
      <c r="AB8" s="8"/>
      <c r="AC8" s="8"/>
      <c r="AD8" s="8"/>
      <c r="AE8" s="8"/>
      <c r="AF8" s="8"/>
      <c r="AG8" s="8"/>
      <c r="AH8" s="8"/>
      <c r="AI8" s="8"/>
      <c r="AJ8" s="8" t="s">
        <v>22</v>
      </c>
      <c r="AK8" s="8"/>
      <c r="AL8" s="8"/>
      <c r="AM8" s="8"/>
      <c r="AN8" s="8" t="s">
        <v>26</v>
      </c>
      <c r="AO8" s="8"/>
      <c r="AP8" s="9"/>
      <c r="AQ8" s="9"/>
      <c r="AR8" s="9"/>
      <c r="AS8" s="9" t="s">
        <v>107</v>
      </c>
      <c r="AT8" s="9"/>
      <c r="AU8" s="9"/>
      <c r="AV8" s="9" t="s">
        <v>116</v>
      </c>
      <c r="AW8" s="9"/>
      <c r="AX8" s="9"/>
      <c r="AY8" s="9"/>
      <c r="AZ8" s="9"/>
      <c r="BA8" s="9"/>
      <c r="BB8" s="9"/>
      <c r="BC8" s="9"/>
      <c r="BD8" s="9"/>
      <c r="BE8" s="9" t="s">
        <v>128</v>
      </c>
      <c r="BF8" s="8" t="s">
        <v>158</v>
      </c>
      <c r="BG8" s="8"/>
      <c r="BH8" s="8"/>
      <c r="BI8" s="8"/>
      <c r="BK8" s="8"/>
      <c r="BL8" s="8"/>
      <c r="BM8" s="8" t="s">
        <v>166</v>
      </c>
      <c r="BR8" s="26"/>
    </row>
    <row r="9" spans="2:70" s="58" customFormat="1" hidden="1" x14ac:dyDescent="0.2">
      <c r="B9" s="3" t="s">
        <v>136</v>
      </c>
      <c r="C9" s="26"/>
      <c r="D9" s="2" t="s">
        <v>43</v>
      </c>
      <c r="E9" s="58" t="s">
        <v>33</v>
      </c>
      <c r="F9" s="58" t="s">
        <v>67</v>
      </c>
      <c r="G9" s="58" t="s">
        <v>78</v>
      </c>
      <c r="H9" s="58" t="s">
        <v>71</v>
      </c>
      <c r="L9" s="58">
        <v>4</v>
      </c>
      <c r="M9" s="58">
        <v>4</v>
      </c>
      <c r="O9" s="5" t="s">
        <v>87</v>
      </c>
      <c r="P9" s="5" t="s">
        <v>87</v>
      </c>
      <c r="Q9" s="58" t="s">
        <v>92</v>
      </c>
      <c r="R9" s="58">
        <v>4</v>
      </c>
      <c r="S9" s="58">
        <v>4</v>
      </c>
      <c r="U9" s="5" t="s">
        <v>87</v>
      </c>
      <c r="V9" s="5" t="s">
        <v>87</v>
      </c>
      <c r="Z9" s="2"/>
      <c r="AA9" s="8"/>
      <c r="AB9" s="8"/>
      <c r="AC9" s="8"/>
      <c r="AD9" s="8"/>
      <c r="AE9" s="8"/>
      <c r="AF9" s="8"/>
      <c r="AG9" s="8"/>
      <c r="AH9" s="8"/>
      <c r="AI9" s="8"/>
      <c r="AJ9" s="8"/>
      <c r="AK9" s="8"/>
      <c r="AL9" s="8"/>
      <c r="AM9" s="8"/>
      <c r="AN9" s="8" t="s">
        <v>27</v>
      </c>
      <c r="AO9" s="8"/>
      <c r="AP9" s="9"/>
      <c r="AQ9" s="9"/>
      <c r="AR9" s="9"/>
      <c r="AS9" s="9"/>
      <c r="AT9" s="9"/>
      <c r="AU9" s="9"/>
      <c r="AV9" s="9"/>
      <c r="AW9" s="9"/>
      <c r="AX9" s="9"/>
      <c r="AY9" s="9"/>
      <c r="AZ9" s="9"/>
      <c r="BA9" s="9"/>
      <c r="BB9" s="9"/>
      <c r="BC9" s="9"/>
      <c r="BD9" s="9"/>
      <c r="BE9" s="9"/>
      <c r="BF9" s="8"/>
      <c r="BG9" s="8"/>
      <c r="BH9" s="8"/>
      <c r="BI9" s="8"/>
      <c r="BK9" s="8"/>
      <c r="BL9" s="8"/>
      <c r="BM9" s="8"/>
      <c r="BR9" s="26"/>
    </row>
    <row r="10" spans="2:70" s="58" customFormat="1" hidden="1" x14ac:dyDescent="0.2">
      <c r="B10" s="3" t="s">
        <v>137</v>
      </c>
      <c r="C10" s="26"/>
      <c r="D10" s="2" t="s">
        <v>46</v>
      </c>
      <c r="E10" s="58" t="s">
        <v>35</v>
      </c>
      <c r="F10" s="58" t="s">
        <v>68</v>
      </c>
      <c r="G10" s="58" t="s">
        <v>41</v>
      </c>
      <c r="H10" s="58" t="s">
        <v>72</v>
      </c>
      <c r="L10" s="58">
        <v>5</v>
      </c>
      <c r="M10" s="58">
        <v>5</v>
      </c>
      <c r="O10" s="59"/>
      <c r="P10" s="59"/>
      <c r="R10" s="58">
        <v>5</v>
      </c>
      <c r="S10" s="58">
        <v>5</v>
      </c>
      <c r="U10" s="59"/>
      <c r="V10" s="59"/>
      <c r="Z10" s="2"/>
      <c r="AA10" s="8"/>
      <c r="AB10" s="8"/>
      <c r="AC10" s="8"/>
      <c r="AD10" s="8"/>
      <c r="AE10" s="8"/>
      <c r="AF10" s="8"/>
      <c r="AG10" s="8"/>
      <c r="AH10" s="8"/>
      <c r="AI10" s="8"/>
      <c r="AJ10" s="8"/>
      <c r="AK10" s="8"/>
      <c r="AL10" s="8"/>
      <c r="AM10" s="8"/>
      <c r="AN10" s="8" t="s">
        <v>61</v>
      </c>
      <c r="AO10" s="8"/>
      <c r="AP10" s="9">
        <v>15</v>
      </c>
      <c r="AQ10" s="9">
        <v>15</v>
      </c>
      <c r="AR10" s="9">
        <v>15</v>
      </c>
      <c r="AS10" s="9">
        <v>15</v>
      </c>
      <c r="AT10" s="9">
        <v>15</v>
      </c>
      <c r="AU10" s="9">
        <v>15</v>
      </c>
      <c r="AV10" s="9">
        <v>10</v>
      </c>
      <c r="AW10" s="9"/>
      <c r="AX10" s="9"/>
      <c r="AY10" s="9"/>
      <c r="AZ10" s="9"/>
      <c r="BA10" s="9"/>
      <c r="BB10" s="9"/>
      <c r="BC10" s="9"/>
      <c r="BD10" s="9"/>
      <c r="BE10" s="9" t="s">
        <v>129</v>
      </c>
      <c r="BF10" s="8"/>
      <c r="BG10" s="8"/>
      <c r="BH10" s="8"/>
      <c r="BI10" s="8"/>
      <c r="BK10" s="8"/>
      <c r="BL10" s="8"/>
      <c r="BM10" s="8"/>
      <c r="BR10" s="26"/>
    </row>
    <row r="11" spans="2:70" s="58" customFormat="1" hidden="1" x14ac:dyDescent="0.2">
      <c r="B11" s="3" t="s">
        <v>138</v>
      </c>
      <c r="C11" s="26"/>
      <c r="D11" s="2" t="s">
        <v>55</v>
      </c>
      <c r="E11" s="58" t="s">
        <v>41</v>
      </c>
      <c r="F11" s="58" t="s">
        <v>69</v>
      </c>
      <c r="G11" s="58" t="s">
        <v>79</v>
      </c>
      <c r="H11" s="58" t="s">
        <v>83</v>
      </c>
      <c r="O11" s="59"/>
      <c r="P11" s="59"/>
      <c r="U11" s="59"/>
      <c r="V11" s="59"/>
      <c r="Z11" s="2"/>
      <c r="AA11" s="8"/>
      <c r="AB11" s="8"/>
      <c r="AC11" s="8"/>
      <c r="AD11" s="8"/>
      <c r="AE11" s="8"/>
      <c r="AF11" s="8"/>
      <c r="AG11" s="8"/>
      <c r="AH11" s="8"/>
      <c r="AI11" s="8"/>
      <c r="AJ11" s="8"/>
      <c r="AK11" s="8"/>
      <c r="AL11" s="8"/>
      <c r="AM11" s="8"/>
      <c r="AN11" s="8" t="s">
        <v>31</v>
      </c>
      <c r="AO11" s="8"/>
      <c r="AP11" s="9">
        <v>0</v>
      </c>
      <c r="AQ11" s="9">
        <v>0</v>
      </c>
      <c r="AR11" s="9">
        <v>0</v>
      </c>
      <c r="AS11" s="9">
        <v>10</v>
      </c>
      <c r="AT11" s="9">
        <v>0</v>
      </c>
      <c r="AU11" s="9">
        <v>0</v>
      </c>
      <c r="AV11" s="9">
        <v>5</v>
      </c>
      <c r="AW11" s="9"/>
      <c r="AX11" s="9"/>
      <c r="AY11" s="9"/>
      <c r="AZ11" s="9"/>
      <c r="BA11" s="9"/>
      <c r="BB11" s="9"/>
      <c r="BC11" s="9"/>
      <c r="BD11" s="9"/>
      <c r="BE11" s="9" t="s">
        <v>130</v>
      </c>
      <c r="BF11" s="8"/>
      <c r="BG11" s="8"/>
      <c r="BH11" s="8"/>
      <c r="BI11" s="8"/>
      <c r="BK11" s="8"/>
      <c r="BL11" s="8"/>
      <c r="BM11" s="8"/>
      <c r="BR11" s="26"/>
    </row>
    <row r="12" spans="2:70" s="58" customFormat="1" hidden="1" x14ac:dyDescent="0.2">
      <c r="B12" s="3" t="s">
        <v>139</v>
      </c>
      <c r="C12" s="26"/>
      <c r="D12" s="2" t="s">
        <v>49</v>
      </c>
      <c r="E12" s="58" t="s">
        <v>39</v>
      </c>
      <c r="H12" s="58" t="s">
        <v>73</v>
      </c>
      <c r="O12" s="59"/>
      <c r="P12" s="59"/>
      <c r="U12" s="59"/>
      <c r="V12" s="59"/>
      <c r="Z12" s="2"/>
      <c r="AA12" s="8"/>
      <c r="AB12" s="8"/>
      <c r="AC12" s="8"/>
      <c r="AD12" s="8"/>
      <c r="AE12" s="8"/>
      <c r="AF12" s="8"/>
      <c r="AG12" s="8"/>
      <c r="AH12" s="8"/>
      <c r="AI12" s="8"/>
      <c r="AJ12" s="8"/>
      <c r="AK12" s="8"/>
      <c r="AL12" s="8"/>
      <c r="AM12" s="8"/>
      <c r="AN12" s="8" t="s">
        <v>28</v>
      </c>
      <c r="AO12" s="8"/>
      <c r="AP12" s="9"/>
      <c r="AQ12" s="9"/>
      <c r="AR12" s="9"/>
      <c r="AS12" s="9">
        <v>0</v>
      </c>
      <c r="AT12" s="9"/>
      <c r="AU12" s="9"/>
      <c r="AV12" s="9">
        <v>0</v>
      </c>
      <c r="AW12" s="9"/>
      <c r="AX12" s="9"/>
      <c r="AY12" s="9"/>
      <c r="AZ12" s="9"/>
      <c r="BA12" s="9"/>
      <c r="BB12" s="9"/>
      <c r="BC12" s="9"/>
      <c r="BD12" s="9"/>
      <c r="BE12" s="9" t="s">
        <v>131</v>
      </c>
      <c r="BF12" s="8"/>
      <c r="BG12" s="8"/>
      <c r="BH12" s="8"/>
      <c r="BI12" s="8"/>
      <c r="BK12" s="8"/>
      <c r="BL12" s="8"/>
      <c r="BM12" s="8"/>
      <c r="BR12" s="26"/>
    </row>
    <row r="13" spans="2:70" s="58" customFormat="1" hidden="1" x14ac:dyDescent="0.2">
      <c r="B13" s="3" t="s">
        <v>140</v>
      </c>
      <c r="C13" s="26"/>
      <c r="D13" s="2" t="s">
        <v>60</v>
      </c>
      <c r="E13" s="58" t="s">
        <v>37</v>
      </c>
      <c r="O13" s="59"/>
      <c r="P13" s="59"/>
      <c r="U13" s="59"/>
      <c r="V13" s="59"/>
      <c r="Z13" s="2"/>
      <c r="AA13" s="8"/>
      <c r="AB13" s="8"/>
      <c r="AC13" s="8"/>
      <c r="AD13" s="8"/>
      <c r="AE13" s="8"/>
      <c r="AF13" s="8"/>
      <c r="AG13" s="8"/>
      <c r="AH13" s="8"/>
      <c r="AI13" s="8"/>
      <c r="AJ13" s="8"/>
      <c r="AK13" s="8"/>
      <c r="AL13" s="8"/>
      <c r="AM13" s="8"/>
      <c r="AN13" s="8" t="s">
        <v>29</v>
      </c>
      <c r="AO13" s="8"/>
      <c r="AP13" s="9"/>
      <c r="AQ13" s="9"/>
      <c r="AR13" s="9"/>
      <c r="AS13" s="9"/>
      <c r="AT13" s="9"/>
      <c r="AU13" s="9"/>
      <c r="AV13" s="9"/>
      <c r="AW13" s="9"/>
      <c r="AX13" s="9"/>
      <c r="AY13" s="9"/>
      <c r="AZ13" s="9"/>
      <c r="BA13" s="9"/>
      <c r="BB13" s="9"/>
      <c r="BC13" s="9"/>
      <c r="BD13" s="9"/>
      <c r="BE13" s="9"/>
      <c r="BF13" s="8"/>
      <c r="BG13" s="8"/>
      <c r="BH13" s="8"/>
      <c r="BI13" s="8"/>
      <c r="BK13" s="8"/>
      <c r="BL13" s="8"/>
      <c r="BM13" s="8"/>
      <c r="BR13" s="26"/>
    </row>
    <row r="14" spans="2:70" s="58" customFormat="1" hidden="1" x14ac:dyDescent="0.2">
      <c r="B14" s="3" t="s">
        <v>141</v>
      </c>
      <c r="C14" s="26"/>
      <c r="D14" s="2" t="s">
        <v>48</v>
      </c>
      <c r="E14" s="58" t="s">
        <v>38</v>
      </c>
      <c r="J14" s="24">
        <v>2</v>
      </c>
      <c r="O14" s="59"/>
      <c r="P14" s="59"/>
      <c r="U14" s="59"/>
      <c r="V14" s="59"/>
      <c r="Z14" s="2"/>
      <c r="AA14" s="8"/>
      <c r="AB14" s="8"/>
      <c r="AC14" s="8"/>
      <c r="AD14" s="8"/>
      <c r="AE14" s="8"/>
      <c r="AF14" s="8"/>
      <c r="AG14" s="8"/>
      <c r="AH14" s="8"/>
      <c r="AI14" s="8"/>
      <c r="AJ14" s="8"/>
      <c r="AK14" s="8"/>
      <c r="AL14" s="8"/>
      <c r="AM14" s="8"/>
      <c r="AN14" s="8" t="s">
        <v>30</v>
      </c>
      <c r="AO14" s="8"/>
      <c r="AP14" s="9"/>
      <c r="AQ14" s="9"/>
      <c r="AR14" s="9"/>
      <c r="AS14" s="9"/>
      <c r="AT14" s="9"/>
      <c r="AU14" s="9"/>
      <c r="AV14" s="9"/>
      <c r="AW14" s="9"/>
      <c r="AX14" s="9"/>
      <c r="AY14" s="9"/>
      <c r="AZ14" s="9"/>
      <c r="BA14" s="9"/>
      <c r="BB14" s="9"/>
      <c r="BC14" s="9"/>
      <c r="BD14" s="9"/>
      <c r="BE14" s="9"/>
      <c r="BF14" s="8"/>
      <c r="BG14" s="8"/>
      <c r="BH14" s="8"/>
      <c r="BI14" s="8"/>
      <c r="BK14" s="8"/>
      <c r="BL14" s="8"/>
      <c r="BM14" s="8"/>
      <c r="BR14" s="26"/>
    </row>
    <row r="15" spans="2:70" s="58" customFormat="1" hidden="1" x14ac:dyDescent="0.2">
      <c r="B15" s="3" t="s">
        <v>142</v>
      </c>
      <c r="C15" s="26"/>
      <c r="D15" s="2" t="s">
        <v>51</v>
      </c>
      <c r="E15" s="58" t="s">
        <v>40</v>
      </c>
      <c r="J15" s="58" t="s">
        <v>508</v>
      </c>
      <c r="O15" s="59"/>
      <c r="P15" s="59"/>
      <c r="U15" s="59"/>
      <c r="V15" s="59"/>
      <c r="Z15" s="2"/>
      <c r="AA15" s="8"/>
      <c r="AB15" s="8"/>
      <c r="AC15" s="8"/>
      <c r="AD15" s="8"/>
      <c r="AE15" s="8"/>
      <c r="AF15" s="8"/>
      <c r="AG15" s="8"/>
      <c r="AH15" s="8"/>
      <c r="AI15" s="8"/>
      <c r="AJ15" s="8"/>
      <c r="AK15" s="8"/>
      <c r="AL15" s="8"/>
      <c r="AM15" s="8"/>
      <c r="AN15" s="8"/>
      <c r="AO15" s="8"/>
      <c r="AP15" s="9"/>
      <c r="AQ15" s="9"/>
      <c r="AR15" s="9"/>
      <c r="AS15" s="9"/>
      <c r="AT15" s="9"/>
      <c r="AU15" s="9"/>
      <c r="AV15" s="9"/>
      <c r="AW15" s="9"/>
      <c r="AX15" s="9"/>
      <c r="AY15" s="9"/>
      <c r="AZ15" s="9"/>
      <c r="BA15" s="9"/>
      <c r="BB15" s="9"/>
      <c r="BC15" s="9"/>
      <c r="BD15" s="9"/>
      <c r="BE15" s="9"/>
      <c r="BF15" s="8"/>
      <c r="BG15" s="8"/>
      <c r="BH15" s="8"/>
      <c r="BI15" s="8"/>
      <c r="BK15" s="8"/>
      <c r="BL15" s="8"/>
      <c r="BM15" s="8"/>
      <c r="BR15" s="26"/>
    </row>
    <row r="16" spans="2:70" s="58" customFormat="1" hidden="1" x14ac:dyDescent="0.2">
      <c r="B16" s="3" t="s">
        <v>143</v>
      </c>
      <c r="C16" s="26"/>
      <c r="D16" s="2" t="s">
        <v>52</v>
      </c>
      <c r="J16" s="58" t="str">
        <f>+CHOOSE(J14,D6,D7,D8,D9,D10,D11,D12,D13,D14,D15,D16,D17,D18,D19,D20,D21,D22,D23,D24,D25)</f>
        <v>Direccionamiento Estratégico y Planeación</v>
      </c>
      <c r="O16" s="59"/>
      <c r="P16" s="59"/>
      <c r="U16" s="59"/>
      <c r="V16" s="59"/>
      <c r="Z16" s="2"/>
      <c r="AA16" s="8"/>
      <c r="AB16" s="8"/>
      <c r="AC16" s="8"/>
      <c r="AD16" s="8"/>
      <c r="AE16" s="8"/>
      <c r="AF16" s="8"/>
      <c r="AG16" s="8"/>
      <c r="AH16" s="8"/>
      <c r="AI16" s="8"/>
      <c r="AJ16" s="8"/>
      <c r="AK16" s="8"/>
      <c r="AL16" s="8"/>
      <c r="AM16" s="8"/>
      <c r="AN16" s="8"/>
      <c r="AO16" s="8"/>
      <c r="AP16" s="9"/>
      <c r="AQ16" s="9"/>
      <c r="AR16" s="9"/>
      <c r="AS16" s="9"/>
      <c r="AT16" s="9"/>
      <c r="AU16" s="9"/>
      <c r="AV16" s="9"/>
      <c r="AW16" s="9"/>
      <c r="AX16" s="9"/>
      <c r="AY16" s="9"/>
      <c r="AZ16" s="9"/>
      <c r="BA16" s="9"/>
      <c r="BB16" s="9"/>
      <c r="BC16" s="9"/>
      <c r="BD16" s="9"/>
      <c r="BE16" s="9"/>
      <c r="BF16" s="8"/>
      <c r="BG16" s="8"/>
      <c r="BH16" s="8"/>
      <c r="BI16" s="8"/>
      <c r="BK16" s="8"/>
      <c r="BL16" s="8"/>
      <c r="BM16" s="8"/>
      <c r="BR16" s="26"/>
    </row>
    <row r="17" spans="2:70" s="58" customFormat="1" hidden="1" x14ac:dyDescent="0.2">
      <c r="B17" s="3" t="s">
        <v>144</v>
      </c>
      <c r="C17" s="26"/>
      <c r="D17" s="2" t="s">
        <v>54</v>
      </c>
      <c r="O17" s="59"/>
      <c r="P17" s="59"/>
      <c r="U17" s="59"/>
      <c r="V17" s="59"/>
      <c r="Z17" s="2"/>
      <c r="AA17" s="8"/>
      <c r="AB17" s="8"/>
      <c r="AC17" s="8"/>
      <c r="AD17" s="8"/>
      <c r="AE17" s="8"/>
      <c r="AF17" s="8"/>
      <c r="AG17" s="8"/>
      <c r="AH17" s="8"/>
      <c r="AI17" s="8"/>
      <c r="AJ17" s="8"/>
      <c r="AK17" s="8"/>
      <c r="AL17" s="8"/>
      <c r="AM17" s="8"/>
      <c r="AN17" s="8"/>
      <c r="AO17" s="8"/>
      <c r="AP17" s="9"/>
      <c r="AQ17" s="9"/>
      <c r="AR17" s="9"/>
      <c r="AS17" s="9"/>
      <c r="AT17" s="9"/>
      <c r="AU17" s="9"/>
      <c r="AV17" s="9"/>
      <c r="AW17" s="9"/>
      <c r="AX17" s="9"/>
      <c r="AY17" s="9"/>
      <c r="AZ17" s="9"/>
      <c r="BA17" s="9"/>
      <c r="BB17" s="9"/>
      <c r="BC17" s="9"/>
      <c r="BD17" s="9"/>
      <c r="BE17" s="9"/>
      <c r="BF17" s="8"/>
      <c r="BG17" s="8"/>
      <c r="BH17" s="8"/>
      <c r="BI17" s="8"/>
      <c r="BK17" s="8"/>
      <c r="BL17" s="8"/>
      <c r="BM17" s="8"/>
      <c r="BR17" s="26"/>
    </row>
    <row r="18" spans="2:70" s="58" customFormat="1" hidden="1" x14ac:dyDescent="0.2">
      <c r="B18" s="3" t="s">
        <v>145</v>
      </c>
      <c r="C18" s="26"/>
      <c r="D18" s="2" t="s">
        <v>53</v>
      </c>
      <c r="O18" s="59"/>
      <c r="P18" s="59"/>
      <c r="U18" s="59"/>
      <c r="V18" s="59"/>
      <c r="Z18" s="2"/>
      <c r="AA18" s="8"/>
      <c r="AB18" s="8"/>
      <c r="AC18" s="8"/>
      <c r="AD18" s="8"/>
      <c r="AE18" s="8"/>
      <c r="AF18" s="8"/>
      <c r="AG18" s="8"/>
      <c r="AH18" s="8"/>
      <c r="AI18" s="8"/>
      <c r="AJ18" s="8"/>
      <c r="AK18" s="8"/>
      <c r="AL18" s="8"/>
      <c r="AM18" s="8"/>
      <c r="AN18" s="8"/>
      <c r="AO18" s="8"/>
      <c r="AP18" s="9"/>
      <c r="AQ18" s="9"/>
      <c r="AR18" s="9"/>
      <c r="AS18" s="9"/>
      <c r="AT18" s="9"/>
      <c r="AU18" s="9"/>
      <c r="AV18" s="9"/>
      <c r="AW18" s="9"/>
      <c r="AX18" s="9"/>
      <c r="AY18" s="9"/>
      <c r="AZ18" s="9"/>
      <c r="BA18" s="9"/>
      <c r="BB18" s="9"/>
      <c r="BC18" s="9"/>
      <c r="BD18" s="9"/>
      <c r="BE18" s="9"/>
      <c r="BF18" s="8"/>
      <c r="BG18" s="8"/>
      <c r="BH18" s="8"/>
      <c r="BI18" s="8"/>
      <c r="BK18" s="8"/>
      <c r="BL18" s="8"/>
      <c r="BM18" s="8"/>
      <c r="BR18" s="26"/>
    </row>
    <row r="19" spans="2:70" s="58" customFormat="1" hidden="1" x14ac:dyDescent="0.2">
      <c r="B19" s="3" t="s">
        <v>146</v>
      </c>
      <c r="C19" s="26"/>
      <c r="D19" s="2" t="s">
        <v>42</v>
      </c>
      <c r="O19" s="59"/>
      <c r="P19" s="59"/>
      <c r="U19" s="59"/>
      <c r="V19" s="59"/>
      <c r="Z19" s="2"/>
      <c r="AA19" s="8"/>
      <c r="AB19" s="8"/>
      <c r="AC19" s="8"/>
      <c r="AD19" s="8"/>
      <c r="AE19" s="8"/>
      <c r="AF19" s="8"/>
      <c r="AG19" s="8"/>
      <c r="AH19" s="8"/>
      <c r="AI19" s="8"/>
      <c r="AJ19" s="8"/>
      <c r="AK19" s="8"/>
      <c r="AL19" s="8"/>
      <c r="AM19" s="8"/>
      <c r="AN19" s="8"/>
      <c r="AO19" s="8"/>
      <c r="AP19" s="9"/>
      <c r="AQ19" s="9"/>
      <c r="AR19" s="9"/>
      <c r="AS19" s="9"/>
      <c r="AT19" s="9"/>
      <c r="AU19" s="9"/>
      <c r="AV19" s="9"/>
      <c r="AW19" s="9"/>
      <c r="AX19" s="9"/>
      <c r="AY19" s="9"/>
      <c r="AZ19" s="9"/>
      <c r="BA19" s="9"/>
      <c r="BB19" s="9"/>
      <c r="BC19" s="9"/>
      <c r="BD19" s="9"/>
      <c r="BE19" s="9"/>
      <c r="BF19" s="8"/>
      <c r="BG19" s="8"/>
      <c r="BH19" s="8"/>
      <c r="BI19" s="8"/>
      <c r="BK19" s="8"/>
      <c r="BL19" s="8"/>
      <c r="BM19" s="8"/>
      <c r="BR19" s="26"/>
    </row>
    <row r="20" spans="2:70" s="58" customFormat="1" hidden="1" x14ac:dyDescent="0.2">
      <c r="B20" s="3" t="s">
        <v>147</v>
      </c>
      <c r="C20" s="26"/>
      <c r="D20" s="2" t="s">
        <v>45</v>
      </c>
      <c r="O20" s="59"/>
      <c r="P20" s="59"/>
      <c r="U20" s="59"/>
      <c r="V20" s="59"/>
      <c r="Z20" s="2"/>
      <c r="AA20" s="8"/>
      <c r="AB20" s="8"/>
      <c r="AC20" s="8"/>
      <c r="AD20" s="8"/>
      <c r="AE20" s="8"/>
      <c r="AF20" s="8"/>
      <c r="AG20" s="8"/>
      <c r="AH20" s="8"/>
      <c r="AI20" s="8"/>
      <c r="AJ20" s="8"/>
      <c r="AK20" s="8"/>
      <c r="AL20" s="8"/>
      <c r="AM20" s="8"/>
      <c r="AN20" s="8"/>
      <c r="AO20" s="8"/>
      <c r="AP20" s="9"/>
      <c r="AQ20" s="9"/>
      <c r="AR20" s="9"/>
      <c r="AS20" s="9"/>
      <c r="AT20" s="9"/>
      <c r="AU20" s="9"/>
      <c r="AV20" s="9"/>
      <c r="AW20" s="9"/>
      <c r="AX20" s="9"/>
      <c r="AY20" s="9"/>
      <c r="AZ20" s="9"/>
      <c r="BA20" s="9"/>
      <c r="BB20" s="9"/>
      <c r="BC20" s="9"/>
      <c r="BD20" s="9"/>
      <c r="BE20" s="9"/>
      <c r="BF20" s="8"/>
      <c r="BG20" s="8"/>
      <c r="BH20" s="8"/>
      <c r="BI20" s="8"/>
      <c r="BK20" s="8"/>
      <c r="BL20" s="8"/>
      <c r="BM20" s="8"/>
      <c r="BR20" s="26"/>
    </row>
    <row r="21" spans="2:70" s="58" customFormat="1" hidden="1" x14ac:dyDescent="0.2">
      <c r="B21" s="3" t="s">
        <v>148</v>
      </c>
      <c r="C21" s="26"/>
      <c r="D21" s="2" t="s">
        <v>57</v>
      </c>
      <c r="O21" s="59"/>
      <c r="P21" s="59"/>
      <c r="U21" s="59"/>
      <c r="V21" s="59"/>
      <c r="Z21" s="2"/>
      <c r="AA21" s="8"/>
      <c r="AB21" s="8"/>
      <c r="AC21" s="8"/>
      <c r="AD21" s="8"/>
      <c r="AE21" s="8"/>
      <c r="AF21" s="8"/>
      <c r="AG21" s="8"/>
      <c r="AH21" s="8"/>
      <c r="AI21" s="8"/>
      <c r="AJ21" s="8"/>
      <c r="AK21" s="8"/>
      <c r="AL21" s="8"/>
      <c r="AM21" s="8"/>
      <c r="AN21" s="8"/>
      <c r="AO21" s="8"/>
      <c r="AP21" s="9"/>
      <c r="AQ21" s="9"/>
      <c r="AR21" s="9"/>
      <c r="AS21" s="9"/>
      <c r="AT21" s="9"/>
      <c r="AU21" s="9"/>
      <c r="AV21" s="9"/>
      <c r="AW21" s="9"/>
      <c r="AX21" s="9"/>
      <c r="AY21" s="9"/>
      <c r="AZ21" s="9"/>
      <c r="BA21" s="9"/>
      <c r="BB21" s="9"/>
      <c r="BC21" s="9"/>
      <c r="BD21" s="9"/>
      <c r="BE21" s="9"/>
      <c r="BF21" s="8"/>
      <c r="BG21" s="8"/>
      <c r="BH21" s="8"/>
      <c r="BI21" s="8"/>
      <c r="BK21" s="8"/>
      <c r="BL21" s="8"/>
      <c r="BM21" s="8"/>
      <c r="BR21" s="26"/>
    </row>
    <row r="22" spans="2:70" s="58" customFormat="1" hidden="1" x14ac:dyDescent="0.2">
      <c r="B22" s="3" t="s">
        <v>149</v>
      </c>
      <c r="C22" s="26"/>
      <c r="D22" s="2" t="s">
        <v>56</v>
      </c>
      <c r="O22" s="59"/>
      <c r="P22" s="59"/>
      <c r="U22" s="59"/>
      <c r="V22" s="59"/>
      <c r="Z22" s="2"/>
      <c r="AP22" s="2"/>
      <c r="AQ22" s="2"/>
      <c r="AR22" s="2"/>
      <c r="AS22" s="2"/>
      <c r="AT22" s="2"/>
      <c r="AU22" s="2"/>
      <c r="AV22" s="2"/>
      <c r="AW22" s="2"/>
      <c r="AX22" s="2"/>
      <c r="AY22" s="2"/>
      <c r="AZ22" s="2"/>
      <c r="BA22" s="2"/>
      <c r="BB22" s="2"/>
      <c r="BC22" s="2"/>
      <c r="BD22" s="2"/>
      <c r="BE22" s="2"/>
      <c r="BR22" s="26"/>
    </row>
    <row r="23" spans="2:70" s="58" customFormat="1" hidden="1" x14ac:dyDescent="0.2">
      <c r="B23" s="3" t="s">
        <v>150</v>
      </c>
      <c r="C23" s="26"/>
      <c r="D23" s="2" t="s">
        <v>47</v>
      </c>
      <c r="O23" s="59"/>
      <c r="P23" s="59"/>
      <c r="U23" s="59"/>
      <c r="V23" s="59"/>
      <c r="Z23" s="2"/>
      <c r="AP23" s="2"/>
      <c r="AQ23" s="2"/>
      <c r="AR23" s="2"/>
      <c r="AS23" s="2"/>
      <c r="AT23" s="2"/>
      <c r="AU23" s="2"/>
      <c r="AV23" s="2"/>
      <c r="AW23" s="2"/>
      <c r="AX23" s="2"/>
      <c r="AY23" s="2"/>
      <c r="AZ23" s="2"/>
      <c r="BA23" s="2"/>
      <c r="BB23" s="2"/>
      <c r="BC23" s="2"/>
      <c r="BD23" s="2"/>
      <c r="BE23" s="2"/>
      <c r="BR23" s="26"/>
    </row>
    <row r="24" spans="2:70" s="58" customFormat="1" hidden="1" x14ac:dyDescent="0.2">
      <c r="B24" s="3" t="s">
        <v>151</v>
      </c>
      <c r="C24" s="26"/>
      <c r="D24" s="2" t="s">
        <v>59</v>
      </c>
      <c r="O24" s="59"/>
      <c r="P24" s="59"/>
      <c r="U24" s="59"/>
      <c r="V24" s="59"/>
      <c r="Z24" s="2"/>
      <c r="AP24" s="2"/>
      <c r="AQ24" s="2"/>
      <c r="AR24" s="2"/>
      <c r="AS24" s="2"/>
      <c r="AT24" s="2"/>
      <c r="AU24" s="2"/>
      <c r="AV24" s="2"/>
      <c r="AW24" s="2"/>
      <c r="AX24" s="2"/>
      <c r="AY24" s="2"/>
      <c r="AZ24" s="2"/>
      <c r="BA24" s="2"/>
      <c r="BB24" s="2"/>
      <c r="BC24" s="2"/>
      <c r="BD24" s="2"/>
      <c r="BE24" s="2"/>
      <c r="BR24" s="26"/>
    </row>
    <row r="25" spans="2:70" s="58" customFormat="1" hidden="1" x14ac:dyDescent="0.2">
      <c r="B25" s="3" t="s">
        <v>152</v>
      </c>
      <c r="C25" s="26"/>
      <c r="D25" s="2" t="s">
        <v>50</v>
      </c>
      <c r="O25" s="59"/>
      <c r="P25" s="59"/>
      <c r="U25" s="59"/>
      <c r="V25" s="59"/>
      <c r="Z25" s="2"/>
      <c r="AP25" s="2"/>
      <c r="AQ25" s="2"/>
      <c r="AR25" s="2"/>
      <c r="AS25" s="2"/>
      <c r="AT25" s="2"/>
      <c r="AU25" s="2"/>
      <c r="AV25" s="2"/>
      <c r="AW25" s="2"/>
      <c r="AX25" s="2"/>
      <c r="AY25" s="2"/>
      <c r="AZ25" s="2"/>
      <c r="BA25" s="2"/>
      <c r="BB25" s="2"/>
      <c r="BC25" s="2"/>
      <c r="BD25" s="2"/>
      <c r="BE25" s="2"/>
      <c r="BR25" s="26"/>
    </row>
    <row r="26" spans="2:70" s="58" customFormat="1" x14ac:dyDescent="0.2">
      <c r="B26" s="3"/>
      <c r="C26" s="26"/>
      <c r="D26" s="2"/>
      <c r="O26" s="59"/>
      <c r="P26" s="59"/>
      <c r="U26" s="59"/>
      <c r="V26" s="59"/>
      <c r="Z26" s="2"/>
      <c r="AP26" s="2"/>
      <c r="AQ26" s="2"/>
      <c r="AR26" s="2"/>
      <c r="AS26" s="2"/>
      <c r="AT26" s="2"/>
      <c r="AU26" s="2"/>
      <c r="AV26" s="2"/>
      <c r="AW26" s="2"/>
      <c r="AX26" s="2"/>
      <c r="AY26" s="2"/>
      <c r="AZ26" s="2"/>
      <c r="BA26" s="2"/>
      <c r="BB26" s="2"/>
      <c r="BC26" s="2"/>
      <c r="BD26" s="2"/>
      <c r="BE26" s="2"/>
      <c r="BR26" s="26"/>
    </row>
    <row r="27" spans="2:70" s="4" customFormat="1" ht="9" customHeight="1" thickBot="1" x14ac:dyDescent="0.3">
      <c r="B27" s="15"/>
      <c r="C27" s="27"/>
      <c r="AG27" s="16"/>
      <c r="AH27" s="16"/>
      <c r="BR27" s="27"/>
    </row>
    <row r="28" spans="2:70" s="4" customFormat="1" ht="15.75" thickBot="1" x14ac:dyDescent="0.3">
      <c r="B28" s="15"/>
      <c r="C28" s="27"/>
      <c r="D28" s="194" t="s">
        <v>725</v>
      </c>
      <c r="E28" s="195"/>
      <c r="F28" s="196"/>
      <c r="AG28" s="16"/>
      <c r="AH28" s="16"/>
      <c r="BR28" s="27"/>
    </row>
    <row r="29" spans="2:70" s="4" customFormat="1" ht="21.75" customHeight="1" thickBot="1" x14ac:dyDescent="0.3">
      <c r="B29" s="15"/>
      <c r="C29" s="27"/>
      <c r="AG29" s="16"/>
      <c r="AH29" s="16"/>
      <c r="BR29" s="27"/>
    </row>
    <row r="30" spans="2:70" s="4" customFormat="1" ht="15.75" hidden="1" thickBot="1" x14ac:dyDescent="0.3">
      <c r="B30" s="15"/>
      <c r="C30" s="27"/>
      <c r="AG30" s="16"/>
      <c r="AH30" s="16"/>
      <c r="BR30" s="27"/>
    </row>
    <row r="31" spans="2:70" s="4" customFormat="1" ht="15.75" hidden="1" thickBot="1" x14ac:dyDescent="0.3">
      <c r="B31" s="15"/>
      <c r="C31" s="27"/>
      <c r="AG31" s="16"/>
      <c r="AH31" s="16"/>
      <c r="BR31" s="27"/>
    </row>
    <row r="32" spans="2:70" s="4" customFormat="1" ht="15.75" hidden="1" thickBot="1" x14ac:dyDescent="0.3">
      <c r="B32" s="15"/>
      <c r="C32" s="27"/>
      <c r="AG32" s="16"/>
      <c r="AH32" s="16"/>
      <c r="BR32" s="27"/>
    </row>
    <row r="33" spans="1:70" s="4" customFormat="1" ht="15.75" hidden="1" thickBot="1" x14ac:dyDescent="0.3">
      <c r="B33" s="15"/>
      <c r="C33" s="27"/>
      <c r="AG33" s="16"/>
      <c r="AH33" s="16"/>
      <c r="BR33" s="27"/>
    </row>
    <row r="34" spans="1:70" s="4" customFormat="1" ht="15.75" hidden="1" thickBot="1" x14ac:dyDescent="0.3">
      <c r="B34" s="15"/>
      <c r="C34" s="27"/>
      <c r="AG34" s="16"/>
      <c r="AH34" s="16"/>
      <c r="BR34" s="27"/>
    </row>
    <row r="35" spans="1:70" s="4" customFormat="1" ht="16.5" customHeight="1" thickBot="1" x14ac:dyDescent="0.3">
      <c r="B35" s="15"/>
      <c r="C35" s="27"/>
      <c r="D35" s="180" t="s">
        <v>501</v>
      </c>
      <c r="E35" s="181"/>
      <c r="F35" s="181"/>
      <c r="G35" s="181"/>
      <c r="H35" s="181"/>
      <c r="I35" s="181"/>
      <c r="J35" s="181"/>
      <c r="K35" s="182"/>
      <c r="L35" s="183" t="s">
        <v>502</v>
      </c>
      <c r="M35" s="184"/>
      <c r="N35" s="184"/>
      <c r="O35" s="184"/>
      <c r="P35" s="184"/>
      <c r="Q35" s="184"/>
      <c r="R35" s="184"/>
      <c r="S35" s="184"/>
      <c r="T35" s="184"/>
      <c r="U35" s="184"/>
      <c r="V35" s="184"/>
      <c r="W35" s="184"/>
      <c r="X35" s="185"/>
      <c r="Y35" s="156" t="s">
        <v>503</v>
      </c>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c r="BI35" s="157"/>
      <c r="BJ35" s="157"/>
      <c r="BK35" s="158"/>
      <c r="BR35" s="27"/>
    </row>
    <row r="36" spans="1:70" s="17" customFormat="1" ht="63.75" x14ac:dyDescent="0.2">
      <c r="A36" s="60" t="s">
        <v>419</v>
      </c>
      <c r="B36" s="60" t="s">
        <v>500</v>
      </c>
      <c r="C36" s="61" t="s">
        <v>508</v>
      </c>
      <c r="D36" s="61" t="s">
        <v>3</v>
      </c>
      <c r="E36" s="61" t="s">
        <v>11</v>
      </c>
      <c r="F36" s="61" t="s">
        <v>63</v>
      </c>
      <c r="G36" s="61" t="s">
        <v>70</v>
      </c>
      <c r="H36" s="61" t="s">
        <v>74</v>
      </c>
      <c r="I36" s="61" t="s">
        <v>12</v>
      </c>
      <c r="J36" s="61" t="s">
        <v>0</v>
      </c>
      <c r="K36" s="61" t="s">
        <v>13</v>
      </c>
      <c r="L36" s="62" t="s">
        <v>1</v>
      </c>
      <c r="M36" s="62" t="s">
        <v>2</v>
      </c>
      <c r="N36" s="61" t="s">
        <v>491</v>
      </c>
      <c r="O36" s="61" t="s">
        <v>523</v>
      </c>
      <c r="P36" s="61" t="s">
        <v>498</v>
      </c>
      <c r="Q36" s="62" t="s">
        <v>62</v>
      </c>
      <c r="R36" s="62" t="s">
        <v>1</v>
      </c>
      <c r="S36" s="62" t="s">
        <v>2</v>
      </c>
      <c r="T36" s="61" t="s">
        <v>492</v>
      </c>
      <c r="U36" s="61" t="s">
        <v>524</v>
      </c>
      <c r="V36" s="61" t="s">
        <v>499</v>
      </c>
      <c r="W36" s="61" t="s">
        <v>153</v>
      </c>
      <c r="X36" s="61" t="s">
        <v>88</v>
      </c>
      <c r="Y36" s="23" t="s">
        <v>10</v>
      </c>
      <c r="Z36" s="23" t="s">
        <v>14</v>
      </c>
      <c r="AA36" s="23" t="s">
        <v>93</v>
      </c>
      <c r="AB36" s="23" t="s">
        <v>154</v>
      </c>
      <c r="AC36" s="23" t="s">
        <v>168</v>
      </c>
      <c r="AD36" s="23" t="s">
        <v>155</v>
      </c>
      <c r="AE36" s="23" t="s">
        <v>560</v>
      </c>
      <c r="AF36" s="23" t="s">
        <v>561</v>
      </c>
      <c r="AG36" s="23" t="s">
        <v>562</v>
      </c>
      <c r="AH36" s="23" t="s">
        <v>563</v>
      </c>
      <c r="AI36" s="23" t="s">
        <v>182</v>
      </c>
      <c r="AJ36" s="23" t="s">
        <v>16</v>
      </c>
      <c r="AK36" s="23" t="s">
        <v>15</v>
      </c>
      <c r="AL36" s="23" t="s">
        <v>17</v>
      </c>
      <c r="AM36" s="23" t="s">
        <v>18</v>
      </c>
      <c r="AN36" s="23" t="s">
        <v>19</v>
      </c>
      <c r="AO36" s="23" t="s">
        <v>170</v>
      </c>
      <c r="AP36" s="23" t="s">
        <v>99</v>
      </c>
      <c r="AQ36" s="23" t="s">
        <v>100</v>
      </c>
      <c r="AR36" s="23" t="s">
        <v>94</v>
      </c>
      <c r="AS36" s="23" t="s">
        <v>95</v>
      </c>
      <c r="AT36" s="23" t="s">
        <v>96</v>
      </c>
      <c r="AU36" s="23" t="s">
        <v>97</v>
      </c>
      <c r="AV36" s="23" t="s">
        <v>98</v>
      </c>
      <c r="AW36" s="23" t="s">
        <v>119</v>
      </c>
      <c r="AX36" s="23" t="s">
        <v>120</v>
      </c>
      <c r="AY36" s="23" t="s">
        <v>121</v>
      </c>
      <c r="AZ36" s="23" t="s">
        <v>122</v>
      </c>
      <c r="BA36" s="23" t="s">
        <v>123</v>
      </c>
      <c r="BB36" s="23" t="s">
        <v>124</v>
      </c>
      <c r="BC36" s="23" t="s">
        <v>125</v>
      </c>
      <c r="BD36" s="23" t="s">
        <v>132</v>
      </c>
      <c r="BE36" s="23" t="s">
        <v>495</v>
      </c>
      <c r="BF36" s="23" t="s">
        <v>496</v>
      </c>
      <c r="BG36" s="23" t="s">
        <v>497</v>
      </c>
      <c r="BH36" s="23" t="s">
        <v>160</v>
      </c>
      <c r="BI36" s="23" t="s">
        <v>161</v>
      </c>
      <c r="BJ36" s="23" t="s">
        <v>159</v>
      </c>
      <c r="BK36" s="23" t="s">
        <v>162</v>
      </c>
      <c r="BL36" s="10" t="s">
        <v>163</v>
      </c>
      <c r="BM36" s="10" t="s">
        <v>164</v>
      </c>
      <c r="BN36" s="10" t="s">
        <v>184</v>
      </c>
      <c r="BO36" s="10" t="s">
        <v>183</v>
      </c>
      <c r="BP36" s="10" t="s">
        <v>185</v>
      </c>
      <c r="BQ36" s="10" t="s">
        <v>183</v>
      </c>
      <c r="BR36" s="23" t="s">
        <v>507</v>
      </c>
    </row>
    <row r="37" spans="1:70" s="37" customFormat="1" ht="139.5" customHeight="1" x14ac:dyDescent="0.2">
      <c r="A37" s="74">
        <v>47</v>
      </c>
      <c r="B37" s="74" t="s">
        <v>457</v>
      </c>
      <c r="C37" s="56" t="s">
        <v>49</v>
      </c>
      <c r="D37" s="75" t="s">
        <v>49</v>
      </c>
      <c r="E37" s="75" t="s">
        <v>38</v>
      </c>
      <c r="F37" s="70" t="s">
        <v>69</v>
      </c>
      <c r="G37" s="70" t="s">
        <v>77</v>
      </c>
      <c r="H37" s="70" t="s">
        <v>81</v>
      </c>
      <c r="I37" s="76" t="s">
        <v>327</v>
      </c>
      <c r="J37" s="77" t="s">
        <v>629</v>
      </c>
      <c r="K37" s="76" t="s">
        <v>328</v>
      </c>
      <c r="L37" s="70">
        <v>4</v>
      </c>
      <c r="M37" s="70">
        <v>4</v>
      </c>
      <c r="N37" s="102">
        <f>+L37*M37</f>
        <v>16</v>
      </c>
      <c r="O37" s="103" t="str">
        <f>(CONCATENATE(L37,M37))</f>
        <v>44</v>
      </c>
      <c r="P37" s="63" t="str">
        <f>IF(OR(O37="11",O37="12",O37="21",O37="22",O37="31"),$P$9,IF(OR(O37="41",O37="32",O37="23",O37="13"),$P$8,IF(OR(O37="51",O37="52",O37="42",O37="43",O37="33",O37="24",O37="14"),$P$7,IF(OR(O37="53",O37="54",O37="44",O37="34",O37="55",O37="45",O37="35",O37="25",O37="15"),$P$6,0))))</f>
        <v>RIESGO EXTREMO</v>
      </c>
      <c r="Q37" s="79" t="s">
        <v>90</v>
      </c>
      <c r="R37" s="73">
        <f>INT(L37-BO37)</f>
        <v>2</v>
      </c>
      <c r="S37" s="73">
        <f>INT(M37-BQ37)</f>
        <v>2</v>
      </c>
      <c r="T37" s="102">
        <f>+R37*S37</f>
        <v>4</v>
      </c>
      <c r="U37" s="103" t="str">
        <f>(CONCATENATE(R37,S37))</f>
        <v>22</v>
      </c>
      <c r="V37" s="63" t="str">
        <f>IF(OR(U37="11",U37="12",U37="21",U37="22",U37="31"),$P$9,IF(OR(U37="41",U37="32",U37="23",U37="13"),$P$8,IF(OR(U37="51",U37="52",U37="42",U37="43",U37="33",U37="24",U37="14"),$P$7,IF(OR(U37="53",U37="54",U37="44",U37="34",U37="55",U37="45",U37="35",U37="25",U37="15"),$P$6,0))))</f>
        <v>RIESGO BAJO</v>
      </c>
      <c r="W37" s="70" t="s">
        <v>548</v>
      </c>
      <c r="X37" s="70" t="s">
        <v>23</v>
      </c>
      <c r="Y37" s="76" t="s">
        <v>549</v>
      </c>
      <c r="Z37" s="80" t="s">
        <v>329</v>
      </c>
      <c r="AA37" s="80" t="s">
        <v>23</v>
      </c>
      <c r="AB37" s="80" t="s">
        <v>407</v>
      </c>
      <c r="AC37" s="33" t="s">
        <v>7</v>
      </c>
      <c r="AD37" s="72">
        <f>+SUM(AE37:AH37)</f>
        <v>4</v>
      </c>
      <c r="AE37" s="33">
        <v>1</v>
      </c>
      <c r="AF37" s="33">
        <v>1</v>
      </c>
      <c r="AG37" s="33">
        <v>1</v>
      </c>
      <c r="AH37" s="33">
        <v>1</v>
      </c>
      <c r="AI37" s="33" t="s">
        <v>23</v>
      </c>
      <c r="AJ37" s="80" t="s">
        <v>20</v>
      </c>
      <c r="AK37" s="80" t="s">
        <v>6</v>
      </c>
      <c r="AL37" s="80" t="s">
        <v>6</v>
      </c>
      <c r="AM37" s="80" t="s">
        <v>6</v>
      </c>
      <c r="AN37" s="80" t="s">
        <v>215</v>
      </c>
      <c r="AO37" s="33" t="s">
        <v>117</v>
      </c>
      <c r="AP37" s="33" t="s">
        <v>101</v>
      </c>
      <c r="AQ37" s="33" t="s">
        <v>103</v>
      </c>
      <c r="AR37" s="33" t="s">
        <v>105</v>
      </c>
      <c r="AS37" s="33" t="str">
        <f>+IF(AJ37="Preventivo","Prevenir",IF(AJ37="Detectivo","Detectar","No es un control"))</f>
        <v>Prevenir</v>
      </c>
      <c r="AT37" s="80" t="s">
        <v>108</v>
      </c>
      <c r="AU37" s="80" t="s">
        <v>110</v>
      </c>
      <c r="AV37" s="80" t="s">
        <v>112</v>
      </c>
      <c r="AW37" s="33">
        <f>+IF(AP37=$AP$6,$AP$10,$AP$11)</f>
        <v>15</v>
      </c>
      <c r="AX37" s="33">
        <f>+IF(AQ37=$AQ$6,$AQ$10,$AQ$11)</f>
        <v>15</v>
      </c>
      <c r="AY37" s="33">
        <f>+IF(AR37=$AR$6,$AR$10,$AR$11)</f>
        <v>15</v>
      </c>
      <c r="AZ37" s="33">
        <f>IF(AS37=$AS$6,$AS$10,IF(AS37=$AS$7,$AS$11,0))</f>
        <v>15</v>
      </c>
      <c r="BA37" s="33">
        <f>+IF(AT37=$AT$6,$AT$10,$AT$11)</f>
        <v>15</v>
      </c>
      <c r="BB37" s="33">
        <f>+IF(AU37=$AU$6,$AU$10,$AU$11)</f>
        <v>15</v>
      </c>
      <c r="BC37" s="33">
        <f>IF(AV37=$AV$6,$AV$10,IF(AV37=$AV$7,$AV$11,0))</f>
        <v>10</v>
      </c>
      <c r="BD37" s="72">
        <f>SUM(AW37:BC37)</f>
        <v>100</v>
      </c>
      <c r="BE37" s="72" t="str">
        <f>+IF(BD37&lt;=85,"Débil",IF(AND(BD37&gt;85,BD37&lt;96),"Moderado","Fuerte"))</f>
        <v>Fuerte</v>
      </c>
      <c r="BF37" s="34" t="s">
        <v>156</v>
      </c>
      <c r="BG37" s="72" t="str">
        <f>+IF(BF37=$BF$6,"Fuerte",IF(BF37=$BF$7,"Moderado","Débil"))</f>
        <v>Fuerte</v>
      </c>
      <c r="BH37" s="72" t="str">
        <f>+IF(AND(BE37="Fuerte",BG37="Fuerte"),"Fuerte",IF(BE37="Débil","Débil",IF(BG37="Débil","Débil","Moderado")))</f>
        <v>Fuerte</v>
      </c>
      <c r="BI37" s="72">
        <f>+IF(BH37=$BE$6,100,IF(BH37=$BE$7,50,0))</f>
        <v>100</v>
      </c>
      <c r="BJ37" s="100">
        <f>+AVERAGE(BI37:BI37)</f>
        <v>100</v>
      </c>
      <c r="BK37" s="72" t="str">
        <f>IF(BJ37&lt;50,"Débil",IF(BJ37=100,"Fuerte","Moderado"))</f>
        <v>Fuerte</v>
      </c>
      <c r="BL37" s="39" t="s">
        <v>165</v>
      </c>
      <c r="BM37" s="39" t="s">
        <v>165</v>
      </c>
      <c r="BN37" s="66">
        <f>IF(E37=$E$7,0,IF(AND(BK37="Fuerte",BL37="Directamente"),2,IF(AND(BK37="Moderado",BL37="Directamente"),1,0)))</f>
        <v>2</v>
      </c>
      <c r="BO37" s="81">
        <f>+AVERAGE(BN37:BN37)</f>
        <v>2</v>
      </c>
      <c r="BP37" s="66">
        <f>IF(D37=$E$7,0,IF(AND(BK37="Fuerte",BL37="Indirectamente"),1,IF(AND(BK37="Fuerte",BL37="Directamente"),2,IF(AND(BK37="Moderado",BL37="Directamente"),1,0))))</f>
        <v>2</v>
      </c>
      <c r="BQ37" s="81">
        <f>+AVERAGE(BP37:BP37)</f>
        <v>2</v>
      </c>
      <c r="BR37" s="56" t="s">
        <v>49</v>
      </c>
    </row>
    <row r="38" spans="1:70" s="37" customFormat="1" ht="84" x14ac:dyDescent="0.2">
      <c r="A38" s="74">
        <v>48</v>
      </c>
      <c r="B38" s="74" t="s">
        <v>458</v>
      </c>
      <c r="C38" s="56" t="s">
        <v>49</v>
      </c>
      <c r="D38" s="75" t="s">
        <v>49</v>
      </c>
      <c r="E38" s="75" t="s">
        <v>38</v>
      </c>
      <c r="F38" s="70" t="s">
        <v>65</v>
      </c>
      <c r="G38" s="70" t="s">
        <v>75</v>
      </c>
      <c r="H38" s="70" t="s">
        <v>83</v>
      </c>
      <c r="I38" s="76" t="s">
        <v>330</v>
      </c>
      <c r="J38" s="77" t="s">
        <v>510</v>
      </c>
      <c r="K38" s="76" t="s">
        <v>331</v>
      </c>
      <c r="L38" s="70">
        <v>4</v>
      </c>
      <c r="M38" s="70">
        <v>3</v>
      </c>
      <c r="N38" s="102">
        <f>+L38*M38</f>
        <v>12</v>
      </c>
      <c r="O38" s="103" t="str">
        <f>(CONCATENATE(L38,M38))</f>
        <v>43</v>
      </c>
      <c r="P38" s="63" t="str">
        <f>IF(OR(O38="11",O38="12",O38="21",O38="22",O38="31"),$P$9,IF(OR(O38="41",O38="32",O38="23",O38="13"),$P$8,IF(OR(O38="51",O38="52",O38="42",O38="43",O38="33",O38="24",O38="14"),$P$7,IF(OR(O38="53",O38="54",O38="44",O38="34",O38="55",O38="45",O38="35",O38="25",O38="15"),$P$6,0))))</f>
        <v>RIESGO ALTO</v>
      </c>
      <c r="Q38" s="79" t="s">
        <v>90</v>
      </c>
      <c r="R38" s="73">
        <f>INT(L38-BO38)</f>
        <v>2</v>
      </c>
      <c r="S38" s="73">
        <f>INT(M38-BQ38)</f>
        <v>1</v>
      </c>
      <c r="T38" s="102">
        <f>+R38*S38</f>
        <v>2</v>
      </c>
      <c r="U38" s="103" t="str">
        <f>(CONCATENATE(R38,S38))</f>
        <v>21</v>
      </c>
      <c r="V38" s="63" t="str">
        <f>IF(OR(U38="11",U38="12",U38="21",U38="22",U38="31"),$P$9,IF(OR(U38="41",U38="32",U38="23",U38="13"),$P$8,IF(OR(U38="51",U38="52",U38="42",U38="43",U38="33",U38="24",U38="14"),$P$7,IF(OR(U38="53",U38="54",U38="44",U38="34",U38="55",U38="45",U38="35",U38="25",U38="15"),$P$6,0))))</f>
        <v>RIESGO BAJO</v>
      </c>
      <c r="W38" s="70" t="s">
        <v>548</v>
      </c>
      <c r="X38" s="70" t="s">
        <v>23</v>
      </c>
      <c r="Y38" s="76" t="s">
        <v>550</v>
      </c>
      <c r="Z38" s="80" t="s">
        <v>329</v>
      </c>
      <c r="AA38" s="80" t="s">
        <v>23</v>
      </c>
      <c r="AB38" s="80" t="s">
        <v>408</v>
      </c>
      <c r="AC38" s="33" t="s">
        <v>7</v>
      </c>
      <c r="AD38" s="72">
        <f>+SUM(AE38:AH38)</f>
        <v>2</v>
      </c>
      <c r="AE38" s="33">
        <v>0</v>
      </c>
      <c r="AF38" s="33">
        <v>1</v>
      </c>
      <c r="AG38" s="33">
        <v>0</v>
      </c>
      <c r="AH38" s="33">
        <v>1</v>
      </c>
      <c r="AI38" s="33" t="s">
        <v>23</v>
      </c>
      <c r="AJ38" s="80" t="s">
        <v>20</v>
      </c>
      <c r="AK38" s="80" t="s">
        <v>6</v>
      </c>
      <c r="AL38" s="80" t="s">
        <v>6</v>
      </c>
      <c r="AM38" s="80" t="s">
        <v>6</v>
      </c>
      <c r="AN38" s="80" t="s">
        <v>31</v>
      </c>
      <c r="AO38" s="33" t="s">
        <v>117</v>
      </c>
      <c r="AP38" s="33" t="s">
        <v>101</v>
      </c>
      <c r="AQ38" s="33" t="s">
        <v>103</v>
      </c>
      <c r="AR38" s="33" t="s">
        <v>105</v>
      </c>
      <c r="AS38" s="33" t="str">
        <f>+IF(AJ38="Preventivo","Prevenir",IF(AJ38="Detectivo","Detectar","No es un control"))</f>
        <v>Prevenir</v>
      </c>
      <c r="AT38" s="80" t="s">
        <v>108</v>
      </c>
      <c r="AU38" s="80" t="s">
        <v>110</v>
      </c>
      <c r="AV38" s="80" t="s">
        <v>112</v>
      </c>
      <c r="AW38" s="33">
        <f>+IF(AP38=$AP$6,$AP$10,$AP$11)</f>
        <v>15</v>
      </c>
      <c r="AX38" s="33">
        <f>+IF(AQ38=$AQ$6,$AQ$10,$AQ$11)</f>
        <v>15</v>
      </c>
      <c r="AY38" s="33">
        <f>+IF(AR38=$AR$6,$AR$10,$AR$11)</f>
        <v>15</v>
      </c>
      <c r="AZ38" s="33">
        <f>IF(AS38=$AS$6,$AS$10,IF(AS38=$AS$7,$AS$11,0))</f>
        <v>15</v>
      </c>
      <c r="BA38" s="33">
        <f>+IF(AT38=$AT$6,$AT$10,$AT$11)</f>
        <v>15</v>
      </c>
      <c r="BB38" s="33">
        <f>+IF(AU38=$AU$6,$AU$10,$AU$11)</f>
        <v>15</v>
      </c>
      <c r="BC38" s="33">
        <f>IF(AV38=$AV$6,$AV$10,IF(AV38=$AV$7,$AV$11,0))</f>
        <v>10</v>
      </c>
      <c r="BD38" s="72">
        <f>SUM(AW38:BC38)</f>
        <v>100</v>
      </c>
      <c r="BE38" s="72" t="str">
        <f>+IF(BD38&lt;=85,"Débil",IF(AND(BD38&gt;85,BD38&lt;96),"Moderado","Fuerte"))</f>
        <v>Fuerte</v>
      </c>
      <c r="BF38" s="34" t="s">
        <v>156</v>
      </c>
      <c r="BG38" s="72" t="str">
        <f>+IF(BF38=$BF$6,"Fuerte",IF(BF38=$BF$7,"Moderado","Débil"))</f>
        <v>Fuerte</v>
      </c>
      <c r="BH38" s="72" t="str">
        <f>+IF(AND(BE38="Fuerte",BG38="Fuerte"),"Fuerte",IF(BE38="Débil","Débil",IF(BG38="Débil","Débil","Moderado")))</f>
        <v>Fuerte</v>
      </c>
      <c r="BI38" s="72">
        <f>+IF(BH38=$BE$6,100,IF(BH38=$BE$7,50,0))</f>
        <v>100</v>
      </c>
      <c r="BJ38" s="100">
        <f>+AVERAGE(BI38:BI38)</f>
        <v>100</v>
      </c>
      <c r="BK38" s="72" t="str">
        <f>IF(BJ38&lt;50,"Débil",IF(BJ38=100,"Fuerte","Moderado"))</f>
        <v>Fuerte</v>
      </c>
      <c r="BL38" s="39" t="s">
        <v>165</v>
      </c>
      <c r="BM38" s="39" t="s">
        <v>165</v>
      </c>
      <c r="BN38" s="66">
        <f>IF(E38=$E$7,0,IF(AND(BK38="Fuerte",BL38="Directamente"),2,IF(AND(BK38="Moderado",BL38="Directamente"),1,0)))</f>
        <v>2</v>
      </c>
      <c r="BO38" s="81">
        <f>+AVERAGE(BN38:BN38)</f>
        <v>2</v>
      </c>
      <c r="BP38" s="66">
        <f>IF(D38=$E$7,0,IF(AND(BK38="Fuerte",BL38="Indirectamente"),1,IF(AND(BK38="Fuerte",BL38="Directamente"),2,IF(AND(BK38="Moderado",BL38="Directamente"),1,0))))</f>
        <v>2</v>
      </c>
      <c r="BQ38" s="81">
        <f>+AVERAGE(BP38:BP38)</f>
        <v>2</v>
      </c>
      <c r="BR38" s="56" t="s">
        <v>49</v>
      </c>
    </row>
    <row r="39" spans="1:70" s="37" customFormat="1" ht="138" customHeight="1" x14ac:dyDescent="0.2">
      <c r="A39" s="74">
        <v>49</v>
      </c>
      <c r="B39" s="74" t="s">
        <v>459</v>
      </c>
      <c r="C39" s="56" t="s">
        <v>49</v>
      </c>
      <c r="D39" s="75" t="s">
        <v>49</v>
      </c>
      <c r="E39" s="75" t="s">
        <v>34</v>
      </c>
      <c r="F39" s="70" t="s">
        <v>66</v>
      </c>
      <c r="G39" s="70" t="s">
        <v>76</v>
      </c>
      <c r="H39" s="70" t="s">
        <v>82</v>
      </c>
      <c r="I39" s="76" t="s">
        <v>332</v>
      </c>
      <c r="J39" s="77" t="s">
        <v>333</v>
      </c>
      <c r="K39" s="76" t="s">
        <v>334</v>
      </c>
      <c r="L39" s="70">
        <v>3</v>
      </c>
      <c r="M39" s="70">
        <v>4</v>
      </c>
      <c r="N39" s="102">
        <f>+L39*M39</f>
        <v>12</v>
      </c>
      <c r="O39" s="103" t="str">
        <f>(CONCATENATE(L39,M39))</f>
        <v>34</v>
      </c>
      <c r="P39" s="63" t="str">
        <f>IF(OR(O39="11",O39="12",O39="21",O39="22",O39="31"),$P$9,IF(OR(O39="41",O39="32",O39="23",O39="13"),$P$8,IF(OR(O39="51",O39="52",O39="42",O39="43",O39="33",O39="24",O39="14"),$P$7,IF(OR(O39="53",O39="54",O39="44",O39="34",O39="55",O39="45",O39="35",O39="25",O39="15"),$P$6,0))))</f>
        <v>RIESGO EXTREMO</v>
      </c>
      <c r="Q39" s="79" t="s">
        <v>90</v>
      </c>
      <c r="R39" s="73">
        <f>INT(L39-BO39)</f>
        <v>3</v>
      </c>
      <c r="S39" s="73">
        <f>INT(M39-BQ39)</f>
        <v>4</v>
      </c>
      <c r="T39" s="102">
        <f>+R39*S39</f>
        <v>12</v>
      </c>
      <c r="U39" s="103" t="str">
        <f>(CONCATENATE(R39,S39))</f>
        <v>34</v>
      </c>
      <c r="V39" s="63" t="str">
        <f>IF(OR(U39="11",U39="12",U39="21",U39="22",U39="31"),$P$9,IF(OR(U39="41",U39="32",U39="23",U39="13"),$P$8,IF(OR(U39="51",U39="52",U39="42",U39="43",U39="33",U39="24",U39="14"),$P$7,IF(OR(U39="53",U39="54",U39="44",U39="34",U39="55",U39="45",U39="35",U39="25",U39="15"),$P$6,0))))</f>
        <v>RIESGO EXTREMO</v>
      </c>
      <c r="W39" s="70" t="s">
        <v>548</v>
      </c>
      <c r="X39" s="70" t="s">
        <v>23</v>
      </c>
      <c r="Y39" s="76" t="s">
        <v>724</v>
      </c>
      <c r="Z39" s="80" t="s">
        <v>329</v>
      </c>
      <c r="AA39" s="80" t="s">
        <v>23</v>
      </c>
      <c r="AB39" s="80" t="s">
        <v>630</v>
      </c>
      <c r="AC39" s="33" t="s">
        <v>7</v>
      </c>
      <c r="AD39" s="72">
        <f>+SUM(AE39:AH39)</f>
        <v>12</v>
      </c>
      <c r="AE39" s="33">
        <v>3</v>
      </c>
      <c r="AF39" s="33">
        <v>3</v>
      </c>
      <c r="AG39" s="33">
        <v>3</v>
      </c>
      <c r="AH39" s="33">
        <v>3</v>
      </c>
      <c r="AI39" s="33" t="s">
        <v>23</v>
      </c>
      <c r="AJ39" s="80" t="s">
        <v>20</v>
      </c>
      <c r="AK39" s="80" t="s">
        <v>6</v>
      </c>
      <c r="AL39" s="80" t="s">
        <v>6</v>
      </c>
      <c r="AM39" s="80" t="s">
        <v>6</v>
      </c>
      <c r="AN39" s="80" t="s">
        <v>27</v>
      </c>
      <c r="AO39" s="33" t="s">
        <v>117</v>
      </c>
      <c r="AP39" s="33" t="s">
        <v>101</v>
      </c>
      <c r="AQ39" s="33" t="s">
        <v>103</v>
      </c>
      <c r="AR39" s="33" t="s">
        <v>105</v>
      </c>
      <c r="AS39" s="33" t="str">
        <f>+IF(AJ39="Preventivo","Prevenir",IF(AJ39="Detectivo","Detectar","No es un control"))</f>
        <v>Prevenir</v>
      </c>
      <c r="AT39" s="80" t="s">
        <v>108</v>
      </c>
      <c r="AU39" s="80" t="s">
        <v>110</v>
      </c>
      <c r="AV39" s="80" t="s">
        <v>112</v>
      </c>
      <c r="AW39" s="33">
        <f>+IF(AP39=$AP$6,$AP$10,$AP$11)</f>
        <v>15</v>
      </c>
      <c r="AX39" s="33">
        <f>+IF(AQ39=$AQ$6,$AQ$10,$AQ$11)</f>
        <v>15</v>
      </c>
      <c r="AY39" s="33">
        <f>+IF(AR39=$AR$6,$AR$10,$AR$11)</f>
        <v>15</v>
      </c>
      <c r="AZ39" s="33">
        <f>IF(AS39=$AS$6,$AS$10,IF(AS39=$AS$7,$AS$11,0))</f>
        <v>15</v>
      </c>
      <c r="BA39" s="33">
        <f>+IF(AT39=$AT$6,$AT$10,$AT$11)</f>
        <v>15</v>
      </c>
      <c r="BB39" s="33">
        <f>+IF(AU39=$AU$6,$AU$10,$AU$11)</f>
        <v>15</v>
      </c>
      <c r="BC39" s="33">
        <f>IF(AV39=$AV$6,$AV$10,IF(AV39=$AV$7,$AV$11,0))</f>
        <v>10</v>
      </c>
      <c r="BD39" s="72">
        <f>SUM(AW39:BC39)</f>
        <v>100</v>
      </c>
      <c r="BE39" s="72" t="str">
        <f>+IF(BD39&lt;=85,"Débil",IF(AND(BD39&gt;85,BD39&lt;96),"Moderado","Fuerte"))</f>
        <v>Fuerte</v>
      </c>
      <c r="BF39" s="34" t="s">
        <v>156</v>
      </c>
      <c r="BG39" s="72" t="str">
        <f>+IF(BF39=$BF$6,"Fuerte",IF(BF39=$BF$7,"Moderado","Débil"))</f>
        <v>Fuerte</v>
      </c>
      <c r="BH39" s="72" t="str">
        <f>+IF(AND(BE39="Fuerte",BG39="Fuerte"),"Fuerte",IF(BE39="Débil","Débil",IF(BG39="Débil","Débil","Moderado")))</f>
        <v>Fuerte</v>
      </c>
      <c r="BI39" s="72">
        <f>+IF(BH39=$BE$6,100,IF(BH39=$BE$7,50,0))</f>
        <v>100</v>
      </c>
      <c r="BJ39" s="100">
        <f>+AVERAGE(BI39:BI39)</f>
        <v>100</v>
      </c>
      <c r="BK39" s="72" t="str">
        <f>IF(BJ39&lt;50,"Débil",IF(BJ39=100,"Fuerte","Moderado"))</f>
        <v>Fuerte</v>
      </c>
      <c r="BL39" s="39" t="s">
        <v>165</v>
      </c>
      <c r="BM39" s="39" t="s">
        <v>165</v>
      </c>
      <c r="BN39" s="66">
        <f>IF(E39=$E$7,0,IF(AND(BK39="Fuerte",BL39="Directamente"),2,IF(AND(BK39="Moderado",BL39="Directamente"),1,0)))</f>
        <v>0</v>
      </c>
      <c r="BO39" s="81">
        <f>+AVERAGE(BN39:BN39)</f>
        <v>0</v>
      </c>
      <c r="BP39" s="66">
        <f>IF(D39=$E$7,0,IF(AND(BK39="Fuerte",BL39="Indirectamente"),1,IF(AND(BK39="Fuerte",BL39="Directamente"),2,IF(AND(BK39="Moderado",BL39="Directamente"),1,0))))</f>
        <v>2</v>
      </c>
      <c r="BQ39" s="81">
        <f>+IF(E39="De Corrupción",0,AVERAGE(BP39:BP39))</f>
        <v>0</v>
      </c>
      <c r="BR39" s="56" t="s">
        <v>49</v>
      </c>
    </row>
    <row r="40" spans="1:70" s="35" customFormat="1" x14ac:dyDescent="0.2">
      <c r="B40" s="40"/>
      <c r="C40" s="41"/>
      <c r="D40" s="46"/>
      <c r="I40" s="42"/>
      <c r="K40" s="42"/>
      <c r="N40" s="197"/>
      <c r="O40" s="198"/>
      <c r="P40" s="43"/>
      <c r="Q40" s="44"/>
      <c r="T40" s="197"/>
      <c r="U40" s="198"/>
      <c r="V40" s="43"/>
      <c r="Z40" s="45"/>
      <c r="AA40" s="42"/>
      <c r="AB40" s="42"/>
      <c r="AC40" s="42"/>
      <c r="AD40" s="42"/>
      <c r="AE40" s="42"/>
      <c r="AF40" s="42"/>
      <c r="AG40" s="42"/>
      <c r="AH40" s="42"/>
      <c r="AI40" s="42"/>
      <c r="AJ40" s="42"/>
      <c r="AK40" s="42"/>
      <c r="AL40" s="42"/>
      <c r="AM40" s="42"/>
      <c r="AN40" s="42"/>
      <c r="AO40" s="42"/>
      <c r="AP40" s="45"/>
      <c r="AQ40" s="45"/>
      <c r="AR40" s="45"/>
      <c r="AS40" s="45"/>
      <c r="AT40" s="45"/>
      <c r="AU40" s="45"/>
      <c r="AV40" s="45"/>
      <c r="AW40" s="45"/>
      <c r="AX40" s="45"/>
      <c r="AY40" s="45"/>
      <c r="AZ40" s="45"/>
      <c r="BA40" s="45"/>
      <c r="BB40" s="45"/>
      <c r="BC40" s="45"/>
      <c r="BD40" s="45"/>
      <c r="BE40" s="45"/>
      <c r="BF40" s="42"/>
      <c r="BG40" s="42"/>
      <c r="BH40" s="42"/>
      <c r="BI40" s="42"/>
      <c r="BJ40" s="202"/>
      <c r="BK40" s="42"/>
      <c r="BR40" s="41"/>
    </row>
    <row r="41" spans="1:70" x14ac:dyDescent="0.2">
      <c r="I41" s="22"/>
      <c r="K41" s="22"/>
      <c r="N41" s="186"/>
      <c r="O41" s="187"/>
      <c r="Q41" s="4"/>
      <c r="T41" s="186"/>
      <c r="U41" s="187"/>
      <c r="Z41" s="21"/>
      <c r="AA41" s="22"/>
      <c r="AB41" s="22"/>
      <c r="AC41" s="22"/>
      <c r="AD41" s="22"/>
      <c r="AE41" s="22"/>
      <c r="AF41" s="22"/>
      <c r="AG41" s="22"/>
      <c r="AH41" s="22"/>
      <c r="AI41" s="22"/>
      <c r="AJ41" s="22"/>
      <c r="AK41" s="22"/>
      <c r="AL41" s="22"/>
      <c r="AM41" s="22"/>
      <c r="AN41" s="22"/>
      <c r="AO41" s="22"/>
      <c r="AP41" s="21"/>
      <c r="AQ41" s="21"/>
      <c r="AR41" s="21"/>
      <c r="AS41" s="21"/>
      <c r="AT41" s="21"/>
      <c r="AU41" s="21"/>
      <c r="AV41" s="21"/>
      <c r="AW41" s="21"/>
      <c r="AX41" s="21"/>
      <c r="AY41" s="21"/>
      <c r="AZ41" s="21"/>
      <c r="BA41" s="21"/>
      <c r="BB41" s="21"/>
      <c r="BC41" s="21"/>
      <c r="BD41" s="21"/>
      <c r="BE41" s="21"/>
      <c r="BF41" s="22"/>
      <c r="BG41" s="22"/>
      <c r="BH41" s="22"/>
      <c r="BI41" s="22"/>
      <c r="BJ41" s="201"/>
      <c r="BK41" s="22"/>
    </row>
    <row r="42" spans="1:70" x14ac:dyDescent="0.2">
      <c r="I42" s="22"/>
      <c r="K42" s="22"/>
      <c r="N42" s="186"/>
      <c r="O42" s="187"/>
      <c r="Q42" s="4"/>
      <c r="T42" s="186"/>
      <c r="U42" s="187"/>
      <c r="Z42" s="21"/>
      <c r="AA42" s="22"/>
      <c r="AB42" s="22"/>
      <c r="AC42" s="22"/>
      <c r="AD42" s="22"/>
      <c r="AE42" s="22"/>
      <c r="AF42" s="22"/>
      <c r="AG42" s="22"/>
      <c r="AH42" s="22"/>
      <c r="AI42" s="22"/>
      <c r="AJ42" s="22"/>
      <c r="AK42" s="22"/>
      <c r="AL42" s="22"/>
      <c r="AM42" s="22"/>
      <c r="AN42" s="22"/>
      <c r="AO42" s="22"/>
      <c r="AP42" s="21"/>
      <c r="AQ42" s="21"/>
      <c r="AR42" s="21"/>
      <c r="AS42" s="21"/>
      <c r="AT42" s="21"/>
      <c r="AU42" s="21"/>
      <c r="AV42" s="21"/>
      <c r="AW42" s="21"/>
      <c r="AX42" s="21"/>
      <c r="AY42" s="21"/>
      <c r="AZ42" s="21"/>
      <c r="BA42" s="21"/>
      <c r="BB42" s="21"/>
      <c r="BC42" s="21"/>
      <c r="BD42" s="21"/>
      <c r="BE42" s="21"/>
      <c r="BF42" s="22"/>
      <c r="BG42" s="22"/>
      <c r="BH42" s="22"/>
      <c r="BI42" s="22"/>
      <c r="BJ42" s="201"/>
      <c r="BK42" s="22"/>
    </row>
    <row r="43" spans="1:70" x14ac:dyDescent="0.2">
      <c r="I43" s="22"/>
      <c r="K43" s="22"/>
      <c r="N43" s="186"/>
      <c r="O43" s="187"/>
      <c r="T43" s="186"/>
      <c r="U43" s="187"/>
      <c r="Z43" s="21"/>
      <c r="AA43" s="22"/>
      <c r="AB43" s="22"/>
      <c r="AC43" s="22"/>
      <c r="AD43" s="22"/>
      <c r="AE43" s="22"/>
      <c r="AF43" s="22"/>
      <c r="AG43" s="22"/>
      <c r="AH43" s="22"/>
      <c r="AI43" s="22"/>
      <c r="AJ43" s="22"/>
      <c r="AK43" s="22"/>
      <c r="AL43" s="22"/>
      <c r="AM43" s="22"/>
      <c r="AN43" s="22"/>
      <c r="AO43" s="22"/>
      <c r="AP43" s="21"/>
      <c r="AQ43" s="21"/>
      <c r="AR43" s="21"/>
      <c r="AS43" s="21"/>
      <c r="AT43" s="21"/>
      <c r="AU43" s="21"/>
      <c r="AV43" s="21"/>
      <c r="AW43" s="21"/>
      <c r="AX43" s="21"/>
      <c r="AY43" s="21"/>
      <c r="AZ43" s="21"/>
      <c r="BA43" s="21"/>
      <c r="BB43" s="21"/>
      <c r="BC43" s="21"/>
      <c r="BD43" s="21"/>
      <c r="BE43" s="21"/>
      <c r="BF43" s="22"/>
      <c r="BG43" s="22"/>
      <c r="BH43" s="22"/>
      <c r="BI43" s="22"/>
      <c r="BJ43" s="201"/>
      <c r="BK43" s="22"/>
    </row>
    <row r="44" spans="1:70" x14ac:dyDescent="0.2">
      <c r="I44" s="22"/>
      <c r="K44" s="22"/>
      <c r="N44" s="186"/>
      <c r="O44" s="187"/>
      <c r="T44" s="186"/>
      <c r="U44" s="187"/>
      <c r="BJ44" s="186"/>
    </row>
    <row r="45" spans="1:70" x14ac:dyDescent="0.2">
      <c r="I45" s="22"/>
      <c r="K45" s="22"/>
      <c r="N45" s="186"/>
      <c r="O45" s="187"/>
      <c r="T45" s="186"/>
      <c r="U45" s="187"/>
      <c r="BJ45" s="186"/>
    </row>
    <row r="46" spans="1:70" x14ac:dyDescent="0.2">
      <c r="K46" s="22"/>
      <c r="N46" s="186"/>
      <c r="O46" s="187"/>
      <c r="T46" s="186"/>
      <c r="U46" s="187"/>
      <c r="BJ46" s="186"/>
    </row>
    <row r="47" spans="1:70" x14ac:dyDescent="0.2">
      <c r="K47" s="22"/>
      <c r="N47" s="186"/>
      <c r="O47" s="187"/>
      <c r="T47" s="186"/>
      <c r="U47" s="187"/>
      <c r="BJ47" s="186"/>
    </row>
    <row r="48" spans="1:70" x14ac:dyDescent="0.2">
      <c r="K48" s="22"/>
      <c r="N48" s="186"/>
      <c r="O48" s="187"/>
      <c r="T48" s="186"/>
      <c r="U48" s="187"/>
      <c r="BJ48" s="186"/>
    </row>
    <row r="49" spans="11:62" x14ac:dyDescent="0.2">
      <c r="K49" s="22"/>
      <c r="N49" s="186"/>
      <c r="O49" s="187"/>
      <c r="T49" s="186"/>
      <c r="U49" s="187"/>
      <c r="BJ49" s="186"/>
    </row>
    <row r="50" spans="11:62" x14ac:dyDescent="0.2">
      <c r="K50" s="22"/>
      <c r="N50" s="186"/>
      <c r="O50" s="187"/>
      <c r="T50" s="186"/>
      <c r="U50" s="187"/>
      <c r="BJ50" s="186"/>
    </row>
    <row r="51" spans="11:62" x14ac:dyDescent="0.2">
      <c r="K51" s="22"/>
      <c r="N51" s="186"/>
      <c r="O51" s="187"/>
      <c r="T51" s="186"/>
      <c r="U51" s="187"/>
      <c r="BJ51" s="186"/>
    </row>
    <row r="52" spans="11:62" x14ac:dyDescent="0.2">
      <c r="K52" s="22"/>
      <c r="N52" s="186"/>
      <c r="O52" s="187"/>
      <c r="T52" s="186"/>
      <c r="U52" s="187"/>
      <c r="BJ52" s="186"/>
    </row>
    <row r="53" spans="11:62" x14ac:dyDescent="0.2">
      <c r="K53" s="22"/>
      <c r="N53" s="186"/>
      <c r="O53" s="187"/>
      <c r="T53" s="186"/>
      <c r="U53" s="187"/>
      <c r="BJ53" s="186"/>
    </row>
    <row r="54" spans="11:62" x14ac:dyDescent="0.2">
      <c r="K54" s="22"/>
    </row>
    <row r="55" spans="11:62" x14ac:dyDescent="0.2">
      <c r="K55" s="22"/>
    </row>
    <row r="56" spans="11:62" x14ac:dyDescent="0.2">
      <c r="K56" s="22"/>
      <c r="N56" s="186"/>
      <c r="O56" s="187"/>
      <c r="T56" s="186"/>
      <c r="U56" s="187"/>
      <c r="BJ56" s="186"/>
    </row>
    <row r="57" spans="11:62" x14ac:dyDescent="0.2">
      <c r="K57" s="22"/>
      <c r="N57" s="186"/>
      <c r="O57" s="187"/>
      <c r="T57" s="186"/>
      <c r="U57" s="187"/>
      <c r="BJ57" s="186"/>
    </row>
    <row r="58" spans="11:62" x14ac:dyDescent="0.2">
      <c r="K58" s="22"/>
    </row>
    <row r="59" spans="11:62" x14ac:dyDescent="0.2">
      <c r="K59" s="22"/>
      <c r="N59" s="186"/>
      <c r="O59" s="187"/>
      <c r="T59" s="186"/>
      <c r="U59" s="187"/>
      <c r="BJ59" s="186"/>
    </row>
    <row r="60" spans="11:62" x14ac:dyDescent="0.2">
      <c r="K60" s="22"/>
      <c r="N60" s="186"/>
      <c r="O60" s="187"/>
      <c r="T60" s="186"/>
      <c r="U60" s="187"/>
      <c r="BJ60" s="186"/>
    </row>
    <row r="61" spans="11:62" x14ac:dyDescent="0.2">
      <c r="K61" s="22"/>
      <c r="N61" s="186"/>
      <c r="O61" s="187"/>
      <c r="T61" s="186"/>
      <c r="U61" s="187"/>
      <c r="BJ61" s="186"/>
    </row>
    <row r="62" spans="11:62" x14ac:dyDescent="0.2">
      <c r="K62" s="22"/>
      <c r="N62" s="186"/>
      <c r="O62" s="187"/>
      <c r="T62" s="186"/>
      <c r="U62" s="187"/>
      <c r="BJ62" s="186"/>
    </row>
    <row r="63" spans="11:62" x14ac:dyDescent="0.2">
      <c r="K63" s="22"/>
      <c r="N63" s="186"/>
      <c r="O63" s="187"/>
      <c r="T63" s="186"/>
      <c r="U63" s="187"/>
      <c r="BJ63" s="186"/>
    </row>
    <row r="64" spans="11:62" x14ac:dyDescent="0.2">
      <c r="K64" s="22"/>
      <c r="N64" s="186"/>
      <c r="O64" s="187"/>
      <c r="T64" s="186"/>
      <c r="U64" s="187"/>
      <c r="BJ64" s="186"/>
    </row>
    <row r="65" spans="11:62" x14ac:dyDescent="0.2">
      <c r="K65" s="22"/>
      <c r="N65" s="186"/>
      <c r="O65" s="187"/>
      <c r="T65" s="186"/>
      <c r="U65" s="187"/>
      <c r="BJ65" s="186"/>
    </row>
    <row r="66" spans="11:62" x14ac:dyDescent="0.2">
      <c r="K66" s="22"/>
      <c r="N66" s="186"/>
      <c r="O66" s="187"/>
      <c r="T66" s="186"/>
      <c r="U66" s="187"/>
      <c r="BJ66" s="186"/>
    </row>
    <row r="67" spans="11:62" x14ac:dyDescent="0.2">
      <c r="K67" s="22"/>
      <c r="N67" s="186"/>
      <c r="O67" s="187"/>
      <c r="T67" s="186"/>
      <c r="U67" s="187"/>
      <c r="BJ67" s="186"/>
    </row>
    <row r="68" spans="11:62" x14ac:dyDescent="0.2">
      <c r="K68" s="22"/>
      <c r="N68" s="186"/>
      <c r="O68" s="187"/>
      <c r="T68" s="186"/>
      <c r="U68" s="187"/>
      <c r="BJ68" s="186"/>
    </row>
    <row r="69" spans="11:62" x14ac:dyDescent="0.2">
      <c r="K69" s="22"/>
      <c r="N69" s="186"/>
      <c r="O69" s="187"/>
      <c r="T69" s="186"/>
      <c r="U69" s="187"/>
      <c r="BJ69" s="186"/>
    </row>
    <row r="70" spans="11:62" x14ac:dyDescent="0.2">
      <c r="K70" s="22"/>
    </row>
    <row r="71" spans="11:62" x14ac:dyDescent="0.2">
      <c r="K71" s="22"/>
    </row>
    <row r="72" spans="11:62" x14ac:dyDescent="0.2">
      <c r="K72" s="22"/>
    </row>
    <row r="73" spans="11:62" x14ac:dyDescent="0.2">
      <c r="K73" s="22"/>
      <c r="N73" s="186"/>
      <c r="O73" s="187"/>
      <c r="T73" s="186"/>
      <c r="U73" s="187"/>
      <c r="BJ73" s="186"/>
    </row>
    <row r="74" spans="11:62" x14ac:dyDescent="0.2">
      <c r="K74" s="22"/>
      <c r="N74" s="186"/>
      <c r="O74" s="187"/>
      <c r="T74" s="186"/>
      <c r="U74" s="187"/>
      <c r="BJ74" s="186"/>
    </row>
    <row r="75" spans="11:62" x14ac:dyDescent="0.2">
      <c r="K75" s="22"/>
      <c r="N75" s="186"/>
      <c r="O75" s="187"/>
      <c r="T75" s="186"/>
      <c r="U75" s="187"/>
      <c r="BJ75" s="186"/>
    </row>
    <row r="76" spans="11:62" x14ac:dyDescent="0.2">
      <c r="K76" s="22"/>
      <c r="N76" s="186"/>
      <c r="O76" s="187"/>
      <c r="T76" s="186"/>
      <c r="U76" s="187"/>
      <c r="BJ76" s="186"/>
    </row>
    <row r="77" spans="11:62" x14ac:dyDescent="0.2">
      <c r="K77" s="22"/>
      <c r="N77" s="186"/>
      <c r="O77" s="187"/>
      <c r="T77" s="186"/>
      <c r="U77" s="187"/>
      <c r="BJ77" s="186"/>
    </row>
    <row r="78" spans="11:62" x14ac:dyDescent="0.2">
      <c r="K78" s="22"/>
    </row>
    <row r="79" spans="11:62" x14ac:dyDescent="0.2">
      <c r="K79" s="22"/>
      <c r="N79" s="186"/>
      <c r="O79" s="187"/>
      <c r="T79" s="186"/>
      <c r="U79" s="187"/>
      <c r="BJ79" s="186"/>
    </row>
    <row r="80" spans="11:62" x14ac:dyDescent="0.2">
      <c r="K80" s="22"/>
      <c r="N80" s="186"/>
      <c r="O80" s="187"/>
      <c r="T80" s="186"/>
      <c r="U80" s="187"/>
      <c r="BJ80" s="186"/>
    </row>
    <row r="81" spans="11:62" x14ac:dyDescent="0.2">
      <c r="K81" s="22"/>
      <c r="N81" s="186"/>
      <c r="O81" s="187"/>
      <c r="T81" s="186"/>
      <c r="U81" s="187"/>
      <c r="BJ81" s="186"/>
    </row>
    <row r="82" spans="11:62" x14ac:dyDescent="0.2">
      <c r="K82" s="22"/>
      <c r="N82" s="186"/>
      <c r="O82" s="187"/>
      <c r="T82" s="186"/>
      <c r="U82" s="187"/>
      <c r="BJ82" s="186"/>
    </row>
    <row r="83" spans="11:62" x14ac:dyDescent="0.2">
      <c r="K83" s="22"/>
      <c r="N83" s="186"/>
      <c r="O83" s="187"/>
      <c r="T83" s="186"/>
      <c r="U83" s="187"/>
      <c r="BJ83" s="186"/>
    </row>
    <row r="84" spans="11:62" x14ac:dyDescent="0.2">
      <c r="K84" s="22"/>
      <c r="N84" s="186"/>
      <c r="O84" s="187"/>
      <c r="T84" s="186"/>
      <c r="U84" s="187"/>
      <c r="BJ84" s="186"/>
    </row>
    <row r="85" spans="11:62" x14ac:dyDescent="0.2">
      <c r="K85" s="22"/>
      <c r="N85" s="186"/>
      <c r="O85" s="187"/>
      <c r="T85" s="186"/>
      <c r="U85" s="187"/>
      <c r="BJ85" s="186"/>
    </row>
    <row r="86" spans="11:62" x14ac:dyDescent="0.2">
      <c r="K86" s="22"/>
      <c r="N86" s="186"/>
      <c r="O86" s="187"/>
      <c r="T86" s="186"/>
      <c r="U86" s="187"/>
      <c r="BJ86" s="186"/>
    </row>
    <row r="87" spans="11:62" x14ac:dyDescent="0.2">
      <c r="K87" s="22"/>
      <c r="N87" s="186"/>
      <c r="O87" s="187"/>
      <c r="T87" s="186"/>
      <c r="U87" s="187"/>
      <c r="BJ87" s="186"/>
    </row>
    <row r="88" spans="11:62" x14ac:dyDescent="0.2">
      <c r="K88" s="22"/>
      <c r="N88" s="186"/>
      <c r="O88" s="187"/>
      <c r="T88" s="186"/>
      <c r="U88" s="187"/>
      <c r="BJ88" s="186"/>
    </row>
    <row r="89" spans="11:62" x14ac:dyDescent="0.2">
      <c r="K89" s="22"/>
      <c r="N89" s="186"/>
      <c r="O89" s="187"/>
      <c r="T89" s="186"/>
      <c r="U89" s="187"/>
      <c r="BJ89" s="186"/>
    </row>
    <row r="90" spans="11:62" x14ac:dyDescent="0.2">
      <c r="K90" s="22"/>
      <c r="N90" s="186"/>
      <c r="O90" s="187"/>
      <c r="T90" s="186"/>
      <c r="U90" s="187"/>
      <c r="BJ90" s="186"/>
    </row>
    <row r="91" spans="11:62" x14ac:dyDescent="0.2">
      <c r="K91" s="22"/>
      <c r="N91" s="186"/>
      <c r="O91" s="187"/>
      <c r="T91" s="186"/>
      <c r="U91" s="187"/>
      <c r="BJ91" s="186"/>
    </row>
    <row r="92" spans="11:62" x14ac:dyDescent="0.2">
      <c r="K92" s="22"/>
    </row>
    <row r="93" spans="11:62" x14ac:dyDescent="0.2">
      <c r="K93" s="22"/>
      <c r="N93" s="186"/>
      <c r="O93" s="187"/>
      <c r="T93" s="186"/>
      <c r="U93" s="187"/>
      <c r="BJ93" s="186"/>
    </row>
    <row r="94" spans="11:62" x14ac:dyDescent="0.2">
      <c r="K94" s="22"/>
      <c r="N94" s="186"/>
      <c r="O94" s="187"/>
      <c r="T94" s="186"/>
      <c r="U94" s="187"/>
      <c r="BJ94" s="186"/>
    </row>
    <row r="95" spans="11:62" x14ac:dyDescent="0.2">
      <c r="K95" s="22"/>
      <c r="N95" s="186"/>
      <c r="O95" s="187"/>
      <c r="T95" s="186"/>
      <c r="U95" s="187"/>
      <c r="BJ95" s="186"/>
    </row>
    <row r="96" spans="11:62" x14ac:dyDescent="0.2">
      <c r="K96" s="22"/>
    </row>
    <row r="97" spans="11:62" x14ac:dyDescent="0.2">
      <c r="K97" s="22"/>
    </row>
    <row r="98" spans="11:62" x14ac:dyDescent="0.2">
      <c r="K98" s="22"/>
      <c r="N98" s="186"/>
      <c r="O98" s="187"/>
      <c r="T98" s="186"/>
      <c r="U98" s="187"/>
      <c r="BJ98" s="186"/>
    </row>
    <row r="99" spans="11:62" x14ac:dyDescent="0.2">
      <c r="K99" s="22"/>
      <c r="N99" s="186"/>
      <c r="O99" s="187"/>
      <c r="T99" s="186"/>
      <c r="U99" s="187"/>
      <c r="BJ99" s="186"/>
    </row>
    <row r="100" spans="11:62" x14ac:dyDescent="0.2">
      <c r="K100" s="22"/>
      <c r="N100" s="186"/>
      <c r="O100" s="187"/>
      <c r="T100" s="186"/>
      <c r="U100" s="187"/>
      <c r="BJ100" s="186"/>
    </row>
    <row r="101" spans="11:62" x14ac:dyDescent="0.2">
      <c r="K101" s="22"/>
      <c r="N101" s="186"/>
      <c r="O101" s="187"/>
      <c r="T101" s="186"/>
      <c r="U101" s="187"/>
      <c r="BJ101" s="186"/>
    </row>
    <row r="102" spans="11:62" x14ac:dyDescent="0.2">
      <c r="K102" s="22"/>
      <c r="N102" s="186"/>
      <c r="O102" s="187"/>
      <c r="T102" s="186"/>
      <c r="U102" s="187"/>
      <c r="BJ102" s="186"/>
    </row>
    <row r="103" spans="11:62" x14ac:dyDescent="0.2">
      <c r="N103" s="186"/>
      <c r="O103" s="187"/>
      <c r="T103" s="186"/>
      <c r="U103" s="187"/>
      <c r="BJ103" s="186"/>
    </row>
    <row r="104" spans="11:62" x14ac:dyDescent="0.2">
      <c r="N104" s="186"/>
      <c r="O104" s="187"/>
      <c r="T104" s="186"/>
      <c r="U104" s="187"/>
      <c r="BJ104" s="186"/>
    </row>
    <row r="105" spans="11:62" x14ac:dyDescent="0.2">
      <c r="N105" s="186"/>
      <c r="O105" s="187"/>
      <c r="T105" s="186"/>
      <c r="U105" s="187"/>
      <c r="BJ105" s="186"/>
    </row>
    <row r="106" spans="11:62" x14ac:dyDescent="0.2">
      <c r="N106" s="186"/>
      <c r="O106" s="187"/>
      <c r="T106" s="186"/>
      <c r="U106" s="187"/>
      <c r="BJ106" s="186"/>
    </row>
    <row r="110" spans="11:62" x14ac:dyDescent="0.2">
      <c r="N110" s="186"/>
      <c r="O110" s="187"/>
      <c r="T110" s="186"/>
      <c r="U110" s="187"/>
      <c r="BJ110" s="186"/>
    </row>
    <row r="111" spans="11:62" x14ac:dyDescent="0.2">
      <c r="N111" s="186"/>
      <c r="O111" s="187"/>
      <c r="T111" s="186"/>
      <c r="U111" s="187"/>
      <c r="BJ111" s="186"/>
    </row>
    <row r="112" spans="11:62" x14ac:dyDescent="0.2">
      <c r="N112" s="186"/>
      <c r="O112" s="187"/>
      <c r="T112" s="186"/>
      <c r="U112" s="187"/>
      <c r="BJ112" s="186"/>
    </row>
    <row r="113" spans="14:62" x14ac:dyDescent="0.2">
      <c r="N113" s="186"/>
      <c r="O113" s="187"/>
      <c r="T113" s="186"/>
      <c r="U113" s="187"/>
      <c r="BJ113" s="186"/>
    </row>
    <row r="114" spans="14:62" x14ac:dyDescent="0.2">
      <c r="N114" s="186"/>
      <c r="O114" s="187"/>
      <c r="T114" s="186"/>
      <c r="U114" s="187"/>
      <c r="BJ114" s="186"/>
    </row>
    <row r="115" spans="14:62" x14ac:dyDescent="0.2">
      <c r="N115" s="186"/>
      <c r="O115" s="187"/>
      <c r="T115" s="186"/>
      <c r="U115" s="187"/>
      <c r="BJ115" s="186"/>
    </row>
    <row r="116" spans="14:62" x14ac:dyDescent="0.2">
      <c r="N116" s="186"/>
      <c r="O116" s="187"/>
      <c r="T116" s="186"/>
      <c r="U116" s="187"/>
      <c r="BJ116" s="186"/>
    </row>
    <row r="117" spans="14:62" x14ac:dyDescent="0.2">
      <c r="N117" s="186"/>
      <c r="O117" s="187"/>
      <c r="T117" s="186"/>
      <c r="U117" s="187"/>
      <c r="BJ117" s="186"/>
    </row>
    <row r="118" spans="14:62" x14ac:dyDescent="0.2">
      <c r="N118" s="186"/>
      <c r="O118" s="187"/>
      <c r="T118" s="186"/>
      <c r="U118" s="187"/>
      <c r="BJ118" s="186"/>
    </row>
    <row r="121" spans="14:62" x14ac:dyDescent="0.2">
      <c r="N121" s="186"/>
      <c r="O121" s="187"/>
      <c r="T121" s="186"/>
      <c r="U121" s="187"/>
      <c r="BJ121" s="186"/>
    </row>
    <row r="122" spans="14:62" x14ac:dyDescent="0.2">
      <c r="N122" s="186"/>
      <c r="O122" s="187"/>
      <c r="T122" s="186"/>
      <c r="U122" s="187"/>
      <c r="BJ122" s="186"/>
    </row>
    <row r="124" spans="14:62" x14ac:dyDescent="0.2">
      <c r="N124" s="186"/>
      <c r="O124" s="187"/>
      <c r="T124" s="186"/>
      <c r="U124" s="187"/>
      <c r="BJ124" s="186"/>
    </row>
    <row r="125" spans="14:62" x14ac:dyDescent="0.2">
      <c r="N125" s="186"/>
      <c r="O125" s="187"/>
      <c r="T125" s="186"/>
      <c r="U125" s="187"/>
      <c r="BJ125" s="186"/>
    </row>
    <row r="126" spans="14:62" x14ac:dyDescent="0.2">
      <c r="N126" s="186"/>
      <c r="O126" s="187"/>
      <c r="T126" s="186"/>
      <c r="U126" s="187"/>
      <c r="BJ126" s="186"/>
    </row>
    <row r="127" spans="14:62" x14ac:dyDescent="0.2">
      <c r="N127" s="186"/>
      <c r="O127" s="187"/>
      <c r="T127" s="186"/>
      <c r="U127" s="187"/>
      <c r="BJ127" s="186"/>
    </row>
    <row r="128" spans="14:62" x14ac:dyDescent="0.2">
      <c r="N128" s="186"/>
      <c r="O128" s="187"/>
      <c r="T128" s="186"/>
      <c r="U128" s="187"/>
      <c r="BJ128" s="186"/>
    </row>
    <row r="129" spans="14:62" x14ac:dyDescent="0.2">
      <c r="N129" s="186"/>
      <c r="O129" s="187"/>
      <c r="T129" s="186"/>
      <c r="U129" s="187"/>
      <c r="BJ129" s="186"/>
    </row>
    <row r="130" spans="14:62" x14ac:dyDescent="0.2">
      <c r="N130" s="186"/>
      <c r="O130" s="187"/>
      <c r="T130" s="186"/>
      <c r="U130" s="187"/>
      <c r="BJ130" s="186"/>
    </row>
    <row r="131" spans="14:62" x14ac:dyDescent="0.2">
      <c r="N131" s="186"/>
      <c r="O131" s="187"/>
      <c r="T131" s="186"/>
      <c r="U131" s="187"/>
      <c r="BJ131" s="186"/>
    </row>
  </sheetData>
  <sheetProtection sheet="1" formatCells="0" formatColumns="0" formatRows="0" sort="0" autoFilter="0" pivotTables="0"/>
  <autoFilter ref="A36:BR39" xr:uid="{C17AB63A-CC2E-45B1-9000-3DF8F50B2535}"/>
  <mergeCells count="151">
    <mergeCell ref="B2:D5"/>
    <mergeCell ref="E2:X5"/>
    <mergeCell ref="D28:F28"/>
    <mergeCell ref="D35:K35"/>
    <mergeCell ref="L35:X35"/>
    <mergeCell ref="Y35:BK35"/>
    <mergeCell ref="T40:T41"/>
    <mergeCell ref="U40:U41"/>
    <mergeCell ref="N40:N41"/>
    <mergeCell ref="O40:O41"/>
    <mergeCell ref="N42:N44"/>
    <mergeCell ref="BJ40:BJ41"/>
    <mergeCell ref="U42:U44"/>
    <mergeCell ref="BJ42:BJ44"/>
    <mergeCell ref="O42:O44"/>
    <mergeCell ref="T42:T44"/>
    <mergeCell ref="BJ45:BJ48"/>
    <mergeCell ref="T45:T48"/>
    <mergeCell ref="U45:U48"/>
    <mergeCell ref="N45:N48"/>
    <mergeCell ref="O45:O48"/>
    <mergeCell ref="U49:U50"/>
    <mergeCell ref="BJ49:BJ50"/>
    <mergeCell ref="O49:O50"/>
    <mergeCell ref="T49:T50"/>
    <mergeCell ref="N49:N50"/>
    <mergeCell ref="BJ51:BJ53"/>
    <mergeCell ref="T51:T53"/>
    <mergeCell ref="U51:U53"/>
    <mergeCell ref="N51:N53"/>
    <mergeCell ref="O51:O53"/>
    <mergeCell ref="U56:U57"/>
    <mergeCell ref="BJ56:BJ57"/>
    <mergeCell ref="O56:O57"/>
    <mergeCell ref="T56:T57"/>
    <mergeCell ref="N56:N57"/>
    <mergeCell ref="BJ59:BJ60"/>
    <mergeCell ref="T59:T60"/>
    <mergeCell ref="U59:U60"/>
    <mergeCell ref="N59:N60"/>
    <mergeCell ref="O59:O60"/>
    <mergeCell ref="U61:U62"/>
    <mergeCell ref="BJ61:BJ62"/>
    <mergeCell ref="O61:O62"/>
    <mergeCell ref="T61:T62"/>
    <mergeCell ref="N61:N62"/>
    <mergeCell ref="BJ63:BJ65"/>
    <mergeCell ref="T63:T65"/>
    <mergeCell ref="U63:U65"/>
    <mergeCell ref="N63:N65"/>
    <mergeCell ref="O63:O65"/>
    <mergeCell ref="U66:U69"/>
    <mergeCell ref="BJ66:BJ69"/>
    <mergeCell ref="O66:O69"/>
    <mergeCell ref="T66:T69"/>
    <mergeCell ref="N66:N69"/>
    <mergeCell ref="BJ73:BJ74"/>
    <mergeCell ref="T73:T74"/>
    <mergeCell ref="U73:U74"/>
    <mergeCell ref="N73:N74"/>
    <mergeCell ref="O73:O74"/>
    <mergeCell ref="U75:U77"/>
    <mergeCell ref="BJ75:BJ77"/>
    <mergeCell ref="O75:O77"/>
    <mergeCell ref="T75:T77"/>
    <mergeCell ref="N75:N77"/>
    <mergeCell ref="BJ79:BJ81"/>
    <mergeCell ref="T79:T81"/>
    <mergeCell ref="U79:U81"/>
    <mergeCell ref="N79:N81"/>
    <mergeCell ref="O79:O81"/>
    <mergeCell ref="U82:U83"/>
    <mergeCell ref="BJ82:BJ83"/>
    <mergeCell ref="O82:O83"/>
    <mergeCell ref="T82:T83"/>
    <mergeCell ref="N82:N83"/>
    <mergeCell ref="BJ84:BJ85"/>
    <mergeCell ref="T84:T85"/>
    <mergeCell ref="U84:U85"/>
    <mergeCell ref="N84:N85"/>
    <mergeCell ref="O84:O85"/>
    <mergeCell ref="U86:U88"/>
    <mergeCell ref="BJ86:BJ88"/>
    <mergeCell ref="O86:O88"/>
    <mergeCell ref="T86:T88"/>
    <mergeCell ref="N86:N88"/>
    <mergeCell ref="BJ89:BJ91"/>
    <mergeCell ref="T89:T91"/>
    <mergeCell ref="U89:U91"/>
    <mergeCell ref="N89:N91"/>
    <mergeCell ref="O89:O91"/>
    <mergeCell ref="U93:U95"/>
    <mergeCell ref="BJ93:BJ95"/>
    <mergeCell ref="O93:O95"/>
    <mergeCell ref="T93:T95"/>
    <mergeCell ref="N93:N95"/>
    <mergeCell ref="BJ98:BJ100"/>
    <mergeCell ref="T98:T100"/>
    <mergeCell ref="U98:U100"/>
    <mergeCell ref="N98:N100"/>
    <mergeCell ref="O98:O100"/>
    <mergeCell ref="U101:U102"/>
    <mergeCell ref="BJ101:BJ102"/>
    <mergeCell ref="O101:O102"/>
    <mergeCell ref="T101:T102"/>
    <mergeCell ref="N101:N102"/>
    <mergeCell ref="BJ103:BJ104"/>
    <mergeCell ref="T103:T104"/>
    <mergeCell ref="U103:U104"/>
    <mergeCell ref="N103:N104"/>
    <mergeCell ref="O103:O104"/>
    <mergeCell ref="U105:U106"/>
    <mergeCell ref="BJ105:BJ106"/>
    <mergeCell ref="O105:O106"/>
    <mergeCell ref="T105:T106"/>
    <mergeCell ref="N105:N106"/>
    <mergeCell ref="BJ110:BJ111"/>
    <mergeCell ref="T110:T111"/>
    <mergeCell ref="U110:U111"/>
    <mergeCell ref="N110:N111"/>
    <mergeCell ref="O110:O111"/>
    <mergeCell ref="U112:U114"/>
    <mergeCell ref="BJ112:BJ114"/>
    <mergeCell ref="O112:O114"/>
    <mergeCell ref="T112:T114"/>
    <mergeCell ref="N112:N114"/>
    <mergeCell ref="BJ115:BJ118"/>
    <mergeCell ref="T115:T118"/>
    <mergeCell ref="U115:U118"/>
    <mergeCell ref="N115:N118"/>
    <mergeCell ref="O115:O118"/>
    <mergeCell ref="U121:U122"/>
    <mergeCell ref="BJ121:BJ122"/>
    <mergeCell ref="O121:O122"/>
    <mergeCell ref="T121:T122"/>
    <mergeCell ref="N121:N122"/>
    <mergeCell ref="BJ130:BJ131"/>
    <mergeCell ref="T130:T131"/>
    <mergeCell ref="U130:U131"/>
    <mergeCell ref="N130:N131"/>
    <mergeCell ref="O130:O131"/>
    <mergeCell ref="BJ124:BJ126"/>
    <mergeCell ref="T124:T126"/>
    <mergeCell ref="U124:U126"/>
    <mergeCell ref="N124:N126"/>
    <mergeCell ref="O124:O126"/>
    <mergeCell ref="U127:U129"/>
    <mergeCell ref="BJ127:BJ129"/>
    <mergeCell ref="O127:O129"/>
    <mergeCell ref="T127:T129"/>
    <mergeCell ref="N127:N129"/>
  </mergeCells>
  <conditionalFormatting sqref="W37:W39">
    <cfRule type="containsText" dxfId="483" priority="252" operator="containsText" text="RIESGO BAJO">
      <formula>NOT(ISERROR(SEARCH("RIESGO BAJO",W37)))</formula>
    </cfRule>
    <cfRule type="containsText" dxfId="482" priority="253" operator="containsText" text="RIESGO MODERADO">
      <formula>NOT(ISERROR(SEARCH("RIESGO MODERADO",W37)))</formula>
    </cfRule>
    <cfRule type="containsText" dxfId="481" priority="254" operator="containsText" text="RIESGO ALTO">
      <formula>NOT(ISERROR(SEARCH("RIESGO ALTO",W37)))</formula>
    </cfRule>
    <cfRule type="containsText" dxfId="480" priority="255" operator="containsText" text="RIESGO EXTREMO">
      <formula>NOT(ISERROR(SEARCH("RIESGO EXTREMO",W37)))</formula>
    </cfRule>
  </conditionalFormatting>
  <conditionalFormatting sqref="X37:X39">
    <cfRule type="containsText" dxfId="479" priority="211" operator="containsText" text="RIESGO BAJO">
      <formula>NOT(ISERROR(SEARCH("RIESGO BAJO",X37)))</formula>
    </cfRule>
    <cfRule type="containsText" dxfId="478" priority="212" operator="containsText" text="RIESGO MODERADO">
      <formula>NOT(ISERROR(SEARCH("RIESGO MODERADO",X37)))</formula>
    </cfRule>
    <cfRule type="containsText" dxfId="477" priority="213" operator="containsText" text="RIESGO ALTO">
      <formula>NOT(ISERROR(SEARCH("RIESGO ALTO",X37)))</formula>
    </cfRule>
    <cfRule type="containsText" dxfId="476" priority="214" operator="containsText" text="RIESGO EXTREMO">
      <formula>NOT(ISERROR(SEARCH("RIESGO EXTREMO",X37)))</formula>
    </cfRule>
  </conditionalFormatting>
  <conditionalFormatting sqref="P37:P39">
    <cfRule type="containsText" dxfId="475" priority="191" operator="containsText" text="RIESGO BAJO">
      <formula>NOT(ISERROR(SEARCH("RIESGO BAJO",P37)))</formula>
    </cfRule>
    <cfRule type="containsText" dxfId="474" priority="192" operator="containsText" text="RIESGO MODERADO">
      <formula>NOT(ISERROR(SEARCH("RIESGO MODERADO",P37)))</formula>
    </cfRule>
    <cfRule type="containsText" dxfId="473" priority="193" operator="containsText" text="RIESGO ALTO">
      <formula>NOT(ISERROR(SEARCH("RIESGO ALTO",P37)))</formula>
    </cfRule>
    <cfRule type="containsText" dxfId="472" priority="194" operator="containsText" text="RIESGO EXTREMO">
      <formula>NOT(ISERROR(SEARCH("RIESGO EXTREMO",P37)))</formula>
    </cfRule>
  </conditionalFormatting>
  <conditionalFormatting sqref="O37:O39">
    <cfRule type="containsText" dxfId="471" priority="103" operator="containsText" text="RIESGO BAJO">
      <formula>NOT(ISERROR(SEARCH("RIESGO BAJO",O37)))</formula>
    </cfRule>
    <cfRule type="containsText" dxfId="470" priority="104" operator="containsText" text="RIESGO MODERADO">
      <formula>NOT(ISERROR(SEARCH("RIESGO MODERADO",O37)))</formula>
    </cfRule>
    <cfRule type="containsText" dxfId="469" priority="105" operator="containsText" text="RIESGO ALTO">
      <formula>NOT(ISERROR(SEARCH("RIESGO ALTO",O37)))</formula>
    </cfRule>
    <cfRule type="containsText" dxfId="468" priority="106" operator="containsText" text="RIESGO EXTREMO">
      <formula>NOT(ISERROR(SEARCH("RIESGO EXTREMO",O37)))</formula>
    </cfRule>
  </conditionalFormatting>
  <conditionalFormatting sqref="Q37:Q39">
    <cfRule type="containsText" dxfId="467" priority="127" operator="containsText" text="RIESGO BAJO">
      <formula>NOT(ISERROR(SEARCH("RIESGO BAJO",Q37)))</formula>
    </cfRule>
    <cfRule type="containsText" dxfId="466" priority="128" operator="containsText" text="RIESGO MODERADO">
      <formula>NOT(ISERROR(SEARCH("RIESGO MODERADO",Q37)))</formula>
    </cfRule>
    <cfRule type="containsText" dxfId="465" priority="129" operator="containsText" text="RIESGO ALTO">
      <formula>NOT(ISERROR(SEARCH("RIESGO ALTO",Q37)))</formula>
    </cfRule>
    <cfRule type="containsText" dxfId="464" priority="130" operator="containsText" text="RIESGO EXTREMO">
      <formula>NOT(ISERROR(SEARCH("RIESGO EXTREMO",Q37)))</formula>
    </cfRule>
  </conditionalFormatting>
  <conditionalFormatting sqref="V37:V39">
    <cfRule type="containsText" dxfId="463" priority="67" operator="containsText" text="RIESGO BAJO">
      <formula>NOT(ISERROR(SEARCH("RIESGO BAJO",V37)))</formula>
    </cfRule>
    <cfRule type="containsText" dxfId="462" priority="68" operator="containsText" text="RIESGO MODERADO">
      <formula>NOT(ISERROR(SEARCH("RIESGO MODERADO",V37)))</formula>
    </cfRule>
    <cfRule type="containsText" dxfId="461" priority="69" operator="containsText" text="RIESGO ALTO">
      <formula>NOT(ISERROR(SEARCH("RIESGO ALTO",V37)))</formula>
    </cfRule>
    <cfRule type="containsText" dxfId="460" priority="70" operator="containsText" text="RIESGO EXTREMO">
      <formula>NOT(ISERROR(SEARCH("RIESGO EXTREMO",V37)))</formula>
    </cfRule>
  </conditionalFormatting>
  <conditionalFormatting sqref="U37:U39">
    <cfRule type="containsText" dxfId="459" priority="47" operator="containsText" text="RIESGO BAJO">
      <formula>NOT(ISERROR(SEARCH("RIESGO BAJO",U37)))</formula>
    </cfRule>
    <cfRule type="containsText" dxfId="458" priority="48" operator="containsText" text="RIESGO MODERADO">
      <formula>NOT(ISERROR(SEARCH("RIESGO MODERADO",U37)))</formula>
    </cfRule>
    <cfRule type="containsText" dxfId="457" priority="49" operator="containsText" text="RIESGO ALTO">
      <formula>NOT(ISERROR(SEARCH("RIESGO ALTO",U37)))</formula>
    </cfRule>
    <cfRule type="containsText" dxfId="456" priority="50" operator="containsText" text="RIESGO EXTREMO">
      <formula>NOT(ISERROR(SEARCH("RIESGO EXTREMO",U37)))</formula>
    </cfRule>
  </conditionalFormatting>
  <conditionalFormatting sqref="L6:L10">
    <cfRule type="colorScale" priority="2">
      <colorScale>
        <cfvo type="min"/>
        <cfvo type="percentile" val="50"/>
        <cfvo type="max"/>
        <color rgb="FFF8696B"/>
        <color rgb="FFFFEB84"/>
        <color rgb="FF63BE7B"/>
      </colorScale>
    </cfRule>
  </conditionalFormatting>
  <conditionalFormatting sqref="R6:R10">
    <cfRule type="colorScale" priority="1">
      <colorScale>
        <cfvo type="min"/>
        <cfvo type="percentile" val="50"/>
        <cfvo type="max"/>
        <color rgb="FFF8696B"/>
        <color rgb="FFFFEB84"/>
        <color rgb="FF63BE7B"/>
      </colorScale>
    </cfRule>
  </conditionalFormatting>
  <dataValidations count="25">
    <dataValidation type="list" allowBlank="1" showInputMessage="1" showErrorMessage="1" sqref="BL37:BM39" xr:uid="{D8D694DC-571A-4F4D-9EA8-1456E7228C04}">
      <formula1>$BL$6:$BL$7</formula1>
    </dataValidation>
    <dataValidation type="list" allowBlank="1" showInputMessage="1" showErrorMessage="1" sqref="F37:F39" xr:uid="{B72BA7EF-ED11-4F45-AB16-73EA0798629C}">
      <formula1>$F$6:$F$11</formula1>
    </dataValidation>
    <dataValidation type="list" allowBlank="1" showInputMessage="1" showErrorMessage="1" sqref="G37:G39" xr:uid="{BF44BB82-F0AD-4C68-87A7-01D449051021}">
      <formula1>$G$6:$G$11</formula1>
    </dataValidation>
    <dataValidation type="list" allowBlank="1" showInputMessage="1" showErrorMessage="1" sqref="H37:H39" xr:uid="{DF425B03-7BB4-4A8D-B9FA-BDB9751203DE}">
      <formula1>$H$6:$H$12</formula1>
    </dataValidation>
    <dataValidation type="list" allowBlank="1" showInputMessage="1" showErrorMessage="1" sqref="Q37:Q39" xr:uid="{866F363B-A9AB-407F-A0C6-1E7850CA19FA}">
      <formula1>#REF!</formula1>
    </dataValidation>
    <dataValidation type="list" allowBlank="1" showInputMessage="1" showErrorMessage="1" sqref="R37:R39 L37:L39" xr:uid="{334DEAC5-BA02-485E-B361-962A395D9677}">
      <formula1>$L$6:$L$10</formula1>
    </dataValidation>
    <dataValidation type="list" allowBlank="1" showInputMessage="1" showErrorMessage="1" sqref="M37:M39 S37:S39" xr:uid="{24B4D27F-C5CE-461D-BAC5-99FF4E577AB5}">
      <formula1>$M$6:$M$10</formula1>
    </dataValidation>
    <dataValidation type="list" allowBlank="1" showInputMessage="1" showErrorMessage="1" sqref="AN37" xr:uid="{6C10F8D6-FABD-41C1-828B-337E2465E00B}">
      <formula1>$AN$6:$AN$14</formula1>
    </dataValidation>
    <dataValidation type="list" allowBlank="1" showInputMessage="1" showErrorMessage="1" sqref="E37:E39" xr:uid="{919B53EE-820F-4676-A6B2-C52CA032E1C9}">
      <formula1>$E$6:$E$15</formula1>
    </dataValidation>
    <dataValidation type="list" allowBlank="1" showInputMessage="1" showErrorMessage="1" sqref="D37:D39" xr:uid="{BE88D75E-C6A6-4B38-A89B-CF68267401B0}">
      <formula1>$D$6:$D$25</formula1>
    </dataValidation>
    <dataValidation type="list" allowBlank="1" showInputMessage="1" showErrorMessage="1" sqref="X37:X39" xr:uid="{0679A709-1158-4F39-A523-E7227441B985}">
      <formula1>$X$6:$X$7</formula1>
    </dataValidation>
    <dataValidation type="list" allowBlank="1" showInputMessage="1" showErrorMessage="1" sqref="AJ37:AJ39" xr:uid="{C089347D-969E-424B-AC1C-287E55801F5D}">
      <formula1>$AJ$6:$AJ$8</formula1>
    </dataValidation>
    <dataValidation type="list" allowBlank="1" showInputMessage="1" showErrorMessage="1" sqref="AA37:AA39" xr:uid="{CE8A2721-BEB7-4583-8F82-DA1FCD1CE47F}">
      <formula1>$AA$6:$AA$7</formula1>
    </dataValidation>
    <dataValidation type="list" allowBlank="1" showInputMessage="1" showErrorMessage="1" sqref="AK37:AM39" xr:uid="{D6E4977E-B08F-4A69-BCE6-A3CF049B41FF}">
      <formula1>$AK$6:$AK$7</formula1>
    </dataValidation>
    <dataValidation type="list" allowBlank="1" showInputMessage="1" showErrorMessage="1" sqref="AP37:AP39" xr:uid="{E5A7DA6F-B0D4-4697-99ED-B7BCA1E3FD3B}">
      <formula1>$AP$6:$AP$7</formula1>
    </dataValidation>
    <dataValidation type="list" allowBlank="1" showInputMessage="1" showErrorMessage="1" sqref="AQ37:AQ39" xr:uid="{6990964E-CD2C-45A4-9E67-20BAD4DDF3DB}">
      <formula1>$AQ$6:$AQ$7</formula1>
    </dataValidation>
    <dataValidation type="list" allowBlank="1" showInputMessage="1" showErrorMessage="1" sqref="AR37:AR39" xr:uid="{75A16481-2A4A-4943-AD41-58D6276ADD33}">
      <formula1>$AR$6:$AR$7</formula1>
    </dataValidation>
    <dataValidation type="list" allowBlank="1" showInputMessage="1" showErrorMessage="1" sqref="AS37:AS39" xr:uid="{84C9A94D-89FF-484D-8EEA-BA949CDBCFB1}">
      <formula1>$AS$6:$AS$8</formula1>
    </dataValidation>
    <dataValidation type="list" allowBlank="1" showInputMessage="1" showErrorMessage="1" sqref="AT37:AT39" xr:uid="{4F9062C4-818D-4FC3-ADD1-12502A5F9748}">
      <formula1>$AT$6:$AT$7</formula1>
    </dataValidation>
    <dataValidation type="list" allowBlank="1" showInputMessage="1" showErrorMessage="1" sqref="AU37:AU39" xr:uid="{A3BEF394-783F-459E-9F74-90F0750CD799}">
      <formula1>$AU$6:$AU$7</formula1>
    </dataValidation>
    <dataValidation type="list" allowBlank="1" showInputMessage="1" showErrorMessage="1" sqref="AV37:AV39" xr:uid="{3571435C-4C38-46AC-B14A-FA7EA3402A3E}">
      <formula1>$AV$6:$AV$8</formula1>
    </dataValidation>
    <dataValidation type="list" allowBlank="1" showInputMessage="1" showErrorMessage="1" sqref="BF37:BF39" xr:uid="{994CBDD9-C473-4515-B271-75055230CC08}">
      <formula1>$BF$6:$BF$8</formula1>
    </dataValidation>
    <dataValidation type="list" allowBlank="1" showInputMessage="1" showErrorMessage="1" sqref="AC37:AC39" xr:uid="{8AD4F3F6-824E-41D5-915B-519A9C9F4A6B}">
      <formula1>$AC$6:$AC$7</formula1>
    </dataValidation>
    <dataValidation type="list" allowBlank="1" showInputMessage="1" showErrorMessage="1" sqref="AI37:AI39" xr:uid="{AD616DDE-7B20-42F3-A528-4DC9920ED3F9}">
      <formula1>$AI$6:$AI$7</formula1>
    </dataValidation>
    <dataValidation type="list" allowBlank="1" showInputMessage="1" showErrorMessage="1" sqref="AO37:AO39" xr:uid="{A156747B-44F9-4B75-A220-D5BD3A48644C}">
      <formula1>$AO$6:$AO$7</formula1>
    </dataValidation>
  </dataValidations>
  <pageMargins left="0.25" right="0.25" top="0.75" bottom="0.75" header="0.3" footer="0.3"/>
  <pageSetup scale="21"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19040-8116-4E5E-AF54-DAEADF18E3C7}">
  <sheetPr>
    <tabColor theme="8" tint="-0.249977111117893"/>
  </sheetPr>
  <dimension ref="A1:BR120"/>
  <sheetViews>
    <sheetView showGridLines="0" zoomScale="70" zoomScaleNormal="70" zoomScaleSheetLayoutView="80" workbookViewId="0"/>
  </sheetViews>
  <sheetFormatPr baseColWidth="10" defaultRowHeight="15" x14ac:dyDescent="0.2"/>
  <cols>
    <col min="1" max="1" width="3.5703125" style="1" bestFit="1" customWidth="1"/>
    <col min="2" max="2" width="7" style="3" customWidth="1"/>
    <col min="3" max="3" width="20.140625" style="26" hidden="1" customWidth="1"/>
    <col min="4" max="4" width="20.42578125" style="2" customWidth="1"/>
    <col min="5" max="5" width="15" style="1" customWidth="1"/>
    <col min="6" max="7" width="14.42578125" style="1" customWidth="1"/>
    <col min="8" max="8" width="15.5703125" style="1" customWidth="1"/>
    <col min="9" max="9" width="37.85546875" style="1" customWidth="1"/>
    <col min="10" max="10" width="33.140625" style="1" customWidth="1"/>
    <col min="11" max="11" width="36.28515625" style="1" customWidth="1"/>
    <col min="12" max="12" width="16.7109375" style="1" customWidth="1"/>
    <col min="13" max="13" width="14.140625" style="1" customWidth="1"/>
    <col min="14" max="14" width="9.5703125" style="1" hidden="1" customWidth="1"/>
    <col min="15" max="15" width="15.5703125" style="6" hidden="1" customWidth="1"/>
    <col min="16" max="16" width="15.5703125" style="6" customWidth="1"/>
    <col min="17" max="17" width="18.42578125" style="1" customWidth="1"/>
    <col min="18" max="18" width="17.7109375" style="1" customWidth="1"/>
    <col min="19" max="19" width="13.85546875" style="1" customWidth="1"/>
    <col min="20" max="20" width="9.5703125" style="1" hidden="1" customWidth="1"/>
    <col min="21" max="21" width="15.5703125" style="6" hidden="1" customWidth="1"/>
    <col min="22" max="22" width="16.7109375" style="6" customWidth="1"/>
    <col min="23" max="24" width="28.140625" style="1" customWidth="1"/>
    <col min="25" max="25" width="82.140625" style="1" customWidth="1"/>
    <col min="26" max="26" width="21.28515625" style="2" customWidth="1"/>
    <col min="27" max="27" width="16.140625" style="1" customWidth="1"/>
    <col min="28" max="28" width="35" style="1" customWidth="1"/>
    <col min="29" max="29" width="21.140625" style="1" customWidth="1"/>
    <col min="30" max="30" width="7.42578125" style="1" customWidth="1"/>
    <col min="31" max="34" width="12.28515625" style="1" customWidth="1"/>
    <col min="35" max="35" width="21.140625" style="1" customWidth="1"/>
    <col min="36" max="41" width="16.140625" style="1" customWidth="1"/>
    <col min="42" max="48" width="19.28515625" style="2" customWidth="1"/>
    <col min="49" max="49" width="4.85546875" style="2" customWidth="1"/>
    <col min="50" max="50" width="6.42578125" style="2" customWidth="1"/>
    <col min="51" max="55" width="4.85546875" style="2" customWidth="1"/>
    <col min="56" max="56" width="10.42578125" style="2" customWidth="1"/>
    <col min="57" max="57" width="11.85546875" style="2" customWidth="1"/>
    <col min="58" max="58" width="28.85546875" style="1" customWidth="1"/>
    <col min="59" max="59" width="13" style="1" customWidth="1"/>
    <col min="60" max="60" width="14" style="1" customWidth="1"/>
    <col min="61" max="62" width="14.42578125" style="1" customWidth="1"/>
    <col min="63" max="63" width="13.28515625" style="1" customWidth="1"/>
    <col min="64" max="65" width="18.85546875" style="1" customWidth="1"/>
    <col min="66" max="67" width="18" style="1" customWidth="1"/>
    <col min="68" max="69" width="17.85546875" style="1" customWidth="1"/>
    <col min="70" max="70" width="22.42578125" style="26" customWidth="1"/>
    <col min="71" max="16384" width="11.42578125" style="1"/>
  </cols>
  <sheetData>
    <row r="1" spans="2:70" s="58" customFormat="1" ht="6" customHeight="1" thickBot="1" x14ac:dyDescent="0.25">
      <c r="B1" s="3"/>
      <c r="C1" s="26"/>
      <c r="D1" s="2"/>
      <c r="O1" s="59"/>
      <c r="P1" s="59"/>
      <c r="U1" s="59"/>
      <c r="V1" s="59"/>
      <c r="Z1" s="2"/>
      <c r="AP1" s="2"/>
      <c r="AQ1" s="2"/>
      <c r="AR1" s="2"/>
      <c r="AS1" s="2"/>
      <c r="AT1" s="2"/>
      <c r="AU1" s="2"/>
      <c r="AV1" s="2"/>
      <c r="AW1" s="2"/>
      <c r="AX1" s="2"/>
      <c r="AY1" s="2"/>
      <c r="AZ1" s="2"/>
      <c r="BA1" s="2"/>
      <c r="BB1" s="2"/>
      <c r="BC1" s="2"/>
      <c r="BD1" s="2"/>
      <c r="BE1" s="2"/>
      <c r="BR1" s="26"/>
    </row>
    <row r="2" spans="2:70" s="58" customFormat="1" ht="14.25" customHeight="1" x14ac:dyDescent="0.2">
      <c r="B2" s="159"/>
      <c r="C2" s="160"/>
      <c r="D2" s="161"/>
      <c r="E2" s="168" t="s">
        <v>794</v>
      </c>
      <c r="F2" s="169"/>
      <c r="G2" s="169"/>
      <c r="H2" s="169"/>
      <c r="I2" s="169"/>
      <c r="J2" s="169"/>
      <c r="K2" s="169"/>
      <c r="L2" s="169"/>
      <c r="M2" s="169"/>
      <c r="N2" s="169"/>
      <c r="O2" s="169"/>
      <c r="P2" s="169"/>
      <c r="Q2" s="169"/>
      <c r="R2" s="169"/>
      <c r="S2" s="169"/>
      <c r="T2" s="169"/>
      <c r="U2" s="169"/>
      <c r="V2" s="169"/>
      <c r="W2" s="169"/>
      <c r="X2" s="170"/>
      <c r="Z2" s="2"/>
      <c r="AP2" s="2"/>
      <c r="AQ2" s="2"/>
      <c r="AR2" s="2"/>
      <c r="AS2" s="2"/>
      <c r="AT2" s="2"/>
      <c r="AU2" s="2"/>
      <c r="AV2" s="2"/>
      <c r="AW2" s="2"/>
      <c r="AX2" s="2"/>
      <c r="AY2" s="2"/>
      <c r="AZ2" s="2"/>
      <c r="BA2" s="2"/>
      <c r="BB2" s="2"/>
      <c r="BC2" s="2"/>
      <c r="BD2" s="2"/>
      <c r="BE2" s="2"/>
      <c r="BR2" s="26"/>
    </row>
    <row r="3" spans="2:70" s="58" customFormat="1" ht="14.25" customHeight="1" x14ac:dyDescent="0.2">
      <c r="B3" s="162"/>
      <c r="C3" s="188"/>
      <c r="D3" s="164"/>
      <c r="E3" s="171"/>
      <c r="F3" s="189"/>
      <c r="G3" s="189"/>
      <c r="H3" s="189"/>
      <c r="I3" s="189"/>
      <c r="J3" s="189"/>
      <c r="K3" s="189"/>
      <c r="L3" s="189"/>
      <c r="M3" s="189"/>
      <c r="N3" s="189"/>
      <c r="O3" s="189"/>
      <c r="P3" s="189"/>
      <c r="Q3" s="189"/>
      <c r="R3" s="189"/>
      <c r="S3" s="189"/>
      <c r="T3" s="189"/>
      <c r="U3" s="189"/>
      <c r="V3" s="189"/>
      <c r="W3" s="189"/>
      <c r="X3" s="173"/>
      <c r="Y3" s="4"/>
      <c r="Z3" s="4"/>
      <c r="AA3" s="4"/>
      <c r="AB3" s="4"/>
      <c r="AC3" s="4"/>
      <c r="AD3" s="4"/>
      <c r="AE3" s="4"/>
      <c r="AF3" s="4"/>
      <c r="AG3" s="16"/>
      <c r="AH3" s="16"/>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R3" s="26"/>
    </row>
    <row r="4" spans="2:70" s="58" customFormat="1" ht="14.25" customHeight="1" x14ac:dyDescent="0.2">
      <c r="B4" s="162"/>
      <c r="C4" s="188"/>
      <c r="D4" s="164"/>
      <c r="E4" s="171"/>
      <c r="F4" s="189"/>
      <c r="G4" s="189"/>
      <c r="H4" s="189"/>
      <c r="I4" s="189"/>
      <c r="J4" s="189"/>
      <c r="K4" s="189"/>
      <c r="L4" s="189"/>
      <c r="M4" s="189"/>
      <c r="N4" s="189"/>
      <c r="O4" s="189"/>
      <c r="P4" s="189"/>
      <c r="Q4" s="189"/>
      <c r="R4" s="189"/>
      <c r="S4" s="189"/>
      <c r="T4" s="189"/>
      <c r="U4" s="189"/>
      <c r="V4" s="189"/>
      <c r="W4" s="189"/>
      <c r="X4" s="173"/>
      <c r="Y4" s="4"/>
      <c r="Z4" s="4"/>
      <c r="AA4" s="4"/>
      <c r="AB4" s="4"/>
      <c r="AC4" s="4"/>
      <c r="AD4" s="4"/>
      <c r="AE4" s="4"/>
      <c r="AF4" s="4"/>
      <c r="AG4" s="16"/>
      <c r="AH4" s="16"/>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R4" s="26"/>
    </row>
    <row r="5" spans="2:70" s="58" customFormat="1" ht="15" customHeight="1" thickBot="1" x14ac:dyDescent="0.25">
      <c r="B5" s="165"/>
      <c r="C5" s="166"/>
      <c r="D5" s="167"/>
      <c r="E5" s="174"/>
      <c r="F5" s="175"/>
      <c r="G5" s="175"/>
      <c r="H5" s="175"/>
      <c r="I5" s="175"/>
      <c r="J5" s="175"/>
      <c r="K5" s="175"/>
      <c r="L5" s="175"/>
      <c r="M5" s="175"/>
      <c r="N5" s="175"/>
      <c r="O5" s="175"/>
      <c r="P5" s="175"/>
      <c r="Q5" s="175"/>
      <c r="R5" s="175"/>
      <c r="S5" s="175"/>
      <c r="T5" s="175"/>
      <c r="U5" s="175"/>
      <c r="V5" s="175"/>
      <c r="W5" s="175"/>
      <c r="X5" s="176"/>
      <c r="Y5" s="4"/>
      <c r="Z5" s="4"/>
      <c r="AA5" s="4"/>
      <c r="AB5" s="4"/>
      <c r="AC5" s="4"/>
      <c r="AD5" s="4"/>
      <c r="AE5" s="4"/>
      <c r="AF5" s="4"/>
      <c r="AG5" s="16"/>
      <c r="AH5" s="16"/>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R5" s="26"/>
    </row>
    <row r="6" spans="2:70" s="58" customFormat="1" hidden="1" x14ac:dyDescent="0.2">
      <c r="B6" s="3" t="s">
        <v>133</v>
      </c>
      <c r="C6" s="26"/>
      <c r="D6" s="2" t="s">
        <v>58</v>
      </c>
      <c r="E6" s="58" t="s">
        <v>36</v>
      </c>
      <c r="F6" s="58" t="s">
        <v>64</v>
      </c>
      <c r="G6" s="58" t="s">
        <v>75</v>
      </c>
      <c r="H6" s="58" t="s">
        <v>80</v>
      </c>
      <c r="L6" s="58">
        <v>1</v>
      </c>
      <c r="M6" s="58">
        <v>1</v>
      </c>
      <c r="O6" s="5" t="s">
        <v>84</v>
      </c>
      <c r="P6" s="5" t="s">
        <v>84</v>
      </c>
      <c r="Q6" s="58" t="s">
        <v>89</v>
      </c>
      <c r="R6" s="58">
        <v>1</v>
      </c>
      <c r="S6" s="58">
        <v>1</v>
      </c>
      <c r="U6" s="5" t="s">
        <v>84</v>
      </c>
      <c r="V6" s="5" t="s">
        <v>84</v>
      </c>
      <c r="X6" s="58" t="s">
        <v>6</v>
      </c>
      <c r="Z6" s="2"/>
      <c r="AA6" s="8" t="s">
        <v>6</v>
      </c>
      <c r="AB6" s="8"/>
      <c r="AC6" s="8" t="s">
        <v>7</v>
      </c>
      <c r="AD6" s="8"/>
      <c r="AE6" s="8"/>
      <c r="AF6" s="8"/>
      <c r="AG6" s="8"/>
      <c r="AH6" s="8"/>
      <c r="AI6" s="8" t="s">
        <v>6</v>
      </c>
      <c r="AJ6" s="8" t="s">
        <v>20</v>
      </c>
      <c r="AK6" s="8" t="s">
        <v>6</v>
      </c>
      <c r="AL6" s="8" t="s">
        <v>6</v>
      </c>
      <c r="AM6" s="8" t="s">
        <v>6</v>
      </c>
      <c r="AN6" s="8" t="s">
        <v>24</v>
      </c>
      <c r="AO6" s="8" t="s">
        <v>117</v>
      </c>
      <c r="AP6" s="9" t="s">
        <v>101</v>
      </c>
      <c r="AQ6" s="9" t="s">
        <v>103</v>
      </c>
      <c r="AR6" s="9" t="s">
        <v>105</v>
      </c>
      <c r="AS6" s="9" t="s">
        <v>113</v>
      </c>
      <c r="AT6" s="9" t="s">
        <v>108</v>
      </c>
      <c r="AU6" s="9" t="s">
        <v>110</v>
      </c>
      <c r="AV6" s="9" t="s">
        <v>112</v>
      </c>
      <c r="AW6" s="9"/>
      <c r="AX6" s="9"/>
      <c r="AY6" s="9"/>
      <c r="AZ6" s="9"/>
      <c r="BA6" s="9"/>
      <c r="BB6" s="9"/>
      <c r="BC6" s="9"/>
      <c r="BD6" s="9"/>
      <c r="BE6" s="9" t="s">
        <v>126</v>
      </c>
      <c r="BF6" s="8" t="s">
        <v>156</v>
      </c>
      <c r="BG6" s="8"/>
      <c r="BH6" s="8"/>
      <c r="BI6" s="8"/>
      <c r="BK6" s="8"/>
      <c r="BL6" s="8" t="s">
        <v>165</v>
      </c>
      <c r="BM6" s="8" t="s">
        <v>165</v>
      </c>
      <c r="BR6" s="26"/>
    </row>
    <row r="7" spans="2:70" s="58" customFormat="1" hidden="1" x14ac:dyDescent="0.2">
      <c r="B7" s="3" t="s">
        <v>134</v>
      </c>
      <c r="C7" s="26"/>
      <c r="D7" s="2" t="s">
        <v>8</v>
      </c>
      <c r="E7" s="58" t="s">
        <v>34</v>
      </c>
      <c r="F7" s="58" t="s">
        <v>65</v>
      </c>
      <c r="G7" s="58" t="s">
        <v>76</v>
      </c>
      <c r="H7" s="58" t="s">
        <v>81</v>
      </c>
      <c r="L7" s="58">
        <v>2</v>
      </c>
      <c r="M7" s="58">
        <v>2</v>
      </c>
      <c r="O7" s="5" t="s">
        <v>85</v>
      </c>
      <c r="P7" s="5" t="s">
        <v>85</v>
      </c>
      <c r="Q7" s="58" t="s">
        <v>90</v>
      </c>
      <c r="R7" s="58">
        <v>2</v>
      </c>
      <c r="S7" s="58">
        <v>2</v>
      </c>
      <c r="U7" s="5" t="s">
        <v>85</v>
      </c>
      <c r="V7" s="5" t="s">
        <v>85</v>
      </c>
      <c r="X7" s="58" t="s">
        <v>23</v>
      </c>
      <c r="Z7" s="2"/>
      <c r="AA7" s="8" t="s">
        <v>23</v>
      </c>
      <c r="AB7" s="8"/>
      <c r="AC7" s="8" t="s">
        <v>9</v>
      </c>
      <c r="AD7" s="8"/>
      <c r="AE7" s="8"/>
      <c r="AF7" s="8"/>
      <c r="AG7" s="8"/>
      <c r="AH7" s="8"/>
      <c r="AI7" s="8" t="s">
        <v>23</v>
      </c>
      <c r="AJ7" s="8" t="s">
        <v>21</v>
      </c>
      <c r="AK7" s="8" t="s">
        <v>23</v>
      </c>
      <c r="AL7" s="8" t="s">
        <v>23</v>
      </c>
      <c r="AM7" s="8" t="s">
        <v>23</v>
      </c>
      <c r="AN7" s="8" t="s">
        <v>25</v>
      </c>
      <c r="AO7" s="8" t="s">
        <v>118</v>
      </c>
      <c r="AP7" s="9" t="s">
        <v>102</v>
      </c>
      <c r="AQ7" s="9" t="s">
        <v>104</v>
      </c>
      <c r="AR7" s="9" t="s">
        <v>106</v>
      </c>
      <c r="AS7" s="9" t="s">
        <v>114</v>
      </c>
      <c r="AT7" s="9" t="s">
        <v>109</v>
      </c>
      <c r="AU7" s="9" t="s">
        <v>111</v>
      </c>
      <c r="AV7" s="9" t="s">
        <v>115</v>
      </c>
      <c r="AW7" s="9"/>
      <c r="AX7" s="9"/>
      <c r="AY7" s="9"/>
      <c r="AZ7" s="9"/>
      <c r="BA7" s="9"/>
      <c r="BB7" s="9"/>
      <c r="BC7" s="9"/>
      <c r="BD7" s="9"/>
      <c r="BE7" s="9" t="s">
        <v>127</v>
      </c>
      <c r="BF7" s="8" t="s">
        <v>157</v>
      </c>
      <c r="BG7" s="8"/>
      <c r="BH7" s="8"/>
      <c r="BI7" s="8"/>
      <c r="BK7" s="8"/>
      <c r="BL7" s="8" t="s">
        <v>166</v>
      </c>
      <c r="BM7" s="8" t="s">
        <v>167</v>
      </c>
      <c r="BR7" s="26"/>
    </row>
    <row r="8" spans="2:70" s="58" customFormat="1" hidden="1" x14ac:dyDescent="0.2">
      <c r="B8" s="3" t="s">
        <v>135</v>
      </c>
      <c r="C8" s="26"/>
      <c r="D8" s="2" t="s">
        <v>44</v>
      </c>
      <c r="E8" s="58" t="s">
        <v>32</v>
      </c>
      <c r="F8" s="58" t="s">
        <v>66</v>
      </c>
      <c r="G8" s="58" t="s">
        <v>77</v>
      </c>
      <c r="H8" s="58" t="s">
        <v>82</v>
      </c>
      <c r="L8" s="58">
        <v>3</v>
      </c>
      <c r="M8" s="58">
        <v>3</v>
      </c>
      <c r="O8" s="5" t="s">
        <v>86</v>
      </c>
      <c r="P8" s="5" t="s">
        <v>86</v>
      </c>
      <c r="Q8" s="58" t="s">
        <v>91</v>
      </c>
      <c r="R8" s="58">
        <v>3</v>
      </c>
      <c r="S8" s="58">
        <v>3</v>
      </c>
      <c r="U8" s="5" t="s">
        <v>86</v>
      </c>
      <c r="V8" s="5" t="s">
        <v>86</v>
      </c>
      <c r="Z8" s="2"/>
      <c r="AA8" s="8"/>
      <c r="AB8" s="8"/>
      <c r="AC8" s="8"/>
      <c r="AD8" s="8"/>
      <c r="AE8" s="8"/>
      <c r="AF8" s="8"/>
      <c r="AG8" s="8"/>
      <c r="AH8" s="8"/>
      <c r="AI8" s="8"/>
      <c r="AJ8" s="8" t="s">
        <v>22</v>
      </c>
      <c r="AK8" s="8"/>
      <c r="AL8" s="8"/>
      <c r="AM8" s="8"/>
      <c r="AN8" s="8" t="s">
        <v>26</v>
      </c>
      <c r="AO8" s="8"/>
      <c r="AP8" s="9"/>
      <c r="AQ8" s="9"/>
      <c r="AR8" s="9"/>
      <c r="AS8" s="9" t="s">
        <v>107</v>
      </c>
      <c r="AT8" s="9"/>
      <c r="AU8" s="9"/>
      <c r="AV8" s="9" t="s">
        <v>116</v>
      </c>
      <c r="AW8" s="9"/>
      <c r="AX8" s="9"/>
      <c r="AY8" s="9"/>
      <c r="AZ8" s="9"/>
      <c r="BA8" s="9"/>
      <c r="BB8" s="9"/>
      <c r="BC8" s="9"/>
      <c r="BD8" s="9"/>
      <c r="BE8" s="9" t="s">
        <v>128</v>
      </c>
      <c r="BF8" s="8" t="s">
        <v>158</v>
      </c>
      <c r="BG8" s="8"/>
      <c r="BH8" s="8"/>
      <c r="BI8" s="8"/>
      <c r="BK8" s="8"/>
      <c r="BL8" s="8"/>
      <c r="BM8" s="8" t="s">
        <v>166</v>
      </c>
      <c r="BR8" s="26"/>
    </row>
    <row r="9" spans="2:70" s="58" customFormat="1" hidden="1" x14ac:dyDescent="0.2">
      <c r="B9" s="3" t="s">
        <v>136</v>
      </c>
      <c r="C9" s="26"/>
      <c r="D9" s="2" t="s">
        <v>43</v>
      </c>
      <c r="E9" s="58" t="s">
        <v>33</v>
      </c>
      <c r="F9" s="58" t="s">
        <v>67</v>
      </c>
      <c r="G9" s="58" t="s">
        <v>78</v>
      </c>
      <c r="H9" s="58" t="s">
        <v>71</v>
      </c>
      <c r="L9" s="58">
        <v>4</v>
      </c>
      <c r="M9" s="58">
        <v>4</v>
      </c>
      <c r="O9" s="5" t="s">
        <v>87</v>
      </c>
      <c r="P9" s="5" t="s">
        <v>87</v>
      </c>
      <c r="Q9" s="58" t="s">
        <v>92</v>
      </c>
      <c r="R9" s="58">
        <v>4</v>
      </c>
      <c r="S9" s="58">
        <v>4</v>
      </c>
      <c r="U9" s="5" t="s">
        <v>87</v>
      </c>
      <c r="V9" s="5" t="s">
        <v>87</v>
      </c>
      <c r="Z9" s="2"/>
      <c r="AA9" s="8"/>
      <c r="AB9" s="8"/>
      <c r="AC9" s="8"/>
      <c r="AD9" s="8"/>
      <c r="AE9" s="8"/>
      <c r="AF9" s="8"/>
      <c r="AG9" s="8"/>
      <c r="AH9" s="8"/>
      <c r="AI9" s="8"/>
      <c r="AJ9" s="8"/>
      <c r="AK9" s="8"/>
      <c r="AL9" s="8"/>
      <c r="AM9" s="8"/>
      <c r="AN9" s="8" t="s">
        <v>27</v>
      </c>
      <c r="AO9" s="8"/>
      <c r="AP9" s="9"/>
      <c r="AQ9" s="9"/>
      <c r="AR9" s="9"/>
      <c r="AS9" s="9"/>
      <c r="AT9" s="9"/>
      <c r="AU9" s="9"/>
      <c r="AV9" s="9"/>
      <c r="AW9" s="9"/>
      <c r="AX9" s="9"/>
      <c r="AY9" s="9"/>
      <c r="AZ9" s="9"/>
      <c r="BA9" s="9"/>
      <c r="BB9" s="9"/>
      <c r="BC9" s="9"/>
      <c r="BD9" s="9"/>
      <c r="BE9" s="9"/>
      <c r="BF9" s="8"/>
      <c r="BG9" s="8"/>
      <c r="BH9" s="8"/>
      <c r="BI9" s="8"/>
      <c r="BK9" s="8"/>
      <c r="BL9" s="8"/>
      <c r="BM9" s="8"/>
      <c r="BR9" s="26"/>
    </row>
    <row r="10" spans="2:70" s="58" customFormat="1" hidden="1" x14ac:dyDescent="0.2">
      <c r="B10" s="3" t="s">
        <v>137</v>
      </c>
      <c r="C10" s="26"/>
      <c r="D10" s="2" t="s">
        <v>46</v>
      </c>
      <c r="E10" s="58" t="s">
        <v>35</v>
      </c>
      <c r="F10" s="58" t="s">
        <v>68</v>
      </c>
      <c r="G10" s="58" t="s">
        <v>41</v>
      </c>
      <c r="H10" s="58" t="s">
        <v>72</v>
      </c>
      <c r="L10" s="58">
        <v>5</v>
      </c>
      <c r="M10" s="58">
        <v>5</v>
      </c>
      <c r="O10" s="59"/>
      <c r="P10" s="59"/>
      <c r="R10" s="58">
        <v>5</v>
      </c>
      <c r="S10" s="58">
        <v>5</v>
      </c>
      <c r="U10" s="59"/>
      <c r="V10" s="59"/>
      <c r="Z10" s="2"/>
      <c r="AA10" s="8"/>
      <c r="AB10" s="8"/>
      <c r="AC10" s="8"/>
      <c r="AD10" s="8"/>
      <c r="AE10" s="8"/>
      <c r="AF10" s="8"/>
      <c r="AG10" s="8"/>
      <c r="AH10" s="8"/>
      <c r="AI10" s="8"/>
      <c r="AJ10" s="8"/>
      <c r="AK10" s="8"/>
      <c r="AL10" s="8"/>
      <c r="AM10" s="8"/>
      <c r="AN10" s="8" t="s">
        <v>61</v>
      </c>
      <c r="AO10" s="8"/>
      <c r="AP10" s="9">
        <v>15</v>
      </c>
      <c r="AQ10" s="9">
        <v>15</v>
      </c>
      <c r="AR10" s="9">
        <v>15</v>
      </c>
      <c r="AS10" s="9">
        <v>15</v>
      </c>
      <c r="AT10" s="9">
        <v>15</v>
      </c>
      <c r="AU10" s="9">
        <v>15</v>
      </c>
      <c r="AV10" s="9">
        <v>10</v>
      </c>
      <c r="AW10" s="9"/>
      <c r="AX10" s="9"/>
      <c r="AY10" s="9"/>
      <c r="AZ10" s="9"/>
      <c r="BA10" s="9"/>
      <c r="BB10" s="9"/>
      <c r="BC10" s="9"/>
      <c r="BD10" s="9"/>
      <c r="BE10" s="9" t="s">
        <v>129</v>
      </c>
      <c r="BF10" s="8"/>
      <c r="BG10" s="8"/>
      <c r="BH10" s="8"/>
      <c r="BI10" s="8"/>
      <c r="BK10" s="8"/>
      <c r="BL10" s="8"/>
      <c r="BM10" s="8"/>
      <c r="BR10" s="26"/>
    </row>
    <row r="11" spans="2:70" s="58" customFormat="1" hidden="1" x14ac:dyDescent="0.2">
      <c r="B11" s="3" t="s">
        <v>138</v>
      </c>
      <c r="C11" s="26"/>
      <c r="D11" s="2" t="s">
        <v>55</v>
      </c>
      <c r="E11" s="58" t="s">
        <v>41</v>
      </c>
      <c r="F11" s="58" t="s">
        <v>69</v>
      </c>
      <c r="G11" s="58" t="s">
        <v>79</v>
      </c>
      <c r="H11" s="58" t="s">
        <v>83</v>
      </c>
      <c r="O11" s="59"/>
      <c r="P11" s="59"/>
      <c r="U11" s="59"/>
      <c r="V11" s="59"/>
      <c r="Z11" s="2"/>
      <c r="AA11" s="8"/>
      <c r="AB11" s="8"/>
      <c r="AC11" s="8"/>
      <c r="AD11" s="8"/>
      <c r="AE11" s="8"/>
      <c r="AF11" s="8"/>
      <c r="AG11" s="8"/>
      <c r="AH11" s="8"/>
      <c r="AI11" s="8"/>
      <c r="AJ11" s="8"/>
      <c r="AK11" s="8"/>
      <c r="AL11" s="8"/>
      <c r="AM11" s="8"/>
      <c r="AN11" s="8" t="s">
        <v>31</v>
      </c>
      <c r="AO11" s="8"/>
      <c r="AP11" s="9">
        <v>0</v>
      </c>
      <c r="AQ11" s="9">
        <v>0</v>
      </c>
      <c r="AR11" s="9">
        <v>0</v>
      </c>
      <c r="AS11" s="9">
        <v>10</v>
      </c>
      <c r="AT11" s="9">
        <v>0</v>
      </c>
      <c r="AU11" s="9">
        <v>0</v>
      </c>
      <c r="AV11" s="9">
        <v>5</v>
      </c>
      <c r="AW11" s="9"/>
      <c r="AX11" s="9"/>
      <c r="AY11" s="9"/>
      <c r="AZ11" s="9"/>
      <c r="BA11" s="9"/>
      <c r="BB11" s="9"/>
      <c r="BC11" s="9"/>
      <c r="BD11" s="9"/>
      <c r="BE11" s="9" t="s">
        <v>130</v>
      </c>
      <c r="BF11" s="8"/>
      <c r="BG11" s="8"/>
      <c r="BH11" s="8"/>
      <c r="BI11" s="8"/>
      <c r="BK11" s="8"/>
      <c r="BL11" s="8"/>
      <c r="BM11" s="8"/>
      <c r="BR11" s="26"/>
    </row>
    <row r="12" spans="2:70" s="58" customFormat="1" hidden="1" x14ac:dyDescent="0.2">
      <c r="B12" s="3" t="s">
        <v>139</v>
      </c>
      <c r="C12" s="26"/>
      <c r="D12" s="2" t="s">
        <v>49</v>
      </c>
      <c r="E12" s="58" t="s">
        <v>39</v>
      </c>
      <c r="H12" s="58" t="s">
        <v>73</v>
      </c>
      <c r="O12" s="59"/>
      <c r="P12" s="59"/>
      <c r="U12" s="59"/>
      <c r="V12" s="59"/>
      <c r="Z12" s="2"/>
      <c r="AA12" s="8"/>
      <c r="AB12" s="8"/>
      <c r="AC12" s="8"/>
      <c r="AD12" s="8"/>
      <c r="AE12" s="8"/>
      <c r="AF12" s="8"/>
      <c r="AG12" s="8"/>
      <c r="AH12" s="8"/>
      <c r="AI12" s="8"/>
      <c r="AJ12" s="8"/>
      <c r="AK12" s="8"/>
      <c r="AL12" s="8"/>
      <c r="AM12" s="8"/>
      <c r="AN12" s="8" t="s">
        <v>28</v>
      </c>
      <c r="AO12" s="8"/>
      <c r="AP12" s="9"/>
      <c r="AQ12" s="9"/>
      <c r="AR12" s="9"/>
      <c r="AS12" s="9">
        <v>0</v>
      </c>
      <c r="AT12" s="9"/>
      <c r="AU12" s="9"/>
      <c r="AV12" s="9">
        <v>0</v>
      </c>
      <c r="AW12" s="9"/>
      <c r="AX12" s="9"/>
      <c r="AY12" s="9"/>
      <c r="AZ12" s="9"/>
      <c r="BA12" s="9"/>
      <c r="BB12" s="9"/>
      <c r="BC12" s="9"/>
      <c r="BD12" s="9"/>
      <c r="BE12" s="9" t="s">
        <v>131</v>
      </c>
      <c r="BF12" s="8"/>
      <c r="BG12" s="8"/>
      <c r="BH12" s="8"/>
      <c r="BI12" s="8"/>
      <c r="BK12" s="8"/>
      <c r="BL12" s="8"/>
      <c r="BM12" s="8"/>
      <c r="BR12" s="26"/>
    </row>
    <row r="13" spans="2:70" s="58" customFormat="1" hidden="1" x14ac:dyDescent="0.2">
      <c r="B13" s="3" t="s">
        <v>140</v>
      </c>
      <c r="C13" s="26"/>
      <c r="D13" s="2" t="s">
        <v>60</v>
      </c>
      <c r="E13" s="58" t="s">
        <v>37</v>
      </c>
      <c r="O13" s="59"/>
      <c r="P13" s="59"/>
      <c r="U13" s="59"/>
      <c r="V13" s="59"/>
      <c r="Z13" s="2"/>
      <c r="AA13" s="8"/>
      <c r="AB13" s="8"/>
      <c r="AC13" s="8"/>
      <c r="AD13" s="8"/>
      <c r="AE13" s="8"/>
      <c r="AF13" s="8"/>
      <c r="AG13" s="8"/>
      <c r="AH13" s="8"/>
      <c r="AI13" s="8"/>
      <c r="AJ13" s="8"/>
      <c r="AK13" s="8"/>
      <c r="AL13" s="8"/>
      <c r="AM13" s="8"/>
      <c r="AN13" s="8" t="s">
        <v>29</v>
      </c>
      <c r="AO13" s="8"/>
      <c r="AP13" s="9"/>
      <c r="AQ13" s="9"/>
      <c r="AR13" s="9"/>
      <c r="AS13" s="9"/>
      <c r="AT13" s="9"/>
      <c r="AU13" s="9"/>
      <c r="AV13" s="9"/>
      <c r="AW13" s="9"/>
      <c r="AX13" s="9"/>
      <c r="AY13" s="9"/>
      <c r="AZ13" s="9"/>
      <c r="BA13" s="9"/>
      <c r="BB13" s="9"/>
      <c r="BC13" s="9"/>
      <c r="BD13" s="9"/>
      <c r="BE13" s="9"/>
      <c r="BF13" s="8"/>
      <c r="BG13" s="8"/>
      <c r="BH13" s="8"/>
      <c r="BI13" s="8"/>
      <c r="BK13" s="8"/>
      <c r="BL13" s="8"/>
      <c r="BM13" s="8"/>
      <c r="BR13" s="26"/>
    </row>
    <row r="14" spans="2:70" s="58" customFormat="1" hidden="1" x14ac:dyDescent="0.2">
      <c r="B14" s="3" t="s">
        <v>141</v>
      </c>
      <c r="C14" s="26"/>
      <c r="D14" s="2" t="s">
        <v>48</v>
      </c>
      <c r="E14" s="58" t="s">
        <v>38</v>
      </c>
      <c r="J14" s="24">
        <v>2</v>
      </c>
      <c r="O14" s="59"/>
      <c r="P14" s="59"/>
      <c r="U14" s="59"/>
      <c r="V14" s="59"/>
      <c r="Z14" s="2"/>
      <c r="AA14" s="8"/>
      <c r="AB14" s="8"/>
      <c r="AC14" s="8"/>
      <c r="AD14" s="8"/>
      <c r="AE14" s="8"/>
      <c r="AF14" s="8"/>
      <c r="AG14" s="8"/>
      <c r="AH14" s="8"/>
      <c r="AI14" s="8"/>
      <c r="AJ14" s="8"/>
      <c r="AK14" s="8"/>
      <c r="AL14" s="8"/>
      <c r="AM14" s="8"/>
      <c r="AN14" s="8" t="s">
        <v>30</v>
      </c>
      <c r="AO14" s="8"/>
      <c r="AP14" s="9"/>
      <c r="AQ14" s="9"/>
      <c r="AR14" s="9"/>
      <c r="AS14" s="9"/>
      <c r="AT14" s="9"/>
      <c r="AU14" s="9"/>
      <c r="AV14" s="9"/>
      <c r="AW14" s="9"/>
      <c r="AX14" s="9"/>
      <c r="AY14" s="9"/>
      <c r="AZ14" s="9"/>
      <c r="BA14" s="9"/>
      <c r="BB14" s="9"/>
      <c r="BC14" s="9"/>
      <c r="BD14" s="9"/>
      <c r="BE14" s="9"/>
      <c r="BF14" s="8"/>
      <c r="BG14" s="8"/>
      <c r="BH14" s="8"/>
      <c r="BI14" s="8"/>
      <c r="BK14" s="8"/>
      <c r="BL14" s="8"/>
      <c r="BM14" s="8"/>
      <c r="BR14" s="26"/>
    </row>
    <row r="15" spans="2:70" s="58" customFormat="1" hidden="1" x14ac:dyDescent="0.2">
      <c r="B15" s="3" t="s">
        <v>142</v>
      </c>
      <c r="C15" s="26"/>
      <c r="D15" s="2" t="s">
        <v>51</v>
      </c>
      <c r="E15" s="58" t="s">
        <v>40</v>
      </c>
      <c r="J15" s="58" t="s">
        <v>508</v>
      </c>
      <c r="O15" s="59"/>
      <c r="P15" s="59"/>
      <c r="U15" s="59"/>
      <c r="V15" s="59"/>
      <c r="Z15" s="2"/>
      <c r="AA15" s="8"/>
      <c r="AB15" s="8"/>
      <c r="AC15" s="8"/>
      <c r="AD15" s="8"/>
      <c r="AE15" s="8"/>
      <c r="AF15" s="8"/>
      <c r="AG15" s="8"/>
      <c r="AH15" s="8"/>
      <c r="AI15" s="8"/>
      <c r="AJ15" s="8"/>
      <c r="AK15" s="8"/>
      <c r="AL15" s="8"/>
      <c r="AM15" s="8"/>
      <c r="AN15" s="8"/>
      <c r="AO15" s="8"/>
      <c r="AP15" s="9"/>
      <c r="AQ15" s="9"/>
      <c r="AR15" s="9"/>
      <c r="AS15" s="9"/>
      <c r="AT15" s="9"/>
      <c r="AU15" s="9"/>
      <c r="AV15" s="9"/>
      <c r="AW15" s="9"/>
      <c r="AX15" s="9"/>
      <c r="AY15" s="9"/>
      <c r="AZ15" s="9"/>
      <c r="BA15" s="9"/>
      <c r="BB15" s="9"/>
      <c r="BC15" s="9"/>
      <c r="BD15" s="9"/>
      <c r="BE15" s="9"/>
      <c r="BF15" s="8"/>
      <c r="BG15" s="8"/>
      <c r="BH15" s="8"/>
      <c r="BI15" s="8"/>
      <c r="BK15" s="8"/>
      <c r="BL15" s="8"/>
      <c r="BM15" s="8"/>
      <c r="BR15" s="26"/>
    </row>
    <row r="16" spans="2:70" s="58" customFormat="1" hidden="1" x14ac:dyDescent="0.2">
      <c r="B16" s="3" t="s">
        <v>143</v>
      </c>
      <c r="C16" s="26"/>
      <c r="D16" s="2" t="s">
        <v>52</v>
      </c>
      <c r="J16" s="58" t="str">
        <f>+CHOOSE(J14,D6,D7,D8,D9,D10,D11,D12,D13,D14,D15,D16,D17,D18,D19,D20,D21,D22,D23,D24,D25)</f>
        <v>Direccionamiento Estratégico y Planeación</v>
      </c>
      <c r="O16" s="59"/>
      <c r="P16" s="59"/>
      <c r="U16" s="59"/>
      <c r="V16" s="59"/>
      <c r="Z16" s="2"/>
      <c r="AA16" s="8"/>
      <c r="AB16" s="8"/>
      <c r="AC16" s="8"/>
      <c r="AD16" s="8"/>
      <c r="AE16" s="8"/>
      <c r="AF16" s="8"/>
      <c r="AG16" s="8"/>
      <c r="AH16" s="8"/>
      <c r="AI16" s="8"/>
      <c r="AJ16" s="8"/>
      <c r="AK16" s="8"/>
      <c r="AL16" s="8"/>
      <c r="AM16" s="8"/>
      <c r="AN16" s="8"/>
      <c r="AO16" s="8"/>
      <c r="AP16" s="9"/>
      <c r="AQ16" s="9"/>
      <c r="AR16" s="9"/>
      <c r="AS16" s="9"/>
      <c r="AT16" s="9"/>
      <c r="AU16" s="9"/>
      <c r="AV16" s="9"/>
      <c r="AW16" s="9"/>
      <c r="AX16" s="9"/>
      <c r="AY16" s="9"/>
      <c r="AZ16" s="9"/>
      <c r="BA16" s="9"/>
      <c r="BB16" s="9"/>
      <c r="BC16" s="9"/>
      <c r="BD16" s="9"/>
      <c r="BE16" s="9"/>
      <c r="BF16" s="8"/>
      <c r="BG16" s="8"/>
      <c r="BH16" s="8"/>
      <c r="BI16" s="8"/>
      <c r="BK16" s="8"/>
      <c r="BL16" s="8"/>
      <c r="BM16" s="8"/>
      <c r="BR16" s="26"/>
    </row>
    <row r="17" spans="2:70" s="58" customFormat="1" hidden="1" x14ac:dyDescent="0.2">
      <c r="B17" s="3" t="s">
        <v>144</v>
      </c>
      <c r="C17" s="26"/>
      <c r="D17" s="2" t="s">
        <v>54</v>
      </c>
      <c r="O17" s="59"/>
      <c r="P17" s="59"/>
      <c r="U17" s="59"/>
      <c r="V17" s="59"/>
      <c r="Z17" s="2"/>
      <c r="AA17" s="8"/>
      <c r="AB17" s="8"/>
      <c r="AC17" s="8"/>
      <c r="AD17" s="8"/>
      <c r="AE17" s="8"/>
      <c r="AF17" s="8"/>
      <c r="AG17" s="8"/>
      <c r="AH17" s="8"/>
      <c r="AI17" s="8"/>
      <c r="AJ17" s="8"/>
      <c r="AK17" s="8"/>
      <c r="AL17" s="8"/>
      <c r="AM17" s="8"/>
      <c r="AN17" s="8"/>
      <c r="AO17" s="8"/>
      <c r="AP17" s="9"/>
      <c r="AQ17" s="9"/>
      <c r="AR17" s="9"/>
      <c r="AS17" s="9"/>
      <c r="AT17" s="9"/>
      <c r="AU17" s="9"/>
      <c r="AV17" s="9"/>
      <c r="AW17" s="9"/>
      <c r="AX17" s="9"/>
      <c r="AY17" s="9"/>
      <c r="AZ17" s="9"/>
      <c r="BA17" s="9"/>
      <c r="BB17" s="9"/>
      <c r="BC17" s="9"/>
      <c r="BD17" s="9"/>
      <c r="BE17" s="9"/>
      <c r="BF17" s="8"/>
      <c r="BG17" s="8"/>
      <c r="BH17" s="8"/>
      <c r="BI17" s="8"/>
      <c r="BK17" s="8"/>
      <c r="BL17" s="8"/>
      <c r="BM17" s="8"/>
      <c r="BR17" s="26"/>
    </row>
    <row r="18" spans="2:70" s="58" customFormat="1" hidden="1" x14ac:dyDescent="0.2">
      <c r="B18" s="3" t="s">
        <v>145</v>
      </c>
      <c r="C18" s="26"/>
      <c r="D18" s="2" t="s">
        <v>53</v>
      </c>
      <c r="O18" s="59"/>
      <c r="P18" s="59"/>
      <c r="U18" s="59"/>
      <c r="V18" s="59"/>
      <c r="Z18" s="2"/>
      <c r="AA18" s="8"/>
      <c r="AB18" s="8"/>
      <c r="AC18" s="8"/>
      <c r="AD18" s="8"/>
      <c r="AE18" s="8"/>
      <c r="AF18" s="8"/>
      <c r="AG18" s="8"/>
      <c r="AH18" s="8"/>
      <c r="AI18" s="8"/>
      <c r="AJ18" s="8"/>
      <c r="AK18" s="8"/>
      <c r="AL18" s="8"/>
      <c r="AM18" s="8"/>
      <c r="AN18" s="8"/>
      <c r="AO18" s="8"/>
      <c r="AP18" s="9"/>
      <c r="AQ18" s="9"/>
      <c r="AR18" s="9"/>
      <c r="AS18" s="9"/>
      <c r="AT18" s="9"/>
      <c r="AU18" s="9"/>
      <c r="AV18" s="9"/>
      <c r="AW18" s="9"/>
      <c r="AX18" s="9"/>
      <c r="AY18" s="9"/>
      <c r="AZ18" s="9"/>
      <c r="BA18" s="9"/>
      <c r="BB18" s="9"/>
      <c r="BC18" s="9"/>
      <c r="BD18" s="9"/>
      <c r="BE18" s="9"/>
      <c r="BF18" s="8"/>
      <c r="BG18" s="8"/>
      <c r="BH18" s="8"/>
      <c r="BI18" s="8"/>
      <c r="BK18" s="8"/>
      <c r="BL18" s="8"/>
      <c r="BM18" s="8"/>
      <c r="BR18" s="26"/>
    </row>
    <row r="19" spans="2:70" s="58" customFormat="1" hidden="1" x14ac:dyDescent="0.2">
      <c r="B19" s="3" t="s">
        <v>146</v>
      </c>
      <c r="C19" s="26"/>
      <c r="D19" s="2" t="s">
        <v>42</v>
      </c>
      <c r="O19" s="59"/>
      <c r="P19" s="59"/>
      <c r="U19" s="59"/>
      <c r="V19" s="59"/>
      <c r="Z19" s="2"/>
      <c r="AA19" s="8"/>
      <c r="AB19" s="8"/>
      <c r="AC19" s="8"/>
      <c r="AD19" s="8"/>
      <c r="AE19" s="8"/>
      <c r="AF19" s="8"/>
      <c r="AG19" s="8"/>
      <c r="AH19" s="8"/>
      <c r="AI19" s="8"/>
      <c r="AJ19" s="8"/>
      <c r="AK19" s="8"/>
      <c r="AL19" s="8"/>
      <c r="AM19" s="8"/>
      <c r="AN19" s="8"/>
      <c r="AO19" s="8"/>
      <c r="AP19" s="9"/>
      <c r="AQ19" s="9"/>
      <c r="AR19" s="9"/>
      <c r="AS19" s="9"/>
      <c r="AT19" s="9"/>
      <c r="AU19" s="9"/>
      <c r="AV19" s="9"/>
      <c r="AW19" s="9"/>
      <c r="AX19" s="9"/>
      <c r="AY19" s="9"/>
      <c r="AZ19" s="9"/>
      <c r="BA19" s="9"/>
      <c r="BB19" s="9"/>
      <c r="BC19" s="9"/>
      <c r="BD19" s="9"/>
      <c r="BE19" s="9"/>
      <c r="BF19" s="8"/>
      <c r="BG19" s="8"/>
      <c r="BH19" s="8"/>
      <c r="BI19" s="8"/>
      <c r="BK19" s="8"/>
      <c r="BL19" s="8"/>
      <c r="BM19" s="8"/>
      <c r="BR19" s="26"/>
    </row>
    <row r="20" spans="2:70" s="58" customFormat="1" hidden="1" x14ac:dyDescent="0.2">
      <c r="B20" s="3" t="s">
        <v>147</v>
      </c>
      <c r="C20" s="26"/>
      <c r="D20" s="2" t="s">
        <v>45</v>
      </c>
      <c r="O20" s="59"/>
      <c r="P20" s="59"/>
      <c r="U20" s="59"/>
      <c r="V20" s="59"/>
      <c r="Z20" s="2"/>
      <c r="AA20" s="8"/>
      <c r="AB20" s="8"/>
      <c r="AC20" s="8"/>
      <c r="AD20" s="8"/>
      <c r="AE20" s="8"/>
      <c r="AF20" s="8"/>
      <c r="AG20" s="8"/>
      <c r="AH20" s="8"/>
      <c r="AI20" s="8"/>
      <c r="AJ20" s="8"/>
      <c r="AK20" s="8"/>
      <c r="AL20" s="8"/>
      <c r="AM20" s="8"/>
      <c r="AN20" s="8"/>
      <c r="AO20" s="8"/>
      <c r="AP20" s="9"/>
      <c r="AQ20" s="9"/>
      <c r="AR20" s="9"/>
      <c r="AS20" s="9"/>
      <c r="AT20" s="9"/>
      <c r="AU20" s="9"/>
      <c r="AV20" s="9"/>
      <c r="AW20" s="9"/>
      <c r="AX20" s="9"/>
      <c r="AY20" s="9"/>
      <c r="AZ20" s="9"/>
      <c r="BA20" s="9"/>
      <c r="BB20" s="9"/>
      <c r="BC20" s="9"/>
      <c r="BD20" s="9"/>
      <c r="BE20" s="9"/>
      <c r="BF20" s="8"/>
      <c r="BG20" s="8"/>
      <c r="BH20" s="8"/>
      <c r="BI20" s="8"/>
      <c r="BK20" s="8"/>
      <c r="BL20" s="8"/>
      <c r="BM20" s="8"/>
      <c r="BR20" s="26"/>
    </row>
    <row r="21" spans="2:70" s="58" customFormat="1" hidden="1" x14ac:dyDescent="0.2">
      <c r="B21" s="3" t="s">
        <v>148</v>
      </c>
      <c r="C21" s="26"/>
      <c r="D21" s="2" t="s">
        <v>57</v>
      </c>
      <c r="O21" s="59"/>
      <c r="P21" s="59"/>
      <c r="U21" s="59"/>
      <c r="V21" s="59"/>
      <c r="Z21" s="2"/>
      <c r="AA21" s="8"/>
      <c r="AB21" s="8"/>
      <c r="AC21" s="8"/>
      <c r="AD21" s="8"/>
      <c r="AE21" s="8"/>
      <c r="AF21" s="8"/>
      <c r="AG21" s="8"/>
      <c r="AH21" s="8"/>
      <c r="AI21" s="8"/>
      <c r="AJ21" s="8"/>
      <c r="AK21" s="8"/>
      <c r="AL21" s="8"/>
      <c r="AM21" s="8"/>
      <c r="AN21" s="8"/>
      <c r="AO21" s="8"/>
      <c r="AP21" s="9"/>
      <c r="AQ21" s="9"/>
      <c r="AR21" s="9"/>
      <c r="AS21" s="9"/>
      <c r="AT21" s="9"/>
      <c r="AU21" s="9"/>
      <c r="AV21" s="9"/>
      <c r="AW21" s="9"/>
      <c r="AX21" s="9"/>
      <c r="AY21" s="9"/>
      <c r="AZ21" s="9"/>
      <c r="BA21" s="9"/>
      <c r="BB21" s="9"/>
      <c r="BC21" s="9"/>
      <c r="BD21" s="9"/>
      <c r="BE21" s="9"/>
      <c r="BF21" s="8"/>
      <c r="BG21" s="8"/>
      <c r="BH21" s="8"/>
      <c r="BI21" s="8"/>
      <c r="BK21" s="8"/>
      <c r="BL21" s="8"/>
      <c r="BM21" s="8"/>
      <c r="BR21" s="26"/>
    </row>
    <row r="22" spans="2:70" s="58" customFormat="1" hidden="1" x14ac:dyDescent="0.2">
      <c r="B22" s="3" t="s">
        <v>149</v>
      </c>
      <c r="C22" s="26"/>
      <c r="D22" s="2" t="s">
        <v>56</v>
      </c>
      <c r="O22" s="59"/>
      <c r="P22" s="59"/>
      <c r="U22" s="59"/>
      <c r="V22" s="59"/>
      <c r="Z22" s="2"/>
      <c r="AP22" s="2"/>
      <c r="AQ22" s="2"/>
      <c r="AR22" s="2"/>
      <c r="AS22" s="2"/>
      <c r="AT22" s="2"/>
      <c r="AU22" s="2"/>
      <c r="AV22" s="2"/>
      <c r="AW22" s="2"/>
      <c r="AX22" s="2"/>
      <c r="AY22" s="2"/>
      <c r="AZ22" s="2"/>
      <c r="BA22" s="2"/>
      <c r="BB22" s="2"/>
      <c r="BC22" s="2"/>
      <c r="BD22" s="2"/>
      <c r="BE22" s="2"/>
      <c r="BR22" s="26"/>
    </row>
    <row r="23" spans="2:70" s="58" customFormat="1" hidden="1" x14ac:dyDescent="0.2">
      <c r="B23" s="3" t="s">
        <v>150</v>
      </c>
      <c r="C23" s="26"/>
      <c r="D23" s="2" t="s">
        <v>47</v>
      </c>
      <c r="O23" s="59"/>
      <c r="P23" s="59"/>
      <c r="U23" s="59"/>
      <c r="V23" s="59"/>
      <c r="Z23" s="2"/>
      <c r="AP23" s="2"/>
      <c r="AQ23" s="2"/>
      <c r="AR23" s="2"/>
      <c r="AS23" s="2"/>
      <c r="AT23" s="2"/>
      <c r="AU23" s="2"/>
      <c r="AV23" s="2"/>
      <c r="AW23" s="2"/>
      <c r="AX23" s="2"/>
      <c r="AY23" s="2"/>
      <c r="AZ23" s="2"/>
      <c r="BA23" s="2"/>
      <c r="BB23" s="2"/>
      <c r="BC23" s="2"/>
      <c r="BD23" s="2"/>
      <c r="BE23" s="2"/>
      <c r="BR23" s="26"/>
    </row>
    <row r="24" spans="2:70" s="58" customFormat="1" hidden="1" x14ac:dyDescent="0.2">
      <c r="B24" s="3" t="s">
        <v>151</v>
      </c>
      <c r="C24" s="26"/>
      <c r="D24" s="2" t="s">
        <v>59</v>
      </c>
      <c r="O24" s="59"/>
      <c r="P24" s="59"/>
      <c r="U24" s="59"/>
      <c r="V24" s="59"/>
      <c r="Z24" s="2"/>
      <c r="AP24" s="2"/>
      <c r="AQ24" s="2"/>
      <c r="AR24" s="2"/>
      <c r="AS24" s="2"/>
      <c r="AT24" s="2"/>
      <c r="AU24" s="2"/>
      <c r="AV24" s="2"/>
      <c r="AW24" s="2"/>
      <c r="AX24" s="2"/>
      <c r="AY24" s="2"/>
      <c r="AZ24" s="2"/>
      <c r="BA24" s="2"/>
      <c r="BB24" s="2"/>
      <c r="BC24" s="2"/>
      <c r="BD24" s="2"/>
      <c r="BE24" s="2"/>
      <c r="BR24" s="26"/>
    </row>
    <row r="25" spans="2:70" s="58" customFormat="1" hidden="1" x14ac:dyDescent="0.2">
      <c r="B25" s="3" t="s">
        <v>152</v>
      </c>
      <c r="C25" s="26"/>
      <c r="D25" s="2" t="s">
        <v>50</v>
      </c>
      <c r="O25" s="59"/>
      <c r="P25" s="59"/>
      <c r="U25" s="59"/>
      <c r="V25" s="59"/>
      <c r="Z25" s="2"/>
      <c r="AP25" s="2"/>
      <c r="AQ25" s="2"/>
      <c r="AR25" s="2"/>
      <c r="AS25" s="2"/>
      <c r="AT25" s="2"/>
      <c r="AU25" s="2"/>
      <c r="AV25" s="2"/>
      <c r="AW25" s="2"/>
      <c r="AX25" s="2"/>
      <c r="AY25" s="2"/>
      <c r="AZ25" s="2"/>
      <c r="BA25" s="2"/>
      <c r="BB25" s="2"/>
      <c r="BC25" s="2"/>
      <c r="BD25" s="2"/>
      <c r="BE25" s="2"/>
      <c r="BR25" s="26"/>
    </row>
    <row r="26" spans="2:70" s="58" customFormat="1" x14ac:dyDescent="0.2">
      <c r="B26" s="3"/>
      <c r="C26" s="26"/>
      <c r="D26" s="2"/>
      <c r="O26" s="59"/>
      <c r="P26" s="59"/>
      <c r="U26" s="59"/>
      <c r="V26" s="59"/>
      <c r="Z26" s="2"/>
      <c r="AP26" s="2"/>
      <c r="AQ26" s="2"/>
      <c r="AR26" s="2"/>
      <c r="AS26" s="2"/>
      <c r="AT26" s="2"/>
      <c r="AU26" s="2"/>
      <c r="AV26" s="2"/>
      <c r="AW26" s="2"/>
      <c r="AX26" s="2"/>
      <c r="AY26" s="2"/>
      <c r="AZ26" s="2"/>
      <c r="BA26" s="2"/>
      <c r="BB26" s="2"/>
      <c r="BC26" s="2"/>
      <c r="BD26" s="2"/>
      <c r="BE26" s="2"/>
      <c r="BR26" s="26"/>
    </row>
    <row r="27" spans="2:70" s="4" customFormat="1" ht="9" customHeight="1" thickBot="1" x14ac:dyDescent="0.3">
      <c r="B27" s="15"/>
      <c r="C27" s="27"/>
      <c r="AG27" s="16"/>
      <c r="AH27" s="16"/>
      <c r="BR27" s="27"/>
    </row>
    <row r="28" spans="2:70" s="4" customFormat="1" ht="15.75" thickBot="1" x14ac:dyDescent="0.3">
      <c r="B28" s="15"/>
      <c r="C28" s="27"/>
      <c r="D28" s="190" t="s">
        <v>729</v>
      </c>
      <c r="E28" s="191"/>
      <c r="F28" s="192"/>
      <c r="AG28" s="16"/>
      <c r="AH28" s="16"/>
      <c r="BR28" s="27"/>
    </row>
    <row r="29" spans="2:70" s="4" customFormat="1" ht="21.75" customHeight="1" thickBot="1" x14ac:dyDescent="0.3">
      <c r="B29" s="15"/>
      <c r="C29" s="27"/>
      <c r="AG29" s="16"/>
      <c r="AH29" s="16"/>
      <c r="BR29" s="27"/>
    </row>
    <row r="30" spans="2:70" s="4" customFormat="1" ht="15.75" hidden="1" thickBot="1" x14ac:dyDescent="0.3">
      <c r="B30" s="15"/>
      <c r="C30" s="27"/>
      <c r="AG30" s="16"/>
      <c r="AH30" s="16"/>
      <c r="BR30" s="27"/>
    </row>
    <row r="31" spans="2:70" s="4" customFormat="1" ht="15.75" hidden="1" thickBot="1" x14ac:dyDescent="0.3">
      <c r="B31" s="15"/>
      <c r="C31" s="27"/>
      <c r="AG31" s="16"/>
      <c r="AH31" s="16"/>
      <c r="BR31" s="27"/>
    </row>
    <row r="32" spans="2:70" s="4" customFormat="1" ht="15.75" hidden="1" thickBot="1" x14ac:dyDescent="0.3">
      <c r="B32" s="15"/>
      <c r="C32" s="27"/>
      <c r="AG32" s="16"/>
      <c r="AH32" s="16"/>
      <c r="BR32" s="27"/>
    </row>
    <row r="33" spans="1:70" s="4" customFormat="1" ht="15.75" hidden="1" thickBot="1" x14ac:dyDescent="0.3">
      <c r="B33" s="15"/>
      <c r="C33" s="27"/>
      <c r="AG33" s="16"/>
      <c r="AH33" s="16"/>
      <c r="BR33" s="27"/>
    </row>
    <row r="34" spans="1:70" s="4" customFormat="1" ht="15.75" hidden="1" thickBot="1" x14ac:dyDescent="0.3">
      <c r="B34" s="15"/>
      <c r="C34" s="27"/>
      <c r="AG34" s="16"/>
      <c r="AH34" s="16"/>
      <c r="BR34" s="27"/>
    </row>
    <row r="35" spans="1:70" s="4" customFormat="1" ht="16.5" customHeight="1" thickBot="1" x14ac:dyDescent="0.3">
      <c r="B35" s="15"/>
      <c r="C35" s="27"/>
      <c r="D35" s="180" t="s">
        <v>501</v>
      </c>
      <c r="E35" s="181"/>
      <c r="F35" s="181"/>
      <c r="G35" s="181"/>
      <c r="H35" s="181"/>
      <c r="I35" s="181"/>
      <c r="J35" s="181"/>
      <c r="K35" s="182"/>
      <c r="L35" s="183" t="s">
        <v>502</v>
      </c>
      <c r="M35" s="184"/>
      <c r="N35" s="184"/>
      <c r="O35" s="184"/>
      <c r="P35" s="184"/>
      <c r="Q35" s="184"/>
      <c r="R35" s="184"/>
      <c r="S35" s="184"/>
      <c r="T35" s="184"/>
      <c r="U35" s="184"/>
      <c r="V35" s="184"/>
      <c r="W35" s="184"/>
      <c r="X35" s="185"/>
      <c r="Y35" s="156" t="s">
        <v>503</v>
      </c>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c r="BI35" s="157"/>
      <c r="BJ35" s="157"/>
      <c r="BK35" s="158"/>
      <c r="BR35" s="27"/>
    </row>
    <row r="36" spans="1:70" s="17" customFormat="1" ht="63.75" x14ac:dyDescent="0.2">
      <c r="A36" s="60" t="s">
        <v>419</v>
      </c>
      <c r="B36" s="60" t="s">
        <v>500</v>
      </c>
      <c r="C36" s="61" t="s">
        <v>508</v>
      </c>
      <c r="D36" s="61" t="s">
        <v>3</v>
      </c>
      <c r="E36" s="61" t="s">
        <v>11</v>
      </c>
      <c r="F36" s="61" t="s">
        <v>63</v>
      </c>
      <c r="G36" s="61" t="s">
        <v>70</v>
      </c>
      <c r="H36" s="61" t="s">
        <v>74</v>
      </c>
      <c r="I36" s="61" t="s">
        <v>12</v>
      </c>
      <c r="J36" s="61" t="s">
        <v>0</v>
      </c>
      <c r="K36" s="61" t="s">
        <v>13</v>
      </c>
      <c r="L36" s="62" t="s">
        <v>1</v>
      </c>
      <c r="M36" s="62" t="s">
        <v>2</v>
      </c>
      <c r="N36" s="61" t="s">
        <v>491</v>
      </c>
      <c r="O36" s="61" t="s">
        <v>523</v>
      </c>
      <c r="P36" s="61" t="s">
        <v>498</v>
      </c>
      <c r="Q36" s="62" t="s">
        <v>62</v>
      </c>
      <c r="R36" s="62" t="s">
        <v>1</v>
      </c>
      <c r="S36" s="62" t="s">
        <v>2</v>
      </c>
      <c r="T36" s="61" t="s">
        <v>492</v>
      </c>
      <c r="U36" s="61" t="s">
        <v>524</v>
      </c>
      <c r="V36" s="61" t="s">
        <v>499</v>
      </c>
      <c r="W36" s="61" t="s">
        <v>153</v>
      </c>
      <c r="X36" s="61" t="s">
        <v>88</v>
      </c>
      <c r="Y36" s="23" t="s">
        <v>10</v>
      </c>
      <c r="Z36" s="23" t="s">
        <v>14</v>
      </c>
      <c r="AA36" s="23" t="s">
        <v>93</v>
      </c>
      <c r="AB36" s="23" t="s">
        <v>154</v>
      </c>
      <c r="AC36" s="23" t="s">
        <v>168</v>
      </c>
      <c r="AD36" s="23" t="s">
        <v>155</v>
      </c>
      <c r="AE36" s="23" t="s">
        <v>560</v>
      </c>
      <c r="AF36" s="23" t="s">
        <v>561</v>
      </c>
      <c r="AG36" s="23" t="s">
        <v>562</v>
      </c>
      <c r="AH36" s="23" t="s">
        <v>563</v>
      </c>
      <c r="AI36" s="23" t="s">
        <v>182</v>
      </c>
      <c r="AJ36" s="23" t="s">
        <v>16</v>
      </c>
      <c r="AK36" s="23" t="s">
        <v>15</v>
      </c>
      <c r="AL36" s="23" t="s">
        <v>17</v>
      </c>
      <c r="AM36" s="23" t="s">
        <v>18</v>
      </c>
      <c r="AN36" s="23" t="s">
        <v>19</v>
      </c>
      <c r="AO36" s="23" t="s">
        <v>170</v>
      </c>
      <c r="AP36" s="23" t="s">
        <v>99</v>
      </c>
      <c r="AQ36" s="23" t="s">
        <v>100</v>
      </c>
      <c r="AR36" s="23" t="s">
        <v>94</v>
      </c>
      <c r="AS36" s="23" t="s">
        <v>95</v>
      </c>
      <c r="AT36" s="23" t="s">
        <v>96</v>
      </c>
      <c r="AU36" s="23" t="s">
        <v>97</v>
      </c>
      <c r="AV36" s="23" t="s">
        <v>98</v>
      </c>
      <c r="AW36" s="23" t="s">
        <v>119</v>
      </c>
      <c r="AX36" s="23" t="s">
        <v>120</v>
      </c>
      <c r="AY36" s="23" t="s">
        <v>121</v>
      </c>
      <c r="AZ36" s="23" t="s">
        <v>122</v>
      </c>
      <c r="BA36" s="23" t="s">
        <v>123</v>
      </c>
      <c r="BB36" s="23" t="s">
        <v>124</v>
      </c>
      <c r="BC36" s="23" t="s">
        <v>125</v>
      </c>
      <c r="BD36" s="23" t="s">
        <v>132</v>
      </c>
      <c r="BE36" s="23" t="s">
        <v>495</v>
      </c>
      <c r="BF36" s="23" t="s">
        <v>496</v>
      </c>
      <c r="BG36" s="23" t="s">
        <v>497</v>
      </c>
      <c r="BH36" s="23" t="s">
        <v>160</v>
      </c>
      <c r="BI36" s="23" t="s">
        <v>161</v>
      </c>
      <c r="BJ36" s="23" t="s">
        <v>159</v>
      </c>
      <c r="BK36" s="23" t="s">
        <v>162</v>
      </c>
      <c r="BL36" s="10" t="s">
        <v>163</v>
      </c>
      <c r="BM36" s="10" t="s">
        <v>164</v>
      </c>
      <c r="BN36" s="10" t="s">
        <v>184</v>
      </c>
      <c r="BO36" s="10" t="s">
        <v>183</v>
      </c>
      <c r="BP36" s="10" t="s">
        <v>185</v>
      </c>
      <c r="BQ36" s="10" t="s">
        <v>183</v>
      </c>
      <c r="BR36" s="23" t="s">
        <v>507</v>
      </c>
    </row>
    <row r="37" spans="1:70" s="37" customFormat="1" ht="112.5" customHeight="1" x14ac:dyDescent="0.2">
      <c r="A37" s="142">
        <v>45</v>
      </c>
      <c r="B37" s="142" t="s">
        <v>455</v>
      </c>
      <c r="C37" s="56" t="s">
        <v>60</v>
      </c>
      <c r="D37" s="75" t="s">
        <v>60</v>
      </c>
      <c r="E37" s="143" t="s">
        <v>38</v>
      </c>
      <c r="F37" s="136" t="s">
        <v>69</v>
      </c>
      <c r="G37" s="136" t="s">
        <v>77</v>
      </c>
      <c r="H37" s="136" t="s">
        <v>71</v>
      </c>
      <c r="I37" s="144" t="s">
        <v>319</v>
      </c>
      <c r="J37" s="145" t="s">
        <v>526</v>
      </c>
      <c r="K37" s="144" t="s">
        <v>320</v>
      </c>
      <c r="L37" s="136">
        <v>3</v>
      </c>
      <c r="M37" s="136">
        <v>4</v>
      </c>
      <c r="N37" s="140">
        <f>+L37*M37</f>
        <v>12</v>
      </c>
      <c r="O37" s="193" t="str">
        <f>(CONCATENATE(L37,M37))</f>
        <v>34</v>
      </c>
      <c r="P37" s="193" t="str">
        <f>IF(OR(O37="11",O37="12",O37="21",O37="22",O37="31"),$P$9,IF(OR(O37="41",O37="32",O37="23",O37="13"),$P$8,IF(OR(O37="51",O37="52",O37="42",O37="43",O37="33",O37="24",O37="14"),$P$7,IF(OR(O37="53",O37="54",O37="44",O37="34",O37="55",O37="45",O37="35",O37="25",O37="15"),$P$6,0))))</f>
        <v>RIESGO EXTREMO</v>
      </c>
      <c r="Q37" s="141" t="s">
        <v>90</v>
      </c>
      <c r="R37" s="138">
        <f>INT(L37-BO37)</f>
        <v>2</v>
      </c>
      <c r="S37" s="138">
        <f>INT(M37-BQ37)</f>
        <v>3</v>
      </c>
      <c r="T37" s="140">
        <f>+R37*S37</f>
        <v>6</v>
      </c>
      <c r="U37" s="193" t="str">
        <f>(CONCATENATE(R37,S37))</f>
        <v>23</v>
      </c>
      <c r="V37" s="193" t="str">
        <f>IF(OR(U37="11",U37="12",U37="21",U37="22",U37="31"),$P$9,IF(OR(U37="41",U37="32",U37="23",U37="13"),$P$8,IF(OR(U37="51",U37="52",U37="42",U37="43",U37="33",U37="24",U37="14"),$P$7,IF(OR(U37="53",U37="54",U37="44",U37="34",U37="55",U37="45",U37="35",U37="25",U37="15"),$P$6,0))))</f>
        <v>RIESGO MODERADO</v>
      </c>
      <c r="W37" s="136" t="s">
        <v>805</v>
      </c>
      <c r="X37" s="136" t="s">
        <v>23</v>
      </c>
      <c r="Y37" s="76" t="s">
        <v>800</v>
      </c>
      <c r="Z37" s="80" t="s">
        <v>321</v>
      </c>
      <c r="AA37" s="80" t="s">
        <v>23</v>
      </c>
      <c r="AB37" s="80" t="s">
        <v>801</v>
      </c>
      <c r="AC37" s="33" t="s">
        <v>7</v>
      </c>
      <c r="AD37" s="72">
        <f>+SUM(AE37:AH37)</f>
        <v>4</v>
      </c>
      <c r="AE37" s="33">
        <v>1</v>
      </c>
      <c r="AF37" s="33">
        <v>1</v>
      </c>
      <c r="AG37" s="33">
        <v>1</v>
      </c>
      <c r="AH37" s="33">
        <v>1</v>
      </c>
      <c r="AI37" s="33" t="s">
        <v>23</v>
      </c>
      <c r="AJ37" s="80" t="s">
        <v>21</v>
      </c>
      <c r="AK37" s="80" t="s">
        <v>23</v>
      </c>
      <c r="AL37" s="80" t="s">
        <v>6</v>
      </c>
      <c r="AM37" s="80" t="s">
        <v>6</v>
      </c>
      <c r="AN37" s="80" t="s">
        <v>27</v>
      </c>
      <c r="AO37" s="33" t="s">
        <v>117</v>
      </c>
      <c r="AP37" s="33" t="s">
        <v>101</v>
      </c>
      <c r="AQ37" s="33" t="s">
        <v>103</v>
      </c>
      <c r="AR37" s="33" t="s">
        <v>105</v>
      </c>
      <c r="AS37" s="33" t="str">
        <f>+IF(AJ37="Preventivo","Prevenir",IF(AJ37="Detectivo","Detectar","No es un control"))</f>
        <v>Detectar</v>
      </c>
      <c r="AT37" s="80" t="s">
        <v>108</v>
      </c>
      <c r="AU37" s="80" t="s">
        <v>110</v>
      </c>
      <c r="AV37" s="80" t="s">
        <v>112</v>
      </c>
      <c r="AW37" s="33">
        <f>+IF(AP37=$AP$6,$AP$10,$AP$11)</f>
        <v>15</v>
      </c>
      <c r="AX37" s="33">
        <f>+IF(AQ37=$AQ$6,$AQ$10,$AQ$11)</f>
        <v>15</v>
      </c>
      <c r="AY37" s="33">
        <f>+IF(AR37=$AR$6,$AR$10,$AR$11)</f>
        <v>15</v>
      </c>
      <c r="AZ37" s="33">
        <f>IF(AS37=$AS$6,$AS$10,IF(AS37=$AS$7,$AS$11,0))</f>
        <v>10</v>
      </c>
      <c r="BA37" s="33">
        <f>+IF(AT37=$AT$6,$AT$10,$AT$11)</f>
        <v>15</v>
      </c>
      <c r="BB37" s="33">
        <f>+IF(AU37=$AU$6,$AU$10,$AU$11)</f>
        <v>15</v>
      </c>
      <c r="BC37" s="33">
        <f>IF(AV37=$AV$6,$AV$10,IF(AV37=$AV$7,$AV$11,0))</f>
        <v>10</v>
      </c>
      <c r="BD37" s="72">
        <f>SUM(AW37:BC37)</f>
        <v>95</v>
      </c>
      <c r="BE37" s="72" t="str">
        <f>+IF(BD37&lt;=85,"Débil",IF(AND(BD37&gt;85,BD37&lt;96),"Moderado","Fuerte"))</f>
        <v>Moderado</v>
      </c>
      <c r="BF37" s="34" t="s">
        <v>156</v>
      </c>
      <c r="BG37" s="72" t="str">
        <f>+IF(BF37=$BF$6,"Fuerte",IF(BF37=$BF$7,"Moderado","Débil"))</f>
        <v>Fuerte</v>
      </c>
      <c r="BH37" s="72" t="str">
        <f>+IF(AND(BE37="Fuerte",BG37="Fuerte"),"Fuerte",IF(BE37="Débil","Débil",IF(BG37="Débil","Débil","Moderado")))</f>
        <v>Moderado</v>
      </c>
      <c r="BI37" s="72">
        <f>+IF(BH37=$BE$6,100,IF(BH37=$BE$7,50,0))</f>
        <v>50</v>
      </c>
      <c r="BJ37" s="135">
        <f>+AVERAGE(BI37:BI39)</f>
        <v>66.666666666666671</v>
      </c>
      <c r="BK37" s="137" t="str">
        <f>IF(BJ37&lt;50,"Débil",IF(BJ37=100,"Fuerte","Moderado"))</f>
        <v>Moderado</v>
      </c>
      <c r="BL37" s="39" t="s">
        <v>165</v>
      </c>
      <c r="BM37" s="39" t="s">
        <v>167</v>
      </c>
      <c r="BN37" s="66">
        <f>IF(E37=$E$7,0,IF(AND(BK37="Fuerte",BL37="Directamente"),2,IF(AND(BK37="Moderado",BL37="Directamente"),1,0)))</f>
        <v>1</v>
      </c>
      <c r="BO37" s="134">
        <f>+AVERAGE(BN37:BN39)</f>
        <v>1</v>
      </c>
      <c r="BP37" s="66">
        <f>IF(D37=$E$7,0,IF(AND(BK37="Fuerte",BL37="Indirectamente"),1,IF(AND(BK37="Fuerte",BL37="Directamente"),2,IF(AND(BK37="Moderado",BL37="Directamente"),1,0))))</f>
        <v>1</v>
      </c>
      <c r="BQ37" s="134">
        <f>+AVERAGE(BP37:BP39)</f>
        <v>1</v>
      </c>
      <c r="BR37" s="56" t="s">
        <v>60</v>
      </c>
    </row>
    <row r="38" spans="1:70" s="37" customFormat="1" ht="91.5" customHeight="1" x14ac:dyDescent="0.2">
      <c r="A38" s="142"/>
      <c r="B38" s="142"/>
      <c r="C38" s="56" t="s">
        <v>60</v>
      </c>
      <c r="D38" s="75" t="s">
        <v>60</v>
      </c>
      <c r="E38" s="143"/>
      <c r="F38" s="136"/>
      <c r="G38" s="136"/>
      <c r="H38" s="136"/>
      <c r="I38" s="144"/>
      <c r="J38" s="145"/>
      <c r="K38" s="144"/>
      <c r="L38" s="136"/>
      <c r="M38" s="136"/>
      <c r="N38" s="140">
        <f>+L38*M38</f>
        <v>0</v>
      </c>
      <c r="O38" s="193" t="str">
        <f>(CONCATENATE(L38,M38))</f>
        <v/>
      </c>
      <c r="P38" s="193">
        <f>IF(OR(O38="11",O38="12",O38="21",O38="22",O38="31"),$P$9,IF(OR(O38="41",O38="32",O38="23",O38="13"),$P$8,IF(OR(O38="51",O38="52",O38="42",O38="43",O38="33",O38="24",O38="14"),$P$7,IF(OR(O38="53",O38="54",O38="44",O38="34",O38="55",O38="45",O38="35",O38="25",O38="15"),$P$6,0))))</f>
        <v>0</v>
      </c>
      <c r="Q38" s="141"/>
      <c r="R38" s="139">
        <f>+L38-BN38</f>
        <v>-1</v>
      </c>
      <c r="S38" s="139">
        <f>+M38-BQ38</f>
        <v>0</v>
      </c>
      <c r="T38" s="140">
        <f>+R38*S38</f>
        <v>0</v>
      </c>
      <c r="U38" s="193" t="str">
        <f>(CONCATENATE(R38,S38))</f>
        <v>-10</v>
      </c>
      <c r="V38" s="193">
        <f>IF(OR(U38="11",U38="12",U38="21",U38="22",U38="31"),$P$9,IF(OR(U38="41",U38="32",U38="23",U38="13"),$P$8,IF(OR(U38="51",U38="52",U38="42",U38="43",U38="33",U38="24",U38="14"),$P$7,IF(OR(U38="53",U38="54",U38="44",U38="34",U38="55",U38="45",U38="35",U38="25",U38="15"),$P$6,0))))</f>
        <v>0</v>
      </c>
      <c r="W38" s="136"/>
      <c r="X38" s="136"/>
      <c r="Y38" s="76" t="s">
        <v>545</v>
      </c>
      <c r="Z38" s="80" t="s">
        <v>322</v>
      </c>
      <c r="AA38" s="80" t="s">
        <v>6</v>
      </c>
      <c r="AB38" s="80" t="s">
        <v>404</v>
      </c>
      <c r="AC38" s="33" t="s">
        <v>7</v>
      </c>
      <c r="AD38" s="72">
        <f>+SUM(AE38:AH38)</f>
        <v>0</v>
      </c>
      <c r="AE38" s="33">
        <v>0</v>
      </c>
      <c r="AF38" s="33">
        <v>0</v>
      </c>
      <c r="AG38" s="33">
        <v>0</v>
      </c>
      <c r="AH38" s="33">
        <v>0</v>
      </c>
      <c r="AI38" s="33" t="s">
        <v>6</v>
      </c>
      <c r="AJ38" s="80" t="s">
        <v>20</v>
      </c>
      <c r="AK38" s="80" t="s">
        <v>6</v>
      </c>
      <c r="AL38" s="80" t="s">
        <v>6</v>
      </c>
      <c r="AM38" s="80" t="s">
        <v>6</v>
      </c>
      <c r="AN38" s="80" t="s">
        <v>30</v>
      </c>
      <c r="AO38" s="33" t="s">
        <v>117</v>
      </c>
      <c r="AP38" s="33" t="s">
        <v>101</v>
      </c>
      <c r="AQ38" s="33" t="s">
        <v>103</v>
      </c>
      <c r="AR38" s="33" t="s">
        <v>105</v>
      </c>
      <c r="AS38" s="33" t="str">
        <f>+IF(AJ38="Preventivo","Prevenir",IF(AJ38="Detectivo","Detectar","No es un control"))</f>
        <v>Prevenir</v>
      </c>
      <c r="AT38" s="80" t="s">
        <v>108</v>
      </c>
      <c r="AU38" s="80" t="s">
        <v>110</v>
      </c>
      <c r="AV38" s="80" t="s">
        <v>112</v>
      </c>
      <c r="AW38" s="33">
        <f>+IF(AP38=$AP$6,$AP$10,$AP$11)</f>
        <v>15</v>
      </c>
      <c r="AX38" s="33">
        <f>+IF(AQ38=$AQ$6,$AQ$10,$AQ$11)</f>
        <v>15</v>
      </c>
      <c r="AY38" s="33">
        <f>+IF(AR38=$AR$6,$AR$10,$AR$11)</f>
        <v>15</v>
      </c>
      <c r="AZ38" s="33">
        <f>IF(AS38=$AS$6,$AS$10,IF(AS38=$AS$7,$AS$11,0))</f>
        <v>15</v>
      </c>
      <c r="BA38" s="33">
        <f>+IF(AT38=$AT$6,$AT$10,$AT$11)</f>
        <v>15</v>
      </c>
      <c r="BB38" s="33">
        <f>+IF(AU38=$AU$6,$AU$10,$AU$11)</f>
        <v>15</v>
      </c>
      <c r="BC38" s="33">
        <f>IF(AV38=$AV$6,$AV$10,IF(AV38=$AV$7,$AV$11,0))</f>
        <v>10</v>
      </c>
      <c r="BD38" s="72">
        <f>SUM(AW38:BC38)</f>
        <v>100</v>
      </c>
      <c r="BE38" s="72" t="str">
        <f>+IF(BD38&lt;=85,"Débil",IF(AND(BD38&gt;85,BD38&lt;96),"Moderado","Fuerte"))</f>
        <v>Fuerte</v>
      </c>
      <c r="BF38" s="34" t="s">
        <v>156</v>
      </c>
      <c r="BG38" s="72" t="str">
        <f>+IF(BF38=$BF$6,"Fuerte",IF(BF38=$BF$7,"Moderado","Débil"))</f>
        <v>Fuerte</v>
      </c>
      <c r="BH38" s="72" t="str">
        <f>+IF(AND(BE38="Fuerte",BG38="Fuerte"),"Fuerte",IF(BE38="Débil","Débil",IF(BG38="Débil","Débil","Moderado")))</f>
        <v>Fuerte</v>
      </c>
      <c r="BI38" s="72">
        <f>+IF(BH38=$BE$6,100,IF(BH38=$BE$7,50,0))</f>
        <v>100</v>
      </c>
      <c r="BJ38" s="135"/>
      <c r="BK38" s="137"/>
      <c r="BL38" s="39" t="s">
        <v>165</v>
      </c>
      <c r="BM38" s="39" t="s">
        <v>165</v>
      </c>
      <c r="BN38" s="66">
        <f>IF(E38=$E$7,0,IF(AND(BK37="Fuerte",BL38="Directamente"),2,IF(AND(BK37="Moderado",BL38="Directamente"),1,0)))</f>
        <v>1</v>
      </c>
      <c r="BO38" s="134"/>
      <c r="BP38" s="66">
        <f>IF(D38=$E$7,0,IF(AND(BK37="Fuerte",BL38="Indirectamente"),1,IF(AND(BK37="Fuerte",BL38="Directamente"),2,IF(AND(BK37="Moderado",BL38="Directamente"),1,0))))</f>
        <v>1</v>
      </c>
      <c r="BQ38" s="134"/>
      <c r="BR38" s="56" t="s">
        <v>60</v>
      </c>
    </row>
    <row r="39" spans="1:70" s="37" customFormat="1" ht="91.5" customHeight="1" x14ac:dyDescent="0.2">
      <c r="A39" s="142"/>
      <c r="B39" s="142"/>
      <c r="C39" s="56" t="s">
        <v>60</v>
      </c>
      <c r="D39" s="75" t="s">
        <v>60</v>
      </c>
      <c r="E39" s="143"/>
      <c r="F39" s="136"/>
      <c r="G39" s="136"/>
      <c r="H39" s="136"/>
      <c r="I39" s="144"/>
      <c r="J39" s="145"/>
      <c r="K39" s="144"/>
      <c r="L39" s="136"/>
      <c r="M39" s="136"/>
      <c r="N39" s="140">
        <f>+L39*M39</f>
        <v>0</v>
      </c>
      <c r="O39" s="193" t="str">
        <f>(CONCATENATE(L39,M39))</f>
        <v/>
      </c>
      <c r="P39" s="193">
        <f>IF(OR(O39="11",O39="12",O39="21",O39="22",O39="31"),$P$9,IF(OR(O39="41",O39="32",O39="23",O39="13"),$P$8,IF(OR(O39="51",O39="52",O39="42",O39="43",O39="33",O39="24",O39="14"),$P$7,IF(OR(O39="53",O39="54",O39="44",O39="34",O39="55",O39="45",O39="35",O39="25",O39="15"),$P$6,0))))</f>
        <v>0</v>
      </c>
      <c r="Q39" s="141"/>
      <c r="R39" s="139">
        <f>+L39-BN39</f>
        <v>-1</v>
      </c>
      <c r="S39" s="139">
        <f>+M39-BQ39</f>
        <v>0</v>
      </c>
      <c r="T39" s="140">
        <f>+R39*S39</f>
        <v>0</v>
      </c>
      <c r="U39" s="193" t="str">
        <f>(CONCATENATE(R39,S39))</f>
        <v>-10</v>
      </c>
      <c r="V39" s="193">
        <f>IF(OR(U39="11",U39="12",U39="21",U39="22",U39="31"),$P$9,IF(OR(U39="41",U39="32",U39="23",U39="13"),$P$8,IF(OR(U39="51",U39="52",U39="42",U39="43",U39="33",U39="24",U39="14"),$P$7,IF(OR(U39="53",U39="54",U39="44",U39="34",U39="55",U39="45",U39="35",U39="25",U39="15"),$P$6,0))))</f>
        <v>0</v>
      </c>
      <c r="W39" s="136"/>
      <c r="X39" s="136"/>
      <c r="Y39" s="76" t="s">
        <v>546</v>
      </c>
      <c r="Z39" s="80" t="s">
        <v>321</v>
      </c>
      <c r="AA39" s="80" t="s">
        <v>23</v>
      </c>
      <c r="AB39" s="80" t="s">
        <v>405</v>
      </c>
      <c r="AC39" s="33" t="s">
        <v>7</v>
      </c>
      <c r="AD39" s="72">
        <f>+SUM(AE39:AH39)</f>
        <v>1</v>
      </c>
      <c r="AE39" s="33">
        <v>0</v>
      </c>
      <c r="AF39" s="33">
        <v>0</v>
      </c>
      <c r="AG39" s="33">
        <v>1</v>
      </c>
      <c r="AH39" s="33">
        <v>0</v>
      </c>
      <c r="AI39" s="33" t="s">
        <v>23</v>
      </c>
      <c r="AJ39" s="80" t="s">
        <v>21</v>
      </c>
      <c r="AK39" s="80" t="s">
        <v>6</v>
      </c>
      <c r="AL39" s="80" t="s">
        <v>6</v>
      </c>
      <c r="AM39" s="80" t="s">
        <v>6</v>
      </c>
      <c r="AN39" s="80" t="s">
        <v>28</v>
      </c>
      <c r="AO39" s="33" t="s">
        <v>117</v>
      </c>
      <c r="AP39" s="33" t="s">
        <v>101</v>
      </c>
      <c r="AQ39" s="33" t="s">
        <v>103</v>
      </c>
      <c r="AR39" s="33" t="s">
        <v>105</v>
      </c>
      <c r="AS39" s="33" t="str">
        <f>+IF(AJ39="Preventivo","Prevenir",IF(AJ39="Detectivo","Detectar","No es un control"))</f>
        <v>Detectar</v>
      </c>
      <c r="AT39" s="80" t="s">
        <v>108</v>
      </c>
      <c r="AU39" s="80" t="s">
        <v>110</v>
      </c>
      <c r="AV39" s="80" t="s">
        <v>112</v>
      </c>
      <c r="AW39" s="33">
        <f>+IF(AP39=$AP$6,$AP$10,$AP$11)</f>
        <v>15</v>
      </c>
      <c r="AX39" s="33">
        <f>+IF(AQ39=$AQ$6,$AQ$10,$AQ$11)</f>
        <v>15</v>
      </c>
      <c r="AY39" s="33">
        <f>+IF(AR39=$AR$6,$AR$10,$AR$11)</f>
        <v>15</v>
      </c>
      <c r="AZ39" s="33">
        <f>IF(AS39=$AS$6,$AS$10,IF(AS39=$AS$7,$AS$11,0))</f>
        <v>10</v>
      </c>
      <c r="BA39" s="33">
        <f>+IF(AT39=$AT$6,$AT$10,$AT$11)</f>
        <v>15</v>
      </c>
      <c r="BB39" s="33">
        <f>+IF(AU39=$AU$6,$AU$10,$AU$11)</f>
        <v>15</v>
      </c>
      <c r="BC39" s="33">
        <f>IF(AV39=$AV$6,$AV$10,IF(AV39=$AV$7,$AV$11,0))</f>
        <v>10</v>
      </c>
      <c r="BD39" s="72">
        <f>SUM(AW39:BC39)</f>
        <v>95</v>
      </c>
      <c r="BE39" s="72" t="str">
        <f>+IF(BD39&lt;=85,"Débil",IF(AND(BD39&gt;85,BD39&lt;96),"Moderado","Fuerte"))</f>
        <v>Moderado</v>
      </c>
      <c r="BF39" s="34" t="s">
        <v>156</v>
      </c>
      <c r="BG39" s="72" t="str">
        <f>+IF(BF39=$BF$6,"Fuerte",IF(BF39=$BF$7,"Moderado","Débil"))</f>
        <v>Fuerte</v>
      </c>
      <c r="BH39" s="72" t="str">
        <f>+IF(AND(BE39="Fuerte",BG39="Fuerte"),"Fuerte",IF(BE39="Débil","Débil",IF(BG39="Débil","Débil","Moderado")))</f>
        <v>Moderado</v>
      </c>
      <c r="BI39" s="72">
        <f>+IF(BH39=$BE$6,100,IF(BH39=$BE$7,50,0))</f>
        <v>50</v>
      </c>
      <c r="BJ39" s="135"/>
      <c r="BK39" s="137"/>
      <c r="BL39" s="39" t="s">
        <v>165</v>
      </c>
      <c r="BM39" s="39" t="s">
        <v>165</v>
      </c>
      <c r="BN39" s="66">
        <f>IF(E39=$E$7,0,IF(AND(BK37="Fuerte",BL39="Directamente"),2,IF(AND(BK37="Moderado",BL39="Directamente"),1,0)))</f>
        <v>1</v>
      </c>
      <c r="BO39" s="134"/>
      <c r="BP39" s="66">
        <f>IF(D39=$E$7,0,IF(AND(BK37="Fuerte",BL39="Indirectamente"),1,IF(AND(BK37="Fuerte",BL39="Directamente"),2,IF(AND(BK37="Moderado",BL39="Directamente"),1,0))))</f>
        <v>1</v>
      </c>
      <c r="BQ39" s="134"/>
      <c r="BR39" s="56" t="s">
        <v>60</v>
      </c>
    </row>
    <row r="40" spans="1:70" s="37" customFormat="1" ht="117.75" customHeight="1" x14ac:dyDescent="0.2">
      <c r="A40" s="142">
        <v>46</v>
      </c>
      <c r="B40" s="142" t="s">
        <v>456</v>
      </c>
      <c r="C40" s="56" t="s">
        <v>60</v>
      </c>
      <c r="D40" s="75" t="s">
        <v>60</v>
      </c>
      <c r="E40" s="143" t="s">
        <v>34</v>
      </c>
      <c r="F40" s="136" t="s">
        <v>66</v>
      </c>
      <c r="G40" s="136" t="s">
        <v>76</v>
      </c>
      <c r="H40" s="136" t="s">
        <v>81</v>
      </c>
      <c r="I40" s="144" t="s">
        <v>323</v>
      </c>
      <c r="J40" s="145" t="s">
        <v>324</v>
      </c>
      <c r="K40" s="144" t="s">
        <v>325</v>
      </c>
      <c r="L40" s="136">
        <v>1</v>
      </c>
      <c r="M40" s="136">
        <v>3</v>
      </c>
      <c r="N40" s="140">
        <f>+L40*M40</f>
        <v>3</v>
      </c>
      <c r="O40" s="193" t="str">
        <f>(CONCATENATE(L40,M40))</f>
        <v>13</v>
      </c>
      <c r="P40" s="193" t="str">
        <f>IF(OR(O40="11",O40="12",O40="21",O40="22",O40="31"),$P$9,IF(OR(O40="41",O40="32",O40="23",O40="13"),$P$8,IF(OR(O40="51",O40="52",O40="42",O40="43",O40="33",O40="24",O40="14"),$P$7,IF(OR(O40="53",O40="54",O40="44",O40="34",O40="55",O40="45",O40="35",O40="25",O40="15"),$P$6,0))))</f>
        <v>RIESGO MODERADO</v>
      </c>
      <c r="Q40" s="141" t="s">
        <v>90</v>
      </c>
      <c r="R40" s="138">
        <f>+IF(INT(L40-BO40)&lt;=1,1,INT(L40-BO40))</f>
        <v>1</v>
      </c>
      <c r="S40" s="138">
        <f>INT(M40-BQ40)</f>
        <v>3</v>
      </c>
      <c r="T40" s="140">
        <f>+R40*S40</f>
        <v>3</v>
      </c>
      <c r="U40" s="193" t="str">
        <f>(CONCATENATE(R40,S40))</f>
        <v>13</v>
      </c>
      <c r="V40" s="193" t="str">
        <f>IF(OR(U40="11",U40="12",U40="21",U40="22",U40="31"),$P$9,IF(OR(U40="41",U40="32",U40="23",U40="13"),$P$8,IF(OR(U40="51",U40="52",U40="42",U40="43",U40="33",U40="24",U40="14"),$P$7,IF(OR(U40="53",U40="54",U40="44",U40="34",U40="55",U40="45",U40="35",U40="25",U40="15"),$P$6,0))))</f>
        <v>RIESGO MODERADO</v>
      </c>
      <c r="W40" s="136" t="s">
        <v>805</v>
      </c>
      <c r="X40" s="136" t="s">
        <v>23</v>
      </c>
      <c r="Y40" s="76" t="s">
        <v>728</v>
      </c>
      <c r="Z40" s="80" t="s">
        <v>326</v>
      </c>
      <c r="AA40" s="80" t="s">
        <v>23</v>
      </c>
      <c r="AB40" s="80" t="s">
        <v>624</v>
      </c>
      <c r="AC40" s="33" t="s">
        <v>7</v>
      </c>
      <c r="AD40" s="72">
        <f>+SUM(AE40:AH40)</f>
        <v>0</v>
      </c>
      <c r="AE40" s="33">
        <v>0</v>
      </c>
      <c r="AF40" s="33">
        <v>0</v>
      </c>
      <c r="AG40" s="33">
        <v>0</v>
      </c>
      <c r="AH40" s="33">
        <v>0</v>
      </c>
      <c r="AI40" s="33" t="s">
        <v>6</v>
      </c>
      <c r="AJ40" s="80" t="s">
        <v>21</v>
      </c>
      <c r="AK40" s="80" t="s">
        <v>6</v>
      </c>
      <c r="AL40" s="80" t="s">
        <v>6</v>
      </c>
      <c r="AM40" s="80" t="s">
        <v>6</v>
      </c>
      <c r="AN40" s="80" t="s">
        <v>30</v>
      </c>
      <c r="AO40" s="33" t="s">
        <v>117</v>
      </c>
      <c r="AP40" s="33" t="s">
        <v>101</v>
      </c>
      <c r="AQ40" s="33" t="s">
        <v>103</v>
      </c>
      <c r="AR40" s="33" t="s">
        <v>105</v>
      </c>
      <c r="AS40" s="33" t="str">
        <f>+IF(AJ40="Preventivo","Prevenir",IF(AJ40="Detectivo","Detectar","No es un control"))</f>
        <v>Detectar</v>
      </c>
      <c r="AT40" s="80" t="s">
        <v>108</v>
      </c>
      <c r="AU40" s="80" t="s">
        <v>110</v>
      </c>
      <c r="AV40" s="80" t="s">
        <v>112</v>
      </c>
      <c r="AW40" s="33">
        <f>+IF(AP40=$AP$6,$AP$10,$AP$11)</f>
        <v>15</v>
      </c>
      <c r="AX40" s="33">
        <f>+IF(AQ40=$AQ$6,$AQ$10,$AQ$11)</f>
        <v>15</v>
      </c>
      <c r="AY40" s="33">
        <f>+IF(AR40=$AR$6,$AR$10,$AR$11)</f>
        <v>15</v>
      </c>
      <c r="AZ40" s="33">
        <f>IF(AS40=$AS$6,$AS$10,IF(AS40=$AS$7,$AS$11,0))</f>
        <v>10</v>
      </c>
      <c r="BA40" s="33">
        <f>+IF(AT40=$AT$6,$AT$10,$AT$11)</f>
        <v>15</v>
      </c>
      <c r="BB40" s="33">
        <f>+IF(AU40=$AU$6,$AU$10,$AU$11)</f>
        <v>15</v>
      </c>
      <c r="BC40" s="33">
        <f>IF(AV40=$AV$6,$AV$10,IF(AV40=$AV$7,$AV$11,0))</f>
        <v>10</v>
      </c>
      <c r="BD40" s="72">
        <f>SUM(AW40:BC40)</f>
        <v>95</v>
      </c>
      <c r="BE40" s="72" t="str">
        <f>+IF(BD40&lt;=85,"Débil",IF(AND(BD40&gt;85,BD40&lt;96),"Moderado","Fuerte"))</f>
        <v>Moderado</v>
      </c>
      <c r="BF40" s="34" t="s">
        <v>156</v>
      </c>
      <c r="BG40" s="72" t="str">
        <f>+IF(BF40=$BF$6,"Fuerte",IF(BF40=$BF$7,"Moderado","Débil"))</f>
        <v>Fuerte</v>
      </c>
      <c r="BH40" s="72" t="str">
        <f>+IF(AND(BE40="Fuerte",BG40="Fuerte"),"Fuerte",IF(BE40="Débil","Débil",IF(BG40="Débil","Débil","Moderado")))</f>
        <v>Moderado</v>
      </c>
      <c r="BI40" s="72">
        <f>+IF(BH40=$BE$6,100,IF(BH40=$BE$7,50,0))</f>
        <v>50</v>
      </c>
      <c r="BJ40" s="135">
        <f>+AVERAGE(BI40:BI41)</f>
        <v>50</v>
      </c>
      <c r="BK40" s="137" t="str">
        <f>IF(BJ40&lt;50,"Débil",IF(BJ40=100,"Fuerte","Moderado"))</f>
        <v>Moderado</v>
      </c>
      <c r="BL40" s="39" t="s">
        <v>165</v>
      </c>
      <c r="BM40" s="39" t="s">
        <v>167</v>
      </c>
      <c r="BN40" s="66">
        <f>IF(E40=$E$7,0,IF(AND(BK40="Fuerte",BL40="Directamente"),2,IF(AND(BK40="Moderado",BL40="Directamente"),1,0)))</f>
        <v>0</v>
      </c>
      <c r="BO40" s="134">
        <f>+AVERAGE(BN40:BN41)</f>
        <v>0.5</v>
      </c>
      <c r="BP40" s="66">
        <f>IF(D40=$E$7,0,IF(AND(BK40="Fuerte",BL40="Indirectamente"),1,IF(AND(BK40="Fuerte",BL40="Directamente"),2,IF(AND(BK40="Moderado",BL40="Directamente"),1,0))))</f>
        <v>1</v>
      </c>
      <c r="BQ40" s="134">
        <f>+IF(E40="De Corrupción",0,AVERAGE(BP40:BP41))</f>
        <v>0</v>
      </c>
      <c r="BR40" s="56" t="s">
        <v>60</v>
      </c>
    </row>
    <row r="41" spans="1:70" s="37" customFormat="1" ht="96.75" customHeight="1" x14ac:dyDescent="0.2">
      <c r="A41" s="142"/>
      <c r="B41" s="142"/>
      <c r="C41" s="56" t="s">
        <v>60</v>
      </c>
      <c r="D41" s="75" t="s">
        <v>60</v>
      </c>
      <c r="E41" s="143"/>
      <c r="F41" s="136"/>
      <c r="G41" s="136"/>
      <c r="H41" s="136"/>
      <c r="I41" s="144"/>
      <c r="J41" s="145"/>
      <c r="K41" s="144"/>
      <c r="L41" s="136"/>
      <c r="M41" s="136"/>
      <c r="N41" s="140">
        <f>+L41*M41</f>
        <v>0</v>
      </c>
      <c r="O41" s="193" t="str">
        <f>(CONCATENATE(L41,M41))</f>
        <v/>
      </c>
      <c r="P41" s="193">
        <f>IF(OR(O41="11",O41="12",O41="21",O41="22",O41="31"),$P$9,IF(OR(O41="41",O41="32",O41="23",O41="13"),$P$8,IF(OR(O41="51",O41="52",O41="42",O41="43",O41="33",O41="24",O41="14"),$P$7,IF(OR(O41="53",O41="54",O41="44",O41="34",O41="55",O41="45",O41="35",O41="25",O41="15"),$P$6,0))))</f>
        <v>0</v>
      </c>
      <c r="Q41" s="141"/>
      <c r="R41" s="139">
        <f>+L41-BN41</f>
        <v>-1</v>
      </c>
      <c r="S41" s="139">
        <f>+M41-BQ41</f>
        <v>0</v>
      </c>
      <c r="T41" s="140">
        <f>+R41*S41</f>
        <v>0</v>
      </c>
      <c r="U41" s="193" t="str">
        <f>(CONCATENATE(R41,S41))</f>
        <v>-10</v>
      </c>
      <c r="V41" s="193">
        <f>IF(OR(U41="11",U41="12",U41="21",U41="22",U41="31"),$P$9,IF(OR(U41="41",U41="32",U41="23",U41="13"),$P$8,IF(OR(U41="51",U41="52",U41="42",U41="43",U41="33",U41="24",U41="14"),$P$7,IF(OR(U41="53",U41="54",U41="44",U41="34",U41="55",U41="45",U41="35",U41="25",U41="15"),$P$6,0))))</f>
        <v>0</v>
      </c>
      <c r="W41" s="136"/>
      <c r="X41" s="136"/>
      <c r="Y41" s="76" t="s">
        <v>547</v>
      </c>
      <c r="Z41" s="80" t="s">
        <v>326</v>
      </c>
      <c r="AA41" s="80" t="s">
        <v>23</v>
      </c>
      <c r="AB41" s="80" t="s">
        <v>406</v>
      </c>
      <c r="AC41" s="33" t="s">
        <v>7</v>
      </c>
      <c r="AD41" s="72">
        <f>+SUM(AE41:AH41)</f>
        <v>0</v>
      </c>
      <c r="AE41" s="33">
        <v>0</v>
      </c>
      <c r="AF41" s="33">
        <v>0</v>
      </c>
      <c r="AG41" s="33">
        <v>0</v>
      </c>
      <c r="AH41" s="33">
        <v>0</v>
      </c>
      <c r="AI41" s="33" t="s">
        <v>6</v>
      </c>
      <c r="AJ41" s="80" t="s">
        <v>21</v>
      </c>
      <c r="AK41" s="80" t="s">
        <v>6</v>
      </c>
      <c r="AL41" s="80" t="s">
        <v>6</v>
      </c>
      <c r="AM41" s="80" t="s">
        <v>6</v>
      </c>
      <c r="AN41" s="80" t="s">
        <v>30</v>
      </c>
      <c r="AO41" s="33" t="s">
        <v>117</v>
      </c>
      <c r="AP41" s="33" t="s">
        <v>101</v>
      </c>
      <c r="AQ41" s="33" t="s">
        <v>103</v>
      </c>
      <c r="AR41" s="33" t="s">
        <v>105</v>
      </c>
      <c r="AS41" s="33" t="str">
        <f>+IF(AJ41="Preventivo","Prevenir",IF(AJ41="Detectivo","Detectar","No es un control"))</f>
        <v>Detectar</v>
      </c>
      <c r="AT41" s="80" t="s">
        <v>108</v>
      </c>
      <c r="AU41" s="80" t="s">
        <v>110</v>
      </c>
      <c r="AV41" s="80" t="s">
        <v>112</v>
      </c>
      <c r="AW41" s="33">
        <f>+IF(AP41=$AP$6,$AP$10,$AP$11)</f>
        <v>15</v>
      </c>
      <c r="AX41" s="33">
        <f>+IF(AQ41=$AQ$6,$AQ$10,$AQ$11)</f>
        <v>15</v>
      </c>
      <c r="AY41" s="33">
        <f>+IF(AR41=$AR$6,$AR$10,$AR$11)</f>
        <v>15</v>
      </c>
      <c r="AZ41" s="33">
        <f>IF(AS41=$AS$6,$AS$10,IF(AS41=$AS$7,$AS$11,0))</f>
        <v>10</v>
      </c>
      <c r="BA41" s="33">
        <f>+IF(AT41=$AT$6,$AT$10,$AT$11)</f>
        <v>15</v>
      </c>
      <c r="BB41" s="33">
        <f>+IF(AU41=$AU$6,$AU$10,$AU$11)</f>
        <v>15</v>
      </c>
      <c r="BC41" s="33">
        <f>IF(AV41=$AV$6,$AV$10,IF(AV41=$AV$7,$AV$11,0))</f>
        <v>10</v>
      </c>
      <c r="BD41" s="72">
        <f>SUM(AW41:BC41)</f>
        <v>95</v>
      </c>
      <c r="BE41" s="72" t="str">
        <f>+IF(BD41&lt;=85,"Débil",IF(AND(BD41&gt;85,BD41&lt;96),"Moderado","Fuerte"))</f>
        <v>Moderado</v>
      </c>
      <c r="BF41" s="34" t="s">
        <v>156</v>
      </c>
      <c r="BG41" s="72" t="str">
        <f>+IF(BF41=$BF$6,"Fuerte",IF(BF41=$BF$7,"Moderado","Débil"))</f>
        <v>Fuerte</v>
      </c>
      <c r="BH41" s="72" t="str">
        <f>+IF(AND(BE41="Fuerte",BG41="Fuerte"),"Fuerte",IF(BE41="Débil","Débil",IF(BG41="Débil","Débil","Moderado")))</f>
        <v>Moderado</v>
      </c>
      <c r="BI41" s="72">
        <f>+IF(BH41=$BE$6,100,IF(BH41=$BE$7,50,0))</f>
        <v>50</v>
      </c>
      <c r="BJ41" s="135"/>
      <c r="BK41" s="137"/>
      <c r="BL41" s="39" t="s">
        <v>165</v>
      </c>
      <c r="BM41" s="39" t="s">
        <v>167</v>
      </c>
      <c r="BN41" s="66">
        <f>IF(E41=$E$7,0,IF(AND(BK40="Fuerte",BL41="Directamente"),2,IF(AND(BK40="Moderado",BL41="Directamente"),1,0)))</f>
        <v>1</v>
      </c>
      <c r="BO41" s="134"/>
      <c r="BP41" s="66">
        <f>IF(D41=$E$7,0,IF(AND(BK40="Fuerte",BL41="Indirectamente"),1,IF(AND(BK40="Fuerte",BL41="Directamente"),2,IF(AND(BK40="Moderado",BL41="Directamente"),1,0))))</f>
        <v>1</v>
      </c>
      <c r="BQ41" s="134"/>
      <c r="BR41" s="56" t="s">
        <v>60</v>
      </c>
    </row>
    <row r="42" spans="1:70" s="35" customFormat="1" x14ac:dyDescent="0.2">
      <c r="B42" s="40"/>
      <c r="C42" s="41"/>
      <c r="D42" s="46"/>
      <c r="I42" s="42"/>
      <c r="K42" s="42"/>
      <c r="O42" s="43"/>
      <c r="P42" s="43"/>
      <c r="Q42" s="44"/>
      <c r="U42" s="43"/>
      <c r="V42" s="43"/>
      <c r="Z42" s="45"/>
      <c r="AA42" s="42"/>
      <c r="AB42" s="42"/>
      <c r="AC42" s="42"/>
      <c r="AD42" s="42"/>
      <c r="AE42" s="42"/>
      <c r="AF42" s="42"/>
      <c r="AG42" s="42"/>
      <c r="AH42" s="42"/>
      <c r="AI42" s="42"/>
      <c r="AJ42" s="42"/>
      <c r="AK42" s="42"/>
      <c r="AL42" s="42"/>
      <c r="AM42" s="42"/>
      <c r="AN42" s="42"/>
      <c r="AO42" s="42"/>
      <c r="AP42" s="45"/>
      <c r="AQ42" s="45"/>
      <c r="AR42" s="45"/>
      <c r="AS42" s="45"/>
      <c r="AT42" s="45"/>
      <c r="AU42" s="45"/>
      <c r="AV42" s="45"/>
      <c r="AW42" s="45"/>
      <c r="AX42" s="45"/>
      <c r="AY42" s="45"/>
      <c r="AZ42" s="45"/>
      <c r="BA42" s="45"/>
      <c r="BB42" s="45"/>
      <c r="BC42" s="45"/>
      <c r="BD42" s="45"/>
      <c r="BE42" s="45"/>
      <c r="BF42" s="42"/>
      <c r="BG42" s="42"/>
      <c r="BH42" s="42"/>
      <c r="BI42" s="42"/>
      <c r="BJ42" s="42"/>
      <c r="BK42" s="42"/>
      <c r="BR42" s="41"/>
    </row>
    <row r="43" spans="1:70" s="35" customFormat="1" x14ac:dyDescent="0.2">
      <c r="B43" s="40"/>
      <c r="C43" s="41"/>
      <c r="D43" s="46"/>
      <c r="I43" s="42"/>
      <c r="K43" s="42"/>
      <c r="O43" s="43"/>
      <c r="P43" s="43"/>
      <c r="Q43" s="44"/>
      <c r="U43" s="43"/>
      <c r="V43" s="43"/>
      <c r="Z43" s="45"/>
      <c r="AA43" s="42"/>
      <c r="AB43" s="42"/>
      <c r="AC43" s="42"/>
      <c r="AD43" s="42"/>
      <c r="AE43" s="42"/>
      <c r="AF43" s="42"/>
      <c r="AG43" s="42"/>
      <c r="AH43" s="42"/>
      <c r="AI43" s="42"/>
      <c r="AJ43" s="42"/>
      <c r="AK43" s="42"/>
      <c r="AL43" s="42"/>
      <c r="AM43" s="42"/>
      <c r="AN43" s="42"/>
      <c r="AO43" s="42"/>
      <c r="AP43" s="45"/>
      <c r="AQ43" s="45"/>
      <c r="AR43" s="45"/>
      <c r="AS43" s="45"/>
      <c r="AT43" s="45"/>
      <c r="AU43" s="45"/>
      <c r="AV43" s="45"/>
      <c r="AW43" s="45"/>
      <c r="AX43" s="45"/>
      <c r="AY43" s="45"/>
      <c r="AZ43" s="45"/>
      <c r="BA43" s="45"/>
      <c r="BB43" s="45"/>
      <c r="BC43" s="45"/>
      <c r="BD43" s="45"/>
      <c r="BE43" s="45"/>
      <c r="BF43" s="42"/>
      <c r="BG43" s="42"/>
      <c r="BH43" s="42"/>
      <c r="BI43" s="42"/>
      <c r="BJ43" s="42"/>
      <c r="BK43" s="42"/>
      <c r="BR43" s="41"/>
    </row>
    <row r="44" spans="1:70" x14ac:dyDescent="0.2">
      <c r="I44" s="22"/>
      <c r="K44" s="22"/>
      <c r="Q44" s="4"/>
      <c r="Z44" s="21"/>
      <c r="AA44" s="22"/>
      <c r="AB44" s="22"/>
      <c r="AC44" s="22"/>
      <c r="AD44" s="22"/>
      <c r="AE44" s="22"/>
      <c r="AF44" s="22"/>
      <c r="AG44" s="22"/>
      <c r="AH44" s="22"/>
      <c r="AI44" s="22"/>
      <c r="AJ44" s="22"/>
      <c r="AK44" s="22"/>
      <c r="AL44" s="22"/>
      <c r="AM44" s="22"/>
      <c r="AN44" s="22"/>
      <c r="AO44" s="22"/>
      <c r="AP44" s="21"/>
      <c r="AQ44" s="21"/>
      <c r="AR44" s="21"/>
      <c r="AS44" s="21"/>
      <c r="AT44" s="21"/>
      <c r="AU44" s="21"/>
      <c r="AV44" s="21"/>
      <c r="AW44" s="21"/>
      <c r="AX44" s="21"/>
      <c r="AY44" s="21"/>
      <c r="AZ44" s="21"/>
      <c r="BA44" s="21"/>
      <c r="BB44" s="21"/>
      <c r="BC44" s="21"/>
      <c r="BD44" s="21"/>
      <c r="BE44" s="21"/>
      <c r="BF44" s="22"/>
      <c r="BG44" s="22"/>
      <c r="BH44" s="22"/>
      <c r="BI44" s="22"/>
      <c r="BJ44" s="22"/>
      <c r="BK44" s="22"/>
    </row>
    <row r="45" spans="1:70" x14ac:dyDescent="0.2">
      <c r="I45" s="22"/>
      <c r="K45" s="22"/>
      <c r="N45" s="186"/>
      <c r="O45" s="187"/>
      <c r="Q45" s="4"/>
      <c r="T45" s="186"/>
      <c r="U45" s="187"/>
      <c r="Z45" s="21"/>
      <c r="AA45" s="22"/>
      <c r="AB45" s="22"/>
      <c r="AC45" s="22"/>
      <c r="AD45" s="22"/>
      <c r="AE45" s="22"/>
      <c r="AF45" s="22"/>
      <c r="AG45" s="22"/>
      <c r="AH45" s="22"/>
      <c r="AI45" s="22"/>
      <c r="AJ45" s="22"/>
      <c r="AK45" s="22"/>
      <c r="AL45" s="22"/>
      <c r="AM45" s="22"/>
      <c r="AN45" s="22"/>
      <c r="AO45" s="22"/>
      <c r="AP45" s="21"/>
      <c r="AQ45" s="21"/>
      <c r="AR45" s="21"/>
      <c r="AS45" s="21"/>
      <c r="AT45" s="21"/>
      <c r="AU45" s="21"/>
      <c r="AV45" s="21"/>
      <c r="AW45" s="21"/>
      <c r="AX45" s="21"/>
      <c r="AY45" s="21"/>
      <c r="AZ45" s="21"/>
      <c r="BA45" s="21"/>
      <c r="BB45" s="21"/>
      <c r="BC45" s="21"/>
      <c r="BD45" s="21"/>
      <c r="BE45" s="21"/>
      <c r="BF45" s="22"/>
      <c r="BG45" s="22"/>
      <c r="BH45" s="22"/>
      <c r="BI45" s="22"/>
      <c r="BJ45" s="201"/>
      <c r="BK45" s="22"/>
    </row>
    <row r="46" spans="1:70" x14ac:dyDescent="0.2">
      <c r="I46" s="22"/>
      <c r="K46" s="22"/>
      <c r="N46" s="186"/>
      <c r="O46" s="187"/>
      <c r="T46" s="186"/>
      <c r="U46" s="187"/>
      <c r="Z46" s="21"/>
      <c r="AA46" s="22"/>
      <c r="AB46" s="22"/>
      <c r="AC46" s="22"/>
      <c r="AD46" s="22"/>
      <c r="AE46" s="22"/>
      <c r="AF46" s="22"/>
      <c r="AG46" s="22"/>
      <c r="AH46" s="22"/>
      <c r="AI46" s="22"/>
      <c r="AJ46" s="22"/>
      <c r="AK46" s="22"/>
      <c r="AL46" s="22"/>
      <c r="AM46" s="22"/>
      <c r="AN46" s="22"/>
      <c r="AO46" s="22"/>
      <c r="AP46" s="21"/>
      <c r="AQ46" s="21"/>
      <c r="AR46" s="21"/>
      <c r="AS46" s="21"/>
      <c r="AT46" s="21"/>
      <c r="AU46" s="21"/>
      <c r="AV46" s="21"/>
      <c r="AW46" s="21"/>
      <c r="AX46" s="21"/>
      <c r="AY46" s="21"/>
      <c r="AZ46" s="21"/>
      <c r="BA46" s="21"/>
      <c r="BB46" s="21"/>
      <c r="BC46" s="21"/>
      <c r="BD46" s="21"/>
      <c r="BE46" s="21"/>
      <c r="BF46" s="22"/>
      <c r="BG46" s="22"/>
      <c r="BH46" s="22"/>
      <c r="BI46" s="22"/>
      <c r="BJ46" s="201"/>
      <c r="BK46" s="22"/>
    </row>
    <row r="47" spans="1:70" x14ac:dyDescent="0.2">
      <c r="I47" s="22"/>
      <c r="K47" s="22"/>
      <c r="N47" s="186"/>
      <c r="O47" s="187"/>
      <c r="T47" s="186"/>
      <c r="U47" s="187"/>
      <c r="BJ47" s="186"/>
    </row>
    <row r="48" spans="1:70" x14ac:dyDescent="0.2">
      <c r="I48" s="22"/>
      <c r="K48" s="22"/>
      <c r="N48" s="186"/>
      <c r="O48" s="187"/>
      <c r="T48" s="186"/>
      <c r="U48" s="187"/>
      <c r="BJ48" s="186"/>
    </row>
    <row r="49" spans="11:62" x14ac:dyDescent="0.2">
      <c r="K49" s="22"/>
      <c r="N49" s="186"/>
      <c r="O49" s="187"/>
      <c r="T49" s="186"/>
      <c r="U49" s="187"/>
      <c r="BJ49" s="186"/>
    </row>
    <row r="50" spans="11:62" x14ac:dyDescent="0.2">
      <c r="K50" s="22"/>
      <c r="N50" s="186"/>
      <c r="O50" s="187"/>
      <c r="T50" s="186"/>
      <c r="U50" s="187"/>
      <c r="BJ50" s="186"/>
    </row>
    <row r="51" spans="11:62" x14ac:dyDescent="0.2">
      <c r="K51" s="22"/>
      <c r="N51" s="186"/>
      <c r="O51" s="187"/>
      <c r="T51" s="186"/>
      <c r="U51" s="187"/>
      <c r="BJ51" s="186"/>
    </row>
    <row r="52" spans="11:62" x14ac:dyDescent="0.2">
      <c r="K52" s="22"/>
    </row>
    <row r="53" spans="11:62" x14ac:dyDescent="0.2">
      <c r="K53" s="22"/>
    </row>
    <row r="54" spans="11:62" x14ac:dyDescent="0.2">
      <c r="K54" s="22"/>
      <c r="N54" s="186"/>
      <c r="O54" s="187"/>
      <c r="T54" s="186"/>
      <c r="U54" s="187"/>
      <c r="BJ54" s="186"/>
    </row>
    <row r="55" spans="11:62" x14ac:dyDescent="0.2">
      <c r="K55" s="22"/>
      <c r="N55" s="186"/>
      <c r="O55" s="187"/>
      <c r="T55" s="186"/>
      <c r="U55" s="187"/>
      <c r="BJ55" s="186"/>
    </row>
    <row r="56" spans="11:62" x14ac:dyDescent="0.2">
      <c r="K56" s="22"/>
      <c r="N56" s="186"/>
      <c r="O56" s="187"/>
      <c r="T56" s="186"/>
      <c r="U56" s="187"/>
      <c r="BJ56" s="186"/>
    </row>
    <row r="57" spans="11:62" x14ac:dyDescent="0.2">
      <c r="K57" s="22"/>
      <c r="N57" s="186"/>
      <c r="O57" s="187"/>
      <c r="T57" s="186"/>
      <c r="U57" s="187"/>
      <c r="BJ57" s="186"/>
    </row>
    <row r="58" spans="11:62" x14ac:dyDescent="0.2">
      <c r="K58" s="22"/>
      <c r="N58" s="186"/>
      <c r="O58" s="187"/>
      <c r="T58" s="186"/>
      <c r="U58" s="187"/>
      <c r="BJ58" s="186"/>
    </row>
    <row r="59" spans="11:62" x14ac:dyDescent="0.2">
      <c r="K59" s="22"/>
      <c r="N59" s="186"/>
      <c r="O59" s="187"/>
      <c r="T59" s="186"/>
      <c r="U59" s="187"/>
      <c r="BJ59" s="186"/>
    </row>
    <row r="60" spans="11:62" x14ac:dyDescent="0.2">
      <c r="K60" s="22"/>
      <c r="N60" s="186"/>
      <c r="O60" s="187"/>
      <c r="T60" s="186"/>
      <c r="U60" s="187"/>
      <c r="BJ60" s="186"/>
    </row>
    <row r="61" spans="11:62" x14ac:dyDescent="0.2">
      <c r="K61" s="22"/>
      <c r="N61" s="186"/>
      <c r="O61" s="187"/>
      <c r="T61" s="186"/>
      <c r="U61" s="187"/>
      <c r="BJ61" s="186"/>
    </row>
    <row r="62" spans="11:62" x14ac:dyDescent="0.2">
      <c r="K62" s="22"/>
      <c r="N62" s="186"/>
      <c r="O62" s="187"/>
      <c r="T62" s="186"/>
      <c r="U62" s="187"/>
      <c r="BJ62" s="186"/>
    </row>
    <row r="63" spans="11:62" x14ac:dyDescent="0.2">
      <c r="K63" s="22"/>
    </row>
    <row r="64" spans="11:62" x14ac:dyDescent="0.2">
      <c r="K64" s="22"/>
    </row>
    <row r="65" spans="11:62" x14ac:dyDescent="0.2">
      <c r="K65" s="22"/>
      <c r="N65" s="186"/>
      <c r="O65" s="187"/>
      <c r="T65" s="186"/>
      <c r="U65" s="187"/>
      <c r="BJ65" s="186"/>
    </row>
    <row r="66" spans="11:62" x14ac:dyDescent="0.2">
      <c r="K66" s="22"/>
      <c r="N66" s="186"/>
      <c r="O66" s="187"/>
      <c r="T66" s="186"/>
      <c r="U66" s="187"/>
      <c r="BJ66" s="186"/>
    </row>
    <row r="67" spans="11:62" x14ac:dyDescent="0.2">
      <c r="K67" s="22"/>
      <c r="N67" s="186"/>
      <c r="O67" s="187"/>
      <c r="T67" s="186"/>
      <c r="U67" s="187"/>
      <c r="BJ67" s="186"/>
    </row>
    <row r="68" spans="11:62" x14ac:dyDescent="0.2">
      <c r="K68" s="22"/>
      <c r="N68" s="186"/>
      <c r="O68" s="187"/>
      <c r="T68" s="186"/>
      <c r="U68" s="187"/>
      <c r="BJ68" s="186"/>
    </row>
    <row r="69" spans="11:62" x14ac:dyDescent="0.2">
      <c r="K69" s="22"/>
      <c r="N69" s="186"/>
      <c r="O69" s="187"/>
      <c r="T69" s="186"/>
      <c r="U69" s="187"/>
      <c r="BJ69" s="186"/>
    </row>
    <row r="70" spans="11:62" x14ac:dyDescent="0.2">
      <c r="K70" s="22"/>
      <c r="N70" s="186"/>
      <c r="O70" s="187"/>
      <c r="T70" s="186"/>
      <c r="U70" s="187"/>
      <c r="BJ70" s="186"/>
    </row>
    <row r="71" spans="11:62" x14ac:dyDescent="0.2">
      <c r="K71" s="22"/>
      <c r="N71" s="186"/>
      <c r="O71" s="187"/>
      <c r="T71" s="186"/>
      <c r="U71" s="187"/>
      <c r="BJ71" s="186"/>
    </row>
    <row r="72" spans="11:62" x14ac:dyDescent="0.2">
      <c r="K72" s="22"/>
      <c r="N72" s="186"/>
      <c r="O72" s="187"/>
      <c r="T72" s="186"/>
      <c r="U72" s="187"/>
      <c r="BJ72" s="186"/>
    </row>
    <row r="73" spans="11:62" x14ac:dyDescent="0.2">
      <c r="K73" s="22"/>
      <c r="N73" s="186"/>
      <c r="O73" s="187"/>
      <c r="T73" s="186"/>
      <c r="U73" s="187"/>
      <c r="BJ73" s="186"/>
    </row>
    <row r="74" spans="11:62" x14ac:dyDescent="0.2">
      <c r="K74" s="22"/>
      <c r="N74" s="186"/>
      <c r="O74" s="187"/>
      <c r="T74" s="186"/>
      <c r="U74" s="187"/>
      <c r="BJ74" s="186"/>
    </row>
    <row r="75" spans="11:62" x14ac:dyDescent="0.2">
      <c r="K75" s="22"/>
      <c r="N75" s="186"/>
      <c r="O75" s="187"/>
      <c r="T75" s="186"/>
      <c r="U75" s="187"/>
      <c r="BJ75" s="186"/>
    </row>
    <row r="76" spans="11:62" x14ac:dyDescent="0.2">
      <c r="K76" s="22"/>
    </row>
    <row r="77" spans="11:62" x14ac:dyDescent="0.2">
      <c r="K77" s="22"/>
      <c r="N77" s="186"/>
      <c r="O77" s="187"/>
      <c r="T77" s="186"/>
      <c r="U77" s="187"/>
      <c r="BJ77" s="186"/>
    </row>
    <row r="78" spans="11:62" x14ac:dyDescent="0.2">
      <c r="K78" s="22"/>
      <c r="N78" s="186"/>
      <c r="O78" s="187"/>
      <c r="T78" s="186"/>
      <c r="U78" s="187"/>
      <c r="BJ78" s="186"/>
    </row>
    <row r="79" spans="11:62" x14ac:dyDescent="0.2">
      <c r="K79" s="22"/>
      <c r="N79" s="186"/>
      <c r="O79" s="187"/>
      <c r="T79" s="186"/>
      <c r="U79" s="187"/>
      <c r="BJ79" s="186"/>
    </row>
    <row r="80" spans="11:62" x14ac:dyDescent="0.2">
      <c r="K80" s="22"/>
      <c r="N80" s="186"/>
      <c r="O80" s="187"/>
      <c r="T80" s="186"/>
      <c r="U80" s="187"/>
      <c r="BJ80" s="186"/>
    </row>
    <row r="81" spans="11:62" x14ac:dyDescent="0.2">
      <c r="K81" s="22"/>
      <c r="N81" s="186"/>
      <c r="O81" s="187"/>
      <c r="T81" s="186"/>
      <c r="U81" s="187"/>
      <c r="BJ81" s="186"/>
    </row>
    <row r="82" spans="11:62" x14ac:dyDescent="0.2">
      <c r="K82" s="22"/>
      <c r="N82" s="186"/>
      <c r="O82" s="187"/>
      <c r="T82" s="186"/>
      <c r="U82" s="187"/>
      <c r="BJ82" s="186"/>
    </row>
    <row r="83" spans="11:62" x14ac:dyDescent="0.2">
      <c r="K83" s="22"/>
      <c r="N83" s="186"/>
      <c r="O83" s="187"/>
      <c r="T83" s="186"/>
      <c r="U83" s="187"/>
      <c r="BJ83" s="186"/>
    </row>
    <row r="84" spans="11:62" x14ac:dyDescent="0.2">
      <c r="K84" s="22"/>
      <c r="N84" s="186"/>
      <c r="O84" s="187"/>
      <c r="T84" s="186"/>
      <c r="U84" s="187"/>
      <c r="BJ84" s="186"/>
    </row>
    <row r="85" spans="11:62" x14ac:dyDescent="0.2">
      <c r="K85" s="22"/>
      <c r="N85" s="186"/>
      <c r="O85" s="187"/>
      <c r="T85" s="186"/>
      <c r="U85" s="187"/>
      <c r="BJ85" s="186"/>
    </row>
    <row r="86" spans="11:62" x14ac:dyDescent="0.2">
      <c r="K86" s="22"/>
      <c r="N86" s="186"/>
      <c r="O86" s="187"/>
      <c r="T86" s="186"/>
      <c r="U86" s="187"/>
      <c r="BJ86" s="186"/>
    </row>
    <row r="87" spans="11:62" x14ac:dyDescent="0.2">
      <c r="K87" s="22"/>
      <c r="N87" s="186"/>
      <c r="O87" s="187"/>
      <c r="T87" s="186"/>
      <c r="U87" s="187"/>
      <c r="BJ87" s="186"/>
    </row>
    <row r="88" spans="11:62" x14ac:dyDescent="0.2">
      <c r="K88" s="22"/>
      <c r="N88" s="186"/>
      <c r="O88" s="187"/>
      <c r="T88" s="186"/>
      <c r="U88" s="187"/>
      <c r="BJ88" s="186"/>
    </row>
    <row r="89" spans="11:62" x14ac:dyDescent="0.2">
      <c r="K89" s="22"/>
      <c r="N89" s="186"/>
      <c r="O89" s="187"/>
      <c r="T89" s="186"/>
      <c r="U89" s="187"/>
      <c r="BJ89" s="186"/>
    </row>
    <row r="90" spans="11:62" x14ac:dyDescent="0.2">
      <c r="K90" s="22"/>
    </row>
    <row r="91" spans="11:62" x14ac:dyDescent="0.2">
      <c r="K91" s="22"/>
      <c r="N91" s="186"/>
      <c r="O91" s="187"/>
      <c r="T91" s="186"/>
      <c r="U91" s="187"/>
      <c r="BJ91" s="186"/>
    </row>
    <row r="92" spans="11:62" x14ac:dyDescent="0.2">
      <c r="K92" s="22"/>
      <c r="N92" s="186"/>
      <c r="O92" s="187"/>
      <c r="T92" s="186"/>
      <c r="U92" s="187"/>
      <c r="BJ92" s="186"/>
    </row>
    <row r="93" spans="11:62" x14ac:dyDescent="0.2">
      <c r="K93" s="22"/>
      <c r="N93" s="186"/>
      <c r="O93" s="187"/>
      <c r="T93" s="186"/>
      <c r="U93" s="187"/>
      <c r="BJ93" s="186"/>
    </row>
    <row r="94" spans="11:62" x14ac:dyDescent="0.2">
      <c r="K94" s="22"/>
    </row>
    <row r="95" spans="11:62" x14ac:dyDescent="0.2">
      <c r="K95" s="22"/>
    </row>
    <row r="96" spans="11:62" x14ac:dyDescent="0.2">
      <c r="K96" s="22"/>
      <c r="N96" s="186"/>
      <c r="O96" s="187"/>
      <c r="T96" s="186"/>
      <c r="U96" s="187"/>
      <c r="BJ96" s="186"/>
    </row>
    <row r="97" spans="11:62" x14ac:dyDescent="0.2">
      <c r="K97" s="22"/>
      <c r="N97" s="186"/>
      <c r="O97" s="187"/>
      <c r="T97" s="186"/>
      <c r="U97" s="187"/>
      <c r="BJ97" s="186"/>
    </row>
    <row r="98" spans="11:62" x14ac:dyDescent="0.2">
      <c r="K98" s="22"/>
      <c r="N98" s="186"/>
      <c r="O98" s="187"/>
      <c r="T98" s="186"/>
      <c r="U98" s="187"/>
      <c r="BJ98" s="186"/>
    </row>
    <row r="99" spans="11:62" x14ac:dyDescent="0.2">
      <c r="K99" s="22"/>
      <c r="N99" s="186"/>
      <c r="O99" s="187"/>
      <c r="T99" s="186"/>
      <c r="U99" s="187"/>
      <c r="BJ99" s="186"/>
    </row>
    <row r="100" spans="11:62" x14ac:dyDescent="0.2">
      <c r="K100" s="22"/>
      <c r="N100" s="186"/>
      <c r="O100" s="187"/>
      <c r="T100" s="186"/>
      <c r="U100" s="187"/>
      <c r="BJ100" s="186"/>
    </row>
    <row r="101" spans="11:62" x14ac:dyDescent="0.2">
      <c r="K101" s="22"/>
      <c r="N101" s="186"/>
      <c r="O101" s="187"/>
      <c r="T101" s="186"/>
      <c r="U101" s="187"/>
      <c r="BJ101" s="186"/>
    </row>
    <row r="102" spans="11:62" x14ac:dyDescent="0.2">
      <c r="K102" s="22"/>
      <c r="N102" s="186"/>
      <c r="O102" s="187"/>
      <c r="T102" s="186"/>
      <c r="U102" s="187"/>
      <c r="BJ102" s="186"/>
    </row>
    <row r="103" spans="11:62" x14ac:dyDescent="0.2">
      <c r="K103" s="22"/>
      <c r="N103" s="186"/>
      <c r="O103" s="187"/>
      <c r="T103" s="186"/>
      <c r="U103" s="187"/>
      <c r="BJ103" s="186"/>
    </row>
    <row r="104" spans="11:62" x14ac:dyDescent="0.2">
      <c r="K104" s="22"/>
      <c r="N104" s="186"/>
      <c r="O104" s="187"/>
      <c r="T104" s="186"/>
      <c r="U104" s="187"/>
      <c r="BJ104" s="186"/>
    </row>
    <row r="105" spans="11:62" x14ac:dyDescent="0.2">
      <c r="K105" s="22"/>
    </row>
    <row r="108" spans="11:62" x14ac:dyDescent="0.2">
      <c r="N108" s="186"/>
      <c r="O108" s="187"/>
      <c r="T108" s="186"/>
      <c r="U108" s="187"/>
      <c r="BJ108" s="186"/>
    </row>
    <row r="109" spans="11:62" x14ac:dyDescent="0.2">
      <c r="N109" s="186"/>
      <c r="O109" s="187"/>
      <c r="T109" s="186"/>
      <c r="U109" s="187"/>
      <c r="BJ109" s="186"/>
    </row>
    <row r="110" spans="11:62" x14ac:dyDescent="0.2">
      <c r="N110" s="186"/>
      <c r="O110" s="187"/>
      <c r="T110" s="186"/>
      <c r="U110" s="187"/>
      <c r="BJ110" s="186"/>
    </row>
    <row r="111" spans="11:62" x14ac:dyDescent="0.2">
      <c r="N111" s="186"/>
      <c r="O111" s="187"/>
      <c r="T111" s="186"/>
      <c r="U111" s="187"/>
      <c r="BJ111" s="186"/>
    </row>
    <row r="112" spans="11:62" x14ac:dyDescent="0.2">
      <c r="N112" s="186"/>
      <c r="O112" s="187"/>
      <c r="T112" s="186"/>
      <c r="U112" s="187"/>
      <c r="BJ112" s="186"/>
    </row>
    <row r="113" spans="14:62" x14ac:dyDescent="0.2">
      <c r="N113" s="186"/>
      <c r="O113" s="187"/>
      <c r="T113" s="186"/>
      <c r="U113" s="187"/>
      <c r="BJ113" s="186"/>
    </row>
    <row r="114" spans="14:62" x14ac:dyDescent="0.2">
      <c r="N114" s="186"/>
      <c r="O114" s="187"/>
      <c r="T114" s="186"/>
      <c r="U114" s="187"/>
      <c r="BJ114" s="186"/>
    </row>
    <row r="115" spans="14:62" x14ac:dyDescent="0.2">
      <c r="N115" s="186"/>
      <c r="O115" s="187"/>
      <c r="T115" s="186"/>
      <c r="U115" s="187"/>
      <c r="BJ115" s="186"/>
    </row>
    <row r="116" spans="14:62" x14ac:dyDescent="0.2">
      <c r="N116" s="186"/>
      <c r="O116" s="187"/>
      <c r="T116" s="186"/>
      <c r="U116" s="187"/>
      <c r="BJ116" s="186"/>
    </row>
    <row r="119" spans="14:62" x14ac:dyDescent="0.2">
      <c r="N119" s="186"/>
      <c r="O119" s="187"/>
      <c r="T119" s="186"/>
      <c r="U119" s="187"/>
      <c r="BJ119" s="186"/>
    </row>
    <row r="120" spans="14:62" x14ac:dyDescent="0.2">
      <c r="N120" s="186"/>
      <c r="O120" s="187"/>
      <c r="T120" s="186"/>
      <c r="U120" s="187"/>
      <c r="BJ120" s="186"/>
    </row>
  </sheetData>
  <sheetProtection sheet="1" formatCells="0" formatColumns="0" formatRows="0" sort="0" autoFilter="0" pivotTables="0"/>
  <autoFilter ref="A36:BR41" xr:uid="{C17AB63A-CC2E-45B1-9000-3DF8F50B2535}"/>
  <mergeCells count="188">
    <mergeCell ref="U54:U55"/>
    <mergeCell ref="BJ54:BJ55"/>
    <mergeCell ref="O54:O55"/>
    <mergeCell ref="T54:T55"/>
    <mergeCell ref="N54:N55"/>
    <mergeCell ref="B2:D5"/>
    <mergeCell ref="E2:X5"/>
    <mergeCell ref="D28:F28"/>
    <mergeCell ref="D35:K35"/>
    <mergeCell ref="L35:X35"/>
    <mergeCell ref="Y35:BK35"/>
    <mergeCell ref="X37:X39"/>
    <mergeCell ref="BJ37:BJ39"/>
    <mergeCell ref="BK37:BK39"/>
    <mergeCell ref="O37:O39"/>
    <mergeCell ref="P37:P39"/>
    <mergeCell ref="Q37:Q39"/>
    <mergeCell ref="R37:R39"/>
    <mergeCell ref="H37:H39"/>
    <mergeCell ref="S37:S39"/>
    <mergeCell ref="T37:T39"/>
    <mergeCell ref="U45:U46"/>
    <mergeCell ref="BJ45:BJ46"/>
    <mergeCell ref="O45:O46"/>
    <mergeCell ref="U73:U75"/>
    <mergeCell ref="BJ73:BJ75"/>
    <mergeCell ref="O73:O75"/>
    <mergeCell ref="T73:T75"/>
    <mergeCell ref="N73:N75"/>
    <mergeCell ref="BJ71:BJ72"/>
    <mergeCell ref="T71:T72"/>
    <mergeCell ref="U71:U72"/>
    <mergeCell ref="N71:N72"/>
    <mergeCell ref="O71:O72"/>
    <mergeCell ref="U80:U81"/>
    <mergeCell ref="BJ80:BJ81"/>
    <mergeCell ref="O80:O81"/>
    <mergeCell ref="T80:T81"/>
    <mergeCell ref="N80:N81"/>
    <mergeCell ref="BJ77:BJ79"/>
    <mergeCell ref="T77:T79"/>
    <mergeCell ref="U77:U79"/>
    <mergeCell ref="N77:N79"/>
    <mergeCell ref="O77:O79"/>
    <mergeCell ref="U84:U86"/>
    <mergeCell ref="BJ84:BJ86"/>
    <mergeCell ref="O84:O86"/>
    <mergeCell ref="T84:T86"/>
    <mergeCell ref="N84:N86"/>
    <mergeCell ref="BJ82:BJ83"/>
    <mergeCell ref="T82:T83"/>
    <mergeCell ref="U82:U83"/>
    <mergeCell ref="N82:N83"/>
    <mergeCell ref="O82:O83"/>
    <mergeCell ref="U91:U93"/>
    <mergeCell ref="BJ91:BJ93"/>
    <mergeCell ref="O91:O93"/>
    <mergeCell ref="T91:T93"/>
    <mergeCell ref="N91:N93"/>
    <mergeCell ref="BJ87:BJ89"/>
    <mergeCell ref="T87:T89"/>
    <mergeCell ref="U87:U89"/>
    <mergeCell ref="N87:N89"/>
    <mergeCell ref="O87:O89"/>
    <mergeCell ref="U99:U100"/>
    <mergeCell ref="BJ99:BJ100"/>
    <mergeCell ref="O99:O100"/>
    <mergeCell ref="T99:T100"/>
    <mergeCell ref="N99:N100"/>
    <mergeCell ref="BJ96:BJ98"/>
    <mergeCell ref="T96:T98"/>
    <mergeCell ref="U96:U98"/>
    <mergeCell ref="N96:N98"/>
    <mergeCell ref="O96:O98"/>
    <mergeCell ref="U103:U104"/>
    <mergeCell ref="BJ103:BJ104"/>
    <mergeCell ref="O103:O104"/>
    <mergeCell ref="T103:T104"/>
    <mergeCell ref="N103:N104"/>
    <mergeCell ref="BJ101:BJ102"/>
    <mergeCell ref="T101:T102"/>
    <mergeCell ref="U101:U102"/>
    <mergeCell ref="N101:N102"/>
    <mergeCell ref="O101:O102"/>
    <mergeCell ref="U110:U112"/>
    <mergeCell ref="BJ110:BJ112"/>
    <mergeCell ref="O110:O112"/>
    <mergeCell ref="T110:T112"/>
    <mergeCell ref="N110:N112"/>
    <mergeCell ref="BJ108:BJ109"/>
    <mergeCell ref="T108:T109"/>
    <mergeCell ref="U108:U109"/>
    <mergeCell ref="N108:N109"/>
    <mergeCell ref="O108:O109"/>
    <mergeCell ref="U119:U120"/>
    <mergeCell ref="BJ119:BJ120"/>
    <mergeCell ref="O119:O120"/>
    <mergeCell ref="T119:T120"/>
    <mergeCell ref="N119:N120"/>
    <mergeCell ref="BJ113:BJ116"/>
    <mergeCell ref="T113:T116"/>
    <mergeCell ref="U113:U116"/>
    <mergeCell ref="N113:N116"/>
    <mergeCell ref="O113:O116"/>
    <mergeCell ref="BQ37:BQ39"/>
    <mergeCell ref="V37:V39"/>
    <mergeCell ref="W37:W39"/>
    <mergeCell ref="A40:A41"/>
    <mergeCell ref="B40:B41"/>
    <mergeCell ref="E40:E41"/>
    <mergeCell ref="F40:F41"/>
    <mergeCell ref="G40:G41"/>
    <mergeCell ref="H40:H41"/>
    <mergeCell ref="I40:I41"/>
    <mergeCell ref="J40:J41"/>
    <mergeCell ref="BO37:BO39"/>
    <mergeCell ref="U37:U39"/>
    <mergeCell ref="I37:I39"/>
    <mergeCell ref="J37:J39"/>
    <mergeCell ref="K37:K39"/>
    <mergeCell ref="L37:L39"/>
    <mergeCell ref="M37:M39"/>
    <mergeCell ref="N37:N39"/>
    <mergeCell ref="A37:A39"/>
    <mergeCell ref="B37:B39"/>
    <mergeCell ref="E37:E39"/>
    <mergeCell ref="F37:F39"/>
    <mergeCell ref="G37:G39"/>
    <mergeCell ref="BO40:BO41"/>
    <mergeCell ref="BQ40:BQ41"/>
    <mergeCell ref="Q40:Q41"/>
    <mergeCell ref="R40:R41"/>
    <mergeCell ref="S40:S41"/>
    <mergeCell ref="T40:T41"/>
    <mergeCell ref="U40:U41"/>
    <mergeCell ref="V40:V41"/>
    <mergeCell ref="K40:K41"/>
    <mergeCell ref="L40:L41"/>
    <mergeCell ref="M40:M41"/>
    <mergeCell ref="N40:N41"/>
    <mergeCell ref="O40:O41"/>
    <mergeCell ref="P40:P41"/>
    <mergeCell ref="T45:T46"/>
    <mergeCell ref="N45:N46"/>
    <mergeCell ref="W40:W41"/>
    <mergeCell ref="X40:X41"/>
    <mergeCell ref="BJ40:BJ41"/>
    <mergeCell ref="BK40:BK41"/>
    <mergeCell ref="U49:U51"/>
    <mergeCell ref="BJ49:BJ51"/>
    <mergeCell ref="O49:O51"/>
    <mergeCell ref="T49:T51"/>
    <mergeCell ref="N49:N51"/>
    <mergeCell ref="BJ47:BJ48"/>
    <mergeCell ref="T47:T48"/>
    <mergeCell ref="U47:U48"/>
    <mergeCell ref="N47:N48"/>
    <mergeCell ref="O47:O48"/>
    <mergeCell ref="U59:U60"/>
    <mergeCell ref="BJ59:BJ60"/>
    <mergeCell ref="O59:O60"/>
    <mergeCell ref="T59:T60"/>
    <mergeCell ref="N59:N60"/>
    <mergeCell ref="BJ56:BJ58"/>
    <mergeCell ref="T56:T58"/>
    <mergeCell ref="U56:U58"/>
    <mergeCell ref="N56:N58"/>
    <mergeCell ref="O56:O58"/>
    <mergeCell ref="U65:U66"/>
    <mergeCell ref="BJ65:BJ66"/>
    <mergeCell ref="O65:O66"/>
    <mergeCell ref="T65:T66"/>
    <mergeCell ref="N65:N66"/>
    <mergeCell ref="BJ61:BJ62"/>
    <mergeCell ref="T61:T62"/>
    <mergeCell ref="U61:U62"/>
    <mergeCell ref="N61:N62"/>
    <mergeCell ref="O61:O62"/>
    <mergeCell ref="O69:O70"/>
    <mergeCell ref="T69:T70"/>
    <mergeCell ref="N69:N70"/>
    <mergeCell ref="BJ67:BJ68"/>
    <mergeCell ref="T67:T68"/>
    <mergeCell ref="U67:U68"/>
    <mergeCell ref="N67:N68"/>
    <mergeCell ref="O67:O68"/>
    <mergeCell ref="U69:U70"/>
    <mergeCell ref="BJ69:BJ70"/>
  </mergeCells>
  <conditionalFormatting sqref="W40">
    <cfRule type="containsText" dxfId="455" priority="252" operator="containsText" text="RIESGO BAJO">
      <formula>NOT(ISERROR(SEARCH("RIESGO BAJO",W40)))</formula>
    </cfRule>
    <cfRule type="containsText" dxfId="454" priority="253" operator="containsText" text="RIESGO MODERADO">
      <formula>NOT(ISERROR(SEARCH("RIESGO MODERADO",W40)))</formula>
    </cfRule>
    <cfRule type="containsText" dxfId="453" priority="254" operator="containsText" text="RIESGO ALTO">
      <formula>NOT(ISERROR(SEARCH("RIESGO ALTO",W40)))</formula>
    </cfRule>
    <cfRule type="containsText" dxfId="452" priority="255" operator="containsText" text="RIESGO EXTREMO">
      <formula>NOT(ISERROR(SEARCH("RIESGO EXTREMO",W40)))</formula>
    </cfRule>
  </conditionalFormatting>
  <conditionalFormatting sqref="X37 X40">
    <cfRule type="containsText" dxfId="451" priority="211" operator="containsText" text="RIESGO BAJO">
      <formula>NOT(ISERROR(SEARCH("RIESGO BAJO",X37)))</formula>
    </cfRule>
    <cfRule type="containsText" dxfId="450" priority="212" operator="containsText" text="RIESGO MODERADO">
      <formula>NOT(ISERROR(SEARCH("RIESGO MODERADO",X37)))</formula>
    </cfRule>
    <cfRule type="containsText" dxfId="449" priority="213" operator="containsText" text="RIESGO ALTO">
      <formula>NOT(ISERROR(SEARCH("RIESGO ALTO",X37)))</formula>
    </cfRule>
    <cfRule type="containsText" dxfId="448" priority="214" operator="containsText" text="RIESGO EXTREMO">
      <formula>NOT(ISERROR(SEARCH("RIESGO EXTREMO",X37)))</formula>
    </cfRule>
  </conditionalFormatting>
  <conditionalFormatting sqref="P37 P40">
    <cfRule type="containsText" dxfId="447" priority="191" operator="containsText" text="RIESGO BAJO">
      <formula>NOT(ISERROR(SEARCH("RIESGO BAJO",P37)))</formula>
    </cfRule>
    <cfRule type="containsText" dxfId="446" priority="192" operator="containsText" text="RIESGO MODERADO">
      <formula>NOT(ISERROR(SEARCH("RIESGO MODERADO",P37)))</formula>
    </cfRule>
    <cfRule type="containsText" dxfId="445" priority="193" operator="containsText" text="RIESGO ALTO">
      <formula>NOT(ISERROR(SEARCH("RIESGO ALTO",P37)))</formula>
    </cfRule>
    <cfRule type="containsText" dxfId="444" priority="194" operator="containsText" text="RIESGO EXTREMO">
      <formula>NOT(ISERROR(SEARCH("RIESGO EXTREMO",P37)))</formula>
    </cfRule>
  </conditionalFormatting>
  <conditionalFormatting sqref="W37">
    <cfRule type="containsText" dxfId="443" priority="159" operator="containsText" text="RIESGO BAJO">
      <formula>NOT(ISERROR(SEARCH("RIESGO BAJO",W37)))</formula>
    </cfRule>
    <cfRule type="containsText" dxfId="442" priority="160" operator="containsText" text="RIESGO MODERADO">
      <formula>NOT(ISERROR(SEARCH("RIESGO MODERADO",W37)))</formula>
    </cfRule>
    <cfRule type="containsText" dxfId="441" priority="161" operator="containsText" text="RIESGO ALTO">
      <formula>NOT(ISERROR(SEARCH("RIESGO ALTO",W37)))</formula>
    </cfRule>
    <cfRule type="containsText" dxfId="440" priority="162" operator="containsText" text="RIESGO EXTREMO">
      <formula>NOT(ISERROR(SEARCH("RIESGO EXTREMO",W37)))</formula>
    </cfRule>
  </conditionalFormatting>
  <conditionalFormatting sqref="O37 O40">
    <cfRule type="containsText" dxfId="439" priority="103" operator="containsText" text="RIESGO BAJO">
      <formula>NOT(ISERROR(SEARCH("RIESGO BAJO",O37)))</formula>
    </cfRule>
    <cfRule type="containsText" dxfId="438" priority="104" operator="containsText" text="RIESGO MODERADO">
      <formula>NOT(ISERROR(SEARCH("RIESGO MODERADO",O37)))</formula>
    </cfRule>
    <cfRule type="containsText" dxfId="437" priority="105" operator="containsText" text="RIESGO ALTO">
      <formula>NOT(ISERROR(SEARCH("RIESGO ALTO",O37)))</formula>
    </cfRule>
    <cfRule type="containsText" dxfId="436" priority="106" operator="containsText" text="RIESGO EXTREMO">
      <formula>NOT(ISERROR(SEARCH("RIESGO EXTREMO",O37)))</formula>
    </cfRule>
  </conditionalFormatting>
  <conditionalFormatting sqref="Q37 Q40">
    <cfRule type="containsText" dxfId="435" priority="127" operator="containsText" text="RIESGO BAJO">
      <formula>NOT(ISERROR(SEARCH("RIESGO BAJO",Q37)))</formula>
    </cfRule>
    <cfRule type="containsText" dxfId="434" priority="128" operator="containsText" text="RIESGO MODERADO">
      <formula>NOT(ISERROR(SEARCH("RIESGO MODERADO",Q37)))</formula>
    </cfRule>
    <cfRule type="containsText" dxfId="433" priority="129" operator="containsText" text="RIESGO ALTO">
      <formula>NOT(ISERROR(SEARCH("RIESGO ALTO",Q37)))</formula>
    </cfRule>
    <cfRule type="containsText" dxfId="432" priority="130" operator="containsText" text="RIESGO EXTREMO">
      <formula>NOT(ISERROR(SEARCH("RIESGO EXTREMO",Q37)))</formula>
    </cfRule>
  </conditionalFormatting>
  <conditionalFormatting sqref="V37 V40">
    <cfRule type="containsText" dxfId="431" priority="67" operator="containsText" text="RIESGO BAJO">
      <formula>NOT(ISERROR(SEARCH("RIESGO BAJO",V37)))</formula>
    </cfRule>
    <cfRule type="containsText" dxfId="430" priority="68" operator="containsText" text="RIESGO MODERADO">
      <formula>NOT(ISERROR(SEARCH("RIESGO MODERADO",V37)))</formula>
    </cfRule>
    <cfRule type="containsText" dxfId="429" priority="69" operator="containsText" text="RIESGO ALTO">
      <formula>NOT(ISERROR(SEARCH("RIESGO ALTO",V37)))</formula>
    </cfRule>
    <cfRule type="containsText" dxfId="428" priority="70" operator="containsText" text="RIESGO EXTREMO">
      <formula>NOT(ISERROR(SEARCH("RIESGO EXTREMO",V37)))</formula>
    </cfRule>
  </conditionalFormatting>
  <conditionalFormatting sqref="U37 U40">
    <cfRule type="containsText" dxfId="427" priority="47" operator="containsText" text="RIESGO BAJO">
      <formula>NOT(ISERROR(SEARCH("RIESGO BAJO",U37)))</formula>
    </cfRule>
    <cfRule type="containsText" dxfId="426" priority="48" operator="containsText" text="RIESGO MODERADO">
      <formula>NOT(ISERROR(SEARCH("RIESGO MODERADO",U37)))</formula>
    </cfRule>
    <cfRule type="containsText" dxfId="425" priority="49" operator="containsText" text="RIESGO ALTO">
      <formula>NOT(ISERROR(SEARCH("RIESGO ALTO",U37)))</formula>
    </cfRule>
    <cfRule type="containsText" dxfId="424" priority="50" operator="containsText" text="RIESGO EXTREMO">
      <formula>NOT(ISERROR(SEARCH("RIESGO EXTREMO",U37)))</formula>
    </cfRule>
  </conditionalFormatting>
  <conditionalFormatting sqref="L6:L10">
    <cfRule type="colorScale" priority="2">
      <colorScale>
        <cfvo type="min"/>
        <cfvo type="percentile" val="50"/>
        <cfvo type="max"/>
        <color rgb="FFF8696B"/>
        <color rgb="FFFFEB84"/>
        <color rgb="FF63BE7B"/>
      </colorScale>
    </cfRule>
  </conditionalFormatting>
  <conditionalFormatting sqref="R6:R10">
    <cfRule type="colorScale" priority="1">
      <colorScale>
        <cfvo type="min"/>
        <cfvo type="percentile" val="50"/>
        <cfvo type="max"/>
        <color rgb="FFF8696B"/>
        <color rgb="FFFFEB84"/>
        <color rgb="FF63BE7B"/>
      </colorScale>
    </cfRule>
  </conditionalFormatting>
  <dataValidations count="26">
    <dataValidation type="list" allowBlank="1" showInputMessage="1" showErrorMessage="1" sqref="L40:L41 R37:R41 L37" xr:uid="{C5F0BFAF-5961-4921-91F8-1C7DDC515EED}">
      <formula1>$L$6:$L$10</formula1>
    </dataValidation>
    <dataValidation type="list" allowBlank="1" showInputMessage="1" showErrorMessage="1" sqref="M40:M41 M37 S37:S41" xr:uid="{EABCF976-6FA5-4D03-BA4A-B24DB1A30668}">
      <formula1>$M$6:$M$10</formula1>
    </dataValidation>
    <dataValidation type="list" allowBlank="1" showInputMessage="1" showErrorMessage="1" sqref="BM37:BM41" xr:uid="{37D67828-F9D5-4DB1-A0C0-0E504CFF5494}">
      <formula1>$BM$6:$BM$8</formula1>
    </dataValidation>
    <dataValidation type="list" allowBlank="1" showInputMessage="1" showErrorMessage="1" sqref="F37 F40" xr:uid="{C624D785-DE72-419D-90F1-3DED146CE230}">
      <formula1>$F$6:$F$11</formula1>
    </dataValidation>
    <dataValidation type="list" allowBlank="1" showInputMessage="1" showErrorMessage="1" sqref="G37 G40" xr:uid="{5187EB46-2F3A-44B6-B8E2-5E73AF85CC64}">
      <formula1>$G$6:$G$11</formula1>
    </dataValidation>
    <dataValidation type="list" allowBlank="1" showInputMessage="1" showErrorMessage="1" sqref="H37 H40" xr:uid="{9CD08052-ACE7-46A2-AC88-212529BF082C}">
      <formula1>$H$6:$H$12</formula1>
    </dataValidation>
    <dataValidation type="list" allowBlank="1" showInputMessage="1" showErrorMessage="1" sqref="Q37 Q40" xr:uid="{7FB0A94A-1158-4694-9DA9-9AA55DE0CC7F}">
      <formula1>#REF!</formula1>
    </dataValidation>
    <dataValidation type="list" allowBlank="1" showInputMessage="1" showErrorMessage="1" sqref="AN37:AN41" xr:uid="{5309ED7D-F879-4730-9980-87EF12A481BF}">
      <formula1>$AN$6:$AN$14</formula1>
    </dataValidation>
    <dataValidation type="list" allowBlank="1" showInputMessage="1" showErrorMessage="1" sqref="E37:E41" xr:uid="{69C41F23-B3E8-4BAA-9743-71C98DA4F204}">
      <formula1>$E$6:$E$15</formula1>
    </dataValidation>
    <dataValidation type="list" allowBlank="1" showInputMessage="1" showErrorMessage="1" sqref="D37:D41" xr:uid="{47A0A05D-D020-482D-BA0E-413CEF6FD5E4}">
      <formula1>$D$6:$D$25</formula1>
    </dataValidation>
    <dataValidation type="list" allowBlank="1" showInputMessage="1" showErrorMessage="1" sqref="BL37:BL41" xr:uid="{E5E49569-7FAC-439C-97BB-0A3D6FC22D71}">
      <formula1>$BL$6:$BL$7</formula1>
    </dataValidation>
    <dataValidation type="list" allowBlank="1" showInputMessage="1" showErrorMessage="1" sqref="X37:X41" xr:uid="{EB34BF3E-C23E-4702-B56D-B1CA4F990C5E}">
      <formula1>$X$6:$X$7</formula1>
    </dataValidation>
    <dataValidation type="list" allowBlank="1" showInputMessage="1" showErrorMessage="1" sqref="AJ37:AJ41" xr:uid="{823E9EC5-1B17-4A6C-8FB3-69B8C4471318}">
      <formula1>$AJ$6:$AJ$8</formula1>
    </dataValidation>
    <dataValidation type="list" allowBlank="1" showInputMessage="1" showErrorMessage="1" sqref="AA37:AA41" xr:uid="{E6794A91-5403-4CA9-A489-52B7D4C2D258}">
      <formula1>$AA$6:$AA$7</formula1>
    </dataValidation>
    <dataValidation type="list" allowBlank="1" showInputMessage="1" showErrorMessage="1" sqref="AK37:AM41" xr:uid="{F34735A8-83D6-40A9-8720-86E53B03EA27}">
      <formula1>$AK$6:$AK$7</formula1>
    </dataValidation>
    <dataValidation type="list" allowBlank="1" showInputMessage="1" showErrorMessage="1" sqref="AP37:AP41" xr:uid="{E07AA33D-90BC-4C24-AFF1-7C4D67420F25}">
      <formula1>$AP$6:$AP$7</formula1>
    </dataValidation>
    <dataValidation type="list" allowBlank="1" showInputMessage="1" showErrorMessage="1" sqref="AQ37:AQ41" xr:uid="{B5E0CE5A-F021-44D0-936C-2F2159A16524}">
      <formula1>$AQ$6:$AQ$7</formula1>
    </dataValidation>
    <dataValidation type="list" allowBlank="1" showInputMessage="1" showErrorMessage="1" sqref="AR37:AR41" xr:uid="{043BA4D6-4967-4210-8BAD-3FC549FC31DE}">
      <formula1>$AR$6:$AR$7</formula1>
    </dataValidation>
    <dataValidation type="list" allowBlank="1" showInputMessage="1" showErrorMessage="1" sqref="AS37:AS41" xr:uid="{0ACE67EB-DF38-4565-ADC7-EA8484DE3634}">
      <formula1>$AS$6:$AS$8</formula1>
    </dataValidation>
    <dataValidation type="list" allowBlank="1" showInputMessage="1" showErrorMessage="1" sqref="AT37:AT41" xr:uid="{0D6596F7-7659-4E07-971C-CCF12C1370B2}">
      <formula1>$AT$6:$AT$7</formula1>
    </dataValidation>
    <dataValidation type="list" allowBlank="1" showInputMessage="1" showErrorMessage="1" sqref="AU37:AU41" xr:uid="{F274C227-863B-489B-82F7-20B7F28FE911}">
      <formula1>$AU$6:$AU$7</formula1>
    </dataValidation>
    <dataValidation type="list" allowBlank="1" showInputMessage="1" showErrorMessage="1" sqref="AV37:AV41" xr:uid="{BDDCBAE5-8AA7-4959-966E-7CD91D5F51A1}">
      <formula1>$AV$6:$AV$8</formula1>
    </dataValidation>
    <dataValidation type="list" allowBlank="1" showInputMessage="1" showErrorMessage="1" sqref="BF37:BF41" xr:uid="{36BC43E2-0C50-49E3-ADB6-6C4B8435C148}">
      <formula1>$BF$6:$BF$8</formula1>
    </dataValidation>
    <dataValidation type="list" allowBlank="1" showInputMessage="1" showErrorMessage="1" sqref="AC37:AC41" xr:uid="{0BA44A5C-E382-41A7-ACCC-F39AADF20B3C}">
      <formula1>$AC$6:$AC$7</formula1>
    </dataValidation>
    <dataValidation type="list" allowBlank="1" showInputMessage="1" showErrorMessage="1" sqref="AI37:AI41" xr:uid="{06AF9DD7-0CCB-475D-9654-EA526608763B}">
      <formula1>$AI$6:$AI$7</formula1>
    </dataValidation>
    <dataValidation type="list" allowBlank="1" showInputMessage="1" showErrorMessage="1" sqref="AO37:AO41" xr:uid="{DFDFE8F4-98B1-4617-8F28-F903B201E13A}">
      <formula1>$AO$6:$AO$7</formula1>
    </dataValidation>
  </dataValidations>
  <pageMargins left="0.25" right="0.25" top="0.75" bottom="0.75" header="0.3" footer="0.3"/>
  <pageSetup scale="21"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74497-2440-4B91-87CA-0E906A6FF627}">
  <sheetPr>
    <tabColor theme="8" tint="-0.249977111117893"/>
  </sheetPr>
  <dimension ref="A1:BR117"/>
  <sheetViews>
    <sheetView showGridLines="0" zoomScale="70" zoomScaleNormal="70" zoomScaleSheetLayoutView="90" workbookViewId="0"/>
  </sheetViews>
  <sheetFormatPr baseColWidth="10" defaultRowHeight="15" x14ac:dyDescent="0.2"/>
  <cols>
    <col min="1" max="1" width="3.5703125" style="1" bestFit="1" customWidth="1"/>
    <col min="2" max="2" width="7" style="3" customWidth="1"/>
    <col min="3" max="3" width="20.140625" style="26" hidden="1" customWidth="1"/>
    <col min="4" max="4" width="20.42578125" style="2" customWidth="1"/>
    <col min="5" max="5" width="15" style="1" customWidth="1"/>
    <col min="6" max="7" width="14.42578125" style="1" customWidth="1"/>
    <col min="8" max="8" width="15.5703125" style="1" customWidth="1"/>
    <col min="9" max="9" width="37.85546875" style="1" customWidth="1"/>
    <col min="10" max="10" width="33.140625" style="1" customWidth="1"/>
    <col min="11" max="11" width="36.28515625" style="1" customWidth="1"/>
    <col min="12" max="12" width="16.7109375" style="1" customWidth="1"/>
    <col min="13" max="13" width="14.140625" style="1" customWidth="1"/>
    <col min="14" max="14" width="9.5703125" style="1" hidden="1" customWidth="1"/>
    <col min="15" max="15" width="15.5703125" style="6" hidden="1" customWidth="1"/>
    <col min="16" max="16" width="15.5703125" style="6" customWidth="1"/>
    <col min="17" max="17" width="18.42578125" style="1" customWidth="1"/>
    <col min="18" max="18" width="17.7109375" style="1" customWidth="1"/>
    <col min="19" max="19" width="13.85546875" style="1" customWidth="1"/>
    <col min="20" max="20" width="9.5703125" style="1" hidden="1" customWidth="1"/>
    <col min="21" max="21" width="15.5703125" style="6" hidden="1" customWidth="1"/>
    <col min="22" max="22" width="16.7109375" style="6" customWidth="1"/>
    <col min="23" max="24" width="28.140625" style="1" customWidth="1"/>
    <col min="25" max="25" width="82.140625" style="1" customWidth="1"/>
    <col min="26" max="26" width="21.28515625" style="2" customWidth="1"/>
    <col min="27" max="27" width="16.140625" style="1" customWidth="1"/>
    <col min="28" max="28" width="35" style="1" customWidth="1"/>
    <col min="29" max="29" width="21.140625" style="1" customWidth="1"/>
    <col min="30" max="30" width="7.42578125" style="1" customWidth="1"/>
    <col min="31" max="34" width="12.28515625" style="1" customWidth="1"/>
    <col min="35" max="35" width="21.140625" style="1" customWidth="1"/>
    <col min="36" max="41" width="16.140625" style="1" customWidth="1"/>
    <col min="42" max="48" width="19.28515625" style="2" customWidth="1"/>
    <col min="49" max="49" width="4.85546875" style="2" customWidth="1"/>
    <col min="50" max="50" width="6.42578125" style="2" customWidth="1"/>
    <col min="51" max="55" width="4.85546875" style="2" customWidth="1"/>
    <col min="56" max="56" width="10.42578125" style="2" customWidth="1"/>
    <col min="57" max="57" width="11.85546875" style="2" customWidth="1"/>
    <col min="58" max="58" width="28.85546875" style="1" customWidth="1"/>
    <col min="59" max="59" width="13" style="1" customWidth="1"/>
    <col min="60" max="60" width="14" style="1" customWidth="1"/>
    <col min="61" max="62" width="14.42578125" style="1" customWidth="1"/>
    <col min="63" max="63" width="13.28515625" style="1" customWidth="1"/>
    <col min="64" max="65" width="18.85546875" style="1" customWidth="1"/>
    <col min="66" max="67" width="18" style="1" customWidth="1"/>
    <col min="68" max="69" width="17.85546875" style="1" customWidth="1"/>
    <col min="70" max="70" width="22.42578125" style="26" customWidth="1"/>
    <col min="71" max="71" width="11.42578125" style="1" customWidth="1"/>
    <col min="72" max="16384" width="11.42578125" style="1"/>
  </cols>
  <sheetData>
    <row r="1" spans="2:70" s="58" customFormat="1" ht="6" customHeight="1" thickBot="1" x14ac:dyDescent="0.25">
      <c r="B1" s="3"/>
      <c r="C1" s="26"/>
      <c r="D1" s="2"/>
      <c r="O1" s="59"/>
      <c r="P1" s="59"/>
      <c r="U1" s="59"/>
      <c r="V1" s="59"/>
      <c r="Z1" s="2"/>
      <c r="AP1" s="2"/>
      <c r="AQ1" s="2"/>
      <c r="AR1" s="2"/>
      <c r="AS1" s="2"/>
      <c r="AT1" s="2"/>
      <c r="AU1" s="2"/>
      <c r="AV1" s="2"/>
      <c r="AW1" s="2"/>
      <c r="AX1" s="2"/>
      <c r="AY1" s="2"/>
      <c r="AZ1" s="2"/>
      <c r="BA1" s="2"/>
      <c r="BB1" s="2"/>
      <c r="BC1" s="2"/>
      <c r="BD1" s="2"/>
      <c r="BE1" s="2"/>
      <c r="BR1" s="26"/>
    </row>
    <row r="2" spans="2:70" s="58" customFormat="1" ht="14.25" customHeight="1" x14ac:dyDescent="0.2">
      <c r="B2" s="159"/>
      <c r="C2" s="160"/>
      <c r="D2" s="161"/>
      <c r="E2" s="168" t="s">
        <v>794</v>
      </c>
      <c r="F2" s="169"/>
      <c r="G2" s="169"/>
      <c r="H2" s="169"/>
      <c r="I2" s="169"/>
      <c r="J2" s="169"/>
      <c r="K2" s="169"/>
      <c r="L2" s="169"/>
      <c r="M2" s="169"/>
      <c r="N2" s="169"/>
      <c r="O2" s="169"/>
      <c r="P2" s="169"/>
      <c r="Q2" s="169"/>
      <c r="R2" s="169"/>
      <c r="S2" s="169"/>
      <c r="T2" s="169"/>
      <c r="U2" s="169"/>
      <c r="V2" s="169"/>
      <c r="W2" s="169"/>
      <c r="X2" s="170"/>
      <c r="Z2" s="2"/>
      <c r="AP2" s="2"/>
      <c r="AQ2" s="2"/>
      <c r="AR2" s="2"/>
      <c r="AS2" s="2"/>
      <c r="AT2" s="2"/>
      <c r="AU2" s="2"/>
      <c r="AV2" s="2"/>
      <c r="AW2" s="2"/>
      <c r="AX2" s="2"/>
      <c r="AY2" s="2"/>
      <c r="AZ2" s="2"/>
      <c r="BA2" s="2"/>
      <c r="BB2" s="2"/>
      <c r="BC2" s="2"/>
      <c r="BD2" s="2"/>
      <c r="BE2" s="2"/>
      <c r="BR2" s="26"/>
    </row>
    <row r="3" spans="2:70" s="58" customFormat="1" ht="14.25" customHeight="1" x14ac:dyDescent="0.2">
      <c r="B3" s="162"/>
      <c r="C3" s="188"/>
      <c r="D3" s="164"/>
      <c r="E3" s="171"/>
      <c r="F3" s="189"/>
      <c r="G3" s="189"/>
      <c r="H3" s="189"/>
      <c r="I3" s="189"/>
      <c r="J3" s="189"/>
      <c r="K3" s="189"/>
      <c r="L3" s="189"/>
      <c r="M3" s="189"/>
      <c r="N3" s="189"/>
      <c r="O3" s="189"/>
      <c r="P3" s="189"/>
      <c r="Q3" s="189"/>
      <c r="R3" s="189"/>
      <c r="S3" s="189"/>
      <c r="T3" s="189"/>
      <c r="U3" s="189"/>
      <c r="V3" s="189"/>
      <c r="W3" s="189"/>
      <c r="X3" s="173"/>
      <c r="Y3" s="4"/>
      <c r="Z3" s="4"/>
      <c r="AA3" s="4"/>
      <c r="AB3" s="4"/>
      <c r="AC3" s="4"/>
      <c r="AD3" s="4"/>
      <c r="AE3" s="4"/>
      <c r="AF3" s="4"/>
      <c r="AG3" s="16"/>
      <c r="AH3" s="16"/>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R3" s="26"/>
    </row>
    <row r="4" spans="2:70" s="58" customFormat="1" ht="14.25" customHeight="1" x14ac:dyDescent="0.2">
      <c r="B4" s="162"/>
      <c r="C4" s="188"/>
      <c r="D4" s="164"/>
      <c r="E4" s="171"/>
      <c r="F4" s="189"/>
      <c r="G4" s="189"/>
      <c r="H4" s="189"/>
      <c r="I4" s="189"/>
      <c r="J4" s="189"/>
      <c r="K4" s="189"/>
      <c r="L4" s="189"/>
      <c r="M4" s="189"/>
      <c r="N4" s="189"/>
      <c r="O4" s="189"/>
      <c r="P4" s="189"/>
      <c r="Q4" s="189"/>
      <c r="R4" s="189"/>
      <c r="S4" s="189"/>
      <c r="T4" s="189"/>
      <c r="U4" s="189"/>
      <c r="V4" s="189"/>
      <c r="W4" s="189"/>
      <c r="X4" s="173"/>
      <c r="Y4" s="4"/>
      <c r="Z4" s="4"/>
      <c r="AA4" s="4"/>
      <c r="AB4" s="4"/>
      <c r="AC4" s="4"/>
      <c r="AD4" s="4"/>
      <c r="AE4" s="4"/>
      <c r="AF4" s="4"/>
      <c r="AG4" s="16"/>
      <c r="AH4" s="16"/>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R4" s="26"/>
    </row>
    <row r="5" spans="2:70" s="58" customFormat="1" ht="15" customHeight="1" thickBot="1" x14ac:dyDescent="0.25">
      <c r="B5" s="165"/>
      <c r="C5" s="166"/>
      <c r="D5" s="167"/>
      <c r="E5" s="174"/>
      <c r="F5" s="175"/>
      <c r="G5" s="175"/>
      <c r="H5" s="175"/>
      <c r="I5" s="175"/>
      <c r="J5" s="175"/>
      <c r="K5" s="175"/>
      <c r="L5" s="175"/>
      <c r="M5" s="175"/>
      <c r="N5" s="175"/>
      <c r="O5" s="175"/>
      <c r="P5" s="175"/>
      <c r="Q5" s="175"/>
      <c r="R5" s="175"/>
      <c r="S5" s="175"/>
      <c r="T5" s="175"/>
      <c r="U5" s="175"/>
      <c r="V5" s="175"/>
      <c r="W5" s="175"/>
      <c r="X5" s="176"/>
      <c r="Y5" s="4"/>
      <c r="Z5" s="4"/>
      <c r="AA5" s="4"/>
      <c r="AB5" s="4"/>
      <c r="AC5" s="4"/>
      <c r="AD5" s="4"/>
      <c r="AE5" s="4"/>
      <c r="AF5" s="4"/>
      <c r="AG5" s="16"/>
      <c r="AH5" s="16"/>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R5" s="26"/>
    </row>
    <row r="6" spans="2:70" s="58" customFormat="1" hidden="1" x14ac:dyDescent="0.2">
      <c r="B6" s="3" t="s">
        <v>133</v>
      </c>
      <c r="C6" s="26"/>
      <c r="D6" s="2" t="s">
        <v>58</v>
      </c>
      <c r="E6" s="58" t="s">
        <v>36</v>
      </c>
      <c r="F6" s="58" t="s">
        <v>64</v>
      </c>
      <c r="G6" s="58" t="s">
        <v>75</v>
      </c>
      <c r="H6" s="58" t="s">
        <v>80</v>
      </c>
      <c r="L6" s="58">
        <v>1</v>
      </c>
      <c r="M6" s="58">
        <v>1</v>
      </c>
      <c r="O6" s="5" t="s">
        <v>84</v>
      </c>
      <c r="P6" s="5" t="s">
        <v>84</v>
      </c>
      <c r="Q6" s="58" t="s">
        <v>89</v>
      </c>
      <c r="R6" s="58">
        <v>1</v>
      </c>
      <c r="S6" s="58">
        <v>1</v>
      </c>
      <c r="U6" s="5" t="s">
        <v>84</v>
      </c>
      <c r="V6" s="5" t="s">
        <v>84</v>
      </c>
      <c r="X6" s="58" t="s">
        <v>6</v>
      </c>
      <c r="Z6" s="2"/>
      <c r="AA6" s="8" t="s">
        <v>6</v>
      </c>
      <c r="AB6" s="8"/>
      <c r="AC6" s="8" t="s">
        <v>7</v>
      </c>
      <c r="AD6" s="8"/>
      <c r="AE6" s="8"/>
      <c r="AF6" s="8"/>
      <c r="AG6" s="8"/>
      <c r="AH6" s="8"/>
      <c r="AI6" s="8" t="s">
        <v>6</v>
      </c>
      <c r="AJ6" s="8" t="s">
        <v>20</v>
      </c>
      <c r="AK6" s="8" t="s">
        <v>6</v>
      </c>
      <c r="AL6" s="8" t="s">
        <v>6</v>
      </c>
      <c r="AM6" s="8" t="s">
        <v>6</v>
      </c>
      <c r="AN6" s="8" t="s">
        <v>24</v>
      </c>
      <c r="AO6" s="8" t="s">
        <v>117</v>
      </c>
      <c r="AP6" s="9" t="s">
        <v>101</v>
      </c>
      <c r="AQ6" s="9" t="s">
        <v>103</v>
      </c>
      <c r="AR6" s="9" t="s">
        <v>105</v>
      </c>
      <c r="AS6" s="9" t="s">
        <v>113</v>
      </c>
      <c r="AT6" s="9" t="s">
        <v>108</v>
      </c>
      <c r="AU6" s="9" t="s">
        <v>110</v>
      </c>
      <c r="AV6" s="9" t="s">
        <v>112</v>
      </c>
      <c r="AW6" s="9"/>
      <c r="AX6" s="9"/>
      <c r="AY6" s="9"/>
      <c r="AZ6" s="9"/>
      <c r="BA6" s="9"/>
      <c r="BB6" s="9"/>
      <c r="BC6" s="9"/>
      <c r="BD6" s="9"/>
      <c r="BE6" s="9" t="s">
        <v>126</v>
      </c>
      <c r="BF6" s="8" t="s">
        <v>156</v>
      </c>
      <c r="BG6" s="8"/>
      <c r="BH6" s="8"/>
      <c r="BI6" s="8"/>
      <c r="BK6" s="8"/>
      <c r="BL6" s="8" t="s">
        <v>165</v>
      </c>
      <c r="BM6" s="8" t="s">
        <v>165</v>
      </c>
      <c r="BR6" s="26"/>
    </row>
    <row r="7" spans="2:70" s="58" customFormat="1" hidden="1" x14ac:dyDescent="0.2">
      <c r="B7" s="3" t="s">
        <v>134</v>
      </c>
      <c r="C7" s="26"/>
      <c r="D7" s="2" t="s">
        <v>8</v>
      </c>
      <c r="E7" s="58" t="s">
        <v>34</v>
      </c>
      <c r="F7" s="58" t="s">
        <v>65</v>
      </c>
      <c r="G7" s="58" t="s">
        <v>76</v>
      </c>
      <c r="H7" s="58" t="s">
        <v>81</v>
      </c>
      <c r="L7" s="58">
        <v>2</v>
      </c>
      <c r="M7" s="58">
        <v>2</v>
      </c>
      <c r="O7" s="5" t="s">
        <v>85</v>
      </c>
      <c r="P7" s="5" t="s">
        <v>85</v>
      </c>
      <c r="Q7" s="58" t="s">
        <v>90</v>
      </c>
      <c r="R7" s="58">
        <v>2</v>
      </c>
      <c r="S7" s="58">
        <v>2</v>
      </c>
      <c r="U7" s="5" t="s">
        <v>85</v>
      </c>
      <c r="V7" s="5" t="s">
        <v>85</v>
      </c>
      <c r="X7" s="58" t="s">
        <v>23</v>
      </c>
      <c r="Z7" s="2"/>
      <c r="AA7" s="8" t="s">
        <v>23</v>
      </c>
      <c r="AB7" s="8"/>
      <c r="AC7" s="8" t="s">
        <v>9</v>
      </c>
      <c r="AD7" s="8"/>
      <c r="AE7" s="8"/>
      <c r="AF7" s="8"/>
      <c r="AG7" s="8"/>
      <c r="AH7" s="8"/>
      <c r="AI7" s="8" t="s">
        <v>23</v>
      </c>
      <c r="AJ7" s="8" t="s">
        <v>21</v>
      </c>
      <c r="AK7" s="8" t="s">
        <v>23</v>
      </c>
      <c r="AL7" s="8" t="s">
        <v>23</v>
      </c>
      <c r="AM7" s="8" t="s">
        <v>23</v>
      </c>
      <c r="AN7" s="8" t="s">
        <v>25</v>
      </c>
      <c r="AO7" s="8" t="s">
        <v>118</v>
      </c>
      <c r="AP7" s="9" t="s">
        <v>102</v>
      </c>
      <c r="AQ7" s="9" t="s">
        <v>104</v>
      </c>
      <c r="AR7" s="9" t="s">
        <v>106</v>
      </c>
      <c r="AS7" s="9" t="s">
        <v>114</v>
      </c>
      <c r="AT7" s="9" t="s">
        <v>109</v>
      </c>
      <c r="AU7" s="9" t="s">
        <v>111</v>
      </c>
      <c r="AV7" s="9" t="s">
        <v>115</v>
      </c>
      <c r="AW7" s="9"/>
      <c r="AX7" s="9"/>
      <c r="AY7" s="9"/>
      <c r="AZ7" s="9"/>
      <c r="BA7" s="9"/>
      <c r="BB7" s="9"/>
      <c r="BC7" s="9"/>
      <c r="BD7" s="9"/>
      <c r="BE7" s="9" t="s">
        <v>127</v>
      </c>
      <c r="BF7" s="8" t="s">
        <v>157</v>
      </c>
      <c r="BG7" s="8"/>
      <c r="BH7" s="8"/>
      <c r="BI7" s="8"/>
      <c r="BK7" s="8"/>
      <c r="BL7" s="8" t="s">
        <v>166</v>
      </c>
      <c r="BM7" s="8" t="s">
        <v>167</v>
      </c>
      <c r="BR7" s="26"/>
    </row>
    <row r="8" spans="2:70" s="58" customFormat="1" hidden="1" x14ac:dyDescent="0.2">
      <c r="B8" s="3" t="s">
        <v>135</v>
      </c>
      <c r="C8" s="26"/>
      <c r="D8" s="2" t="s">
        <v>44</v>
      </c>
      <c r="E8" s="58" t="s">
        <v>32</v>
      </c>
      <c r="F8" s="58" t="s">
        <v>66</v>
      </c>
      <c r="G8" s="58" t="s">
        <v>77</v>
      </c>
      <c r="H8" s="58" t="s">
        <v>82</v>
      </c>
      <c r="L8" s="58">
        <v>3</v>
      </c>
      <c r="M8" s="58">
        <v>3</v>
      </c>
      <c r="O8" s="5" t="s">
        <v>86</v>
      </c>
      <c r="P8" s="5" t="s">
        <v>86</v>
      </c>
      <c r="Q8" s="58" t="s">
        <v>91</v>
      </c>
      <c r="R8" s="58">
        <v>3</v>
      </c>
      <c r="S8" s="58">
        <v>3</v>
      </c>
      <c r="U8" s="5" t="s">
        <v>86</v>
      </c>
      <c r="V8" s="5" t="s">
        <v>86</v>
      </c>
      <c r="Z8" s="2"/>
      <c r="AA8" s="8"/>
      <c r="AB8" s="8"/>
      <c r="AC8" s="8"/>
      <c r="AD8" s="8"/>
      <c r="AE8" s="8"/>
      <c r="AF8" s="8"/>
      <c r="AG8" s="8"/>
      <c r="AH8" s="8"/>
      <c r="AI8" s="8"/>
      <c r="AJ8" s="8" t="s">
        <v>22</v>
      </c>
      <c r="AK8" s="8"/>
      <c r="AL8" s="8"/>
      <c r="AM8" s="8"/>
      <c r="AN8" s="8" t="s">
        <v>26</v>
      </c>
      <c r="AO8" s="8"/>
      <c r="AP8" s="9"/>
      <c r="AQ8" s="9"/>
      <c r="AR8" s="9"/>
      <c r="AS8" s="9" t="s">
        <v>107</v>
      </c>
      <c r="AT8" s="9"/>
      <c r="AU8" s="9"/>
      <c r="AV8" s="9" t="s">
        <v>116</v>
      </c>
      <c r="AW8" s="9"/>
      <c r="AX8" s="9"/>
      <c r="AY8" s="9"/>
      <c r="AZ8" s="9"/>
      <c r="BA8" s="9"/>
      <c r="BB8" s="9"/>
      <c r="BC8" s="9"/>
      <c r="BD8" s="9"/>
      <c r="BE8" s="9" t="s">
        <v>128</v>
      </c>
      <c r="BF8" s="8" t="s">
        <v>158</v>
      </c>
      <c r="BG8" s="8"/>
      <c r="BH8" s="8"/>
      <c r="BI8" s="8"/>
      <c r="BK8" s="8"/>
      <c r="BL8" s="8"/>
      <c r="BM8" s="8" t="s">
        <v>166</v>
      </c>
      <c r="BR8" s="26"/>
    </row>
    <row r="9" spans="2:70" s="58" customFormat="1" hidden="1" x14ac:dyDescent="0.2">
      <c r="B9" s="3" t="s">
        <v>136</v>
      </c>
      <c r="C9" s="26"/>
      <c r="D9" s="2" t="s">
        <v>43</v>
      </c>
      <c r="E9" s="58" t="s">
        <v>33</v>
      </c>
      <c r="F9" s="58" t="s">
        <v>67</v>
      </c>
      <c r="G9" s="58" t="s">
        <v>78</v>
      </c>
      <c r="H9" s="58" t="s">
        <v>71</v>
      </c>
      <c r="L9" s="58">
        <v>4</v>
      </c>
      <c r="M9" s="58">
        <v>4</v>
      </c>
      <c r="O9" s="5" t="s">
        <v>87</v>
      </c>
      <c r="P9" s="5" t="s">
        <v>87</v>
      </c>
      <c r="Q9" s="58" t="s">
        <v>92</v>
      </c>
      <c r="R9" s="58">
        <v>4</v>
      </c>
      <c r="S9" s="58">
        <v>4</v>
      </c>
      <c r="U9" s="5" t="s">
        <v>87</v>
      </c>
      <c r="V9" s="5" t="s">
        <v>87</v>
      </c>
      <c r="Z9" s="2"/>
      <c r="AA9" s="8"/>
      <c r="AB9" s="8"/>
      <c r="AC9" s="8"/>
      <c r="AD9" s="8"/>
      <c r="AE9" s="8"/>
      <c r="AF9" s="8"/>
      <c r="AG9" s="8"/>
      <c r="AH9" s="8"/>
      <c r="AI9" s="8"/>
      <c r="AJ9" s="8"/>
      <c r="AK9" s="8"/>
      <c r="AL9" s="8"/>
      <c r="AM9" s="8"/>
      <c r="AN9" s="8" t="s">
        <v>27</v>
      </c>
      <c r="AO9" s="8"/>
      <c r="AP9" s="9"/>
      <c r="AQ9" s="9"/>
      <c r="AR9" s="9"/>
      <c r="AS9" s="9"/>
      <c r="AT9" s="9"/>
      <c r="AU9" s="9"/>
      <c r="AV9" s="9"/>
      <c r="AW9" s="9"/>
      <c r="AX9" s="9"/>
      <c r="AY9" s="9"/>
      <c r="AZ9" s="9"/>
      <c r="BA9" s="9"/>
      <c r="BB9" s="9"/>
      <c r="BC9" s="9"/>
      <c r="BD9" s="9"/>
      <c r="BE9" s="9"/>
      <c r="BF9" s="8"/>
      <c r="BG9" s="8"/>
      <c r="BH9" s="8"/>
      <c r="BI9" s="8"/>
      <c r="BK9" s="8"/>
      <c r="BL9" s="8"/>
      <c r="BM9" s="8"/>
      <c r="BR9" s="26"/>
    </row>
    <row r="10" spans="2:70" s="58" customFormat="1" hidden="1" x14ac:dyDescent="0.2">
      <c r="B10" s="3" t="s">
        <v>137</v>
      </c>
      <c r="C10" s="26"/>
      <c r="D10" s="2" t="s">
        <v>46</v>
      </c>
      <c r="E10" s="58" t="s">
        <v>35</v>
      </c>
      <c r="F10" s="58" t="s">
        <v>68</v>
      </c>
      <c r="G10" s="58" t="s">
        <v>41</v>
      </c>
      <c r="H10" s="58" t="s">
        <v>72</v>
      </c>
      <c r="L10" s="58">
        <v>5</v>
      </c>
      <c r="M10" s="58">
        <v>5</v>
      </c>
      <c r="O10" s="59"/>
      <c r="P10" s="59"/>
      <c r="R10" s="58">
        <v>5</v>
      </c>
      <c r="S10" s="58">
        <v>5</v>
      </c>
      <c r="U10" s="59"/>
      <c r="V10" s="59"/>
      <c r="Z10" s="2"/>
      <c r="AA10" s="8"/>
      <c r="AB10" s="8"/>
      <c r="AC10" s="8"/>
      <c r="AD10" s="8"/>
      <c r="AE10" s="8"/>
      <c r="AF10" s="8"/>
      <c r="AG10" s="8"/>
      <c r="AH10" s="8"/>
      <c r="AI10" s="8"/>
      <c r="AJ10" s="8"/>
      <c r="AK10" s="8"/>
      <c r="AL10" s="8"/>
      <c r="AM10" s="8"/>
      <c r="AN10" s="8" t="s">
        <v>61</v>
      </c>
      <c r="AO10" s="8"/>
      <c r="AP10" s="9">
        <v>15</v>
      </c>
      <c r="AQ10" s="9">
        <v>15</v>
      </c>
      <c r="AR10" s="9">
        <v>15</v>
      </c>
      <c r="AS10" s="9">
        <v>15</v>
      </c>
      <c r="AT10" s="9">
        <v>15</v>
      </c>
      <c r="AU10" s="9">
        <v>15</v>
      </c>
      <c r="AV10" s="9">
        <v>10</v>
      </c>
      <c r="AW10" s="9"/>
      <c r="AX10" s="9"/>
      <c r="AY10" s="9"/>
      <c r="AZ10" s="9"/>
      <c r="BA10" s="9"/>
      <c r="BB10" s="9"/>
      <c r="BC10" s="9"/>
      <c r="BD10" s="9"/>
      <c r="BE10" s="9" t="s">
        <v>129</v>
      </c>
      <c r="BF10" s="8"/>
      <c r="BG10" s="8"/>
      <c r="BH10" s="8"/>
      <c r="BI10" s="8"/>
      <c r="BK10" s="8"/>
      <c r="BL10" s="8"/>
      <c r="BM10" s="8"/>
      <c r="BR10" s="26"/>
    </row>
    <row r="11" spans="2:70" s="58" customFormat="1" hidden="1" x14ac:dyDescent="0.2">
      <c r="B11" s="3" t="s">
        <v>138</v>
      </c>
      <c r="C11" s="26"/>
      <c r="D11" s="2" t="s">
        <v>55</v>
      </c>
      <c r="E11" s="58" t="s">
        <v>41</v>
      </c>
      <c r="F11" s="58" t="s">
        <v>69</v>
      </c>
      <c r="G11" s="58" t="s">
        <v>79</v>
      </c>
      <c r="H11" s="58" t="s">
        <v>83</v>
      </c>
      <c r="O11" s="59"/>
      <c r="P11" s="59"/>
      <c r="U11" s="59"/>
      <c r="V11" s="59"/>
      <c r="Z11" s="2"/>
      <c r="AA11" s="8"/>
      <c r="AB11" s="8"/>
      <c r="AC11" s="8"/>
      <c r="AD11" s="8"/>
      <c r="AE11" s="8"/>
      <c r="AF11" s="8"/>
      <c r="AG11" s="8"/>
      <c r="AH11" s="8"/>
      <c r="AI11" s="8"/>
      <c r="AJ11" s="8"/>
      <c r="AK11" s="8"/>
      <c r="AL11" s="8"/>
      <c r="AM11" s="8"/>
      <c r="AN11" s="8" t="s">
        <v>31</v>
      </c>
      <c r="AO11" s="8"/>
      <c r="AP11" s="9">
        <v>0</v>
      </c>
      <c r="AQ11" s="9">
        <v>0</v>
      </c>
      <c r="AR11" s="9">
        <v>0</v>
      </c>
      <c r="AS11" s="9">
        <v>10</v>
      </c>
      <c r="AT11" s="9">
        <v>0</v>
      </c>
      <c r="AU11" s="9">
        <v>0</v>
      </c>
      <c r="AV11" s="9">
        <v>5</v>
      </c>
      <c r="AW11" s="9"/>
      <c r="AX11" s="9"/>
      <c r="AY11" s="9"/>
      <c r="AZ11" s="9"/>
      <c r="BA11" s="9"/>
      <c r="BB11" s="9"/>
      <c r="BC11" s="9"/>
      <c r="BD11" s="9"/>
      <c r="BE11" s="9" t="s">
        <v>130</v>
      </c>
      <c r="BF11" s="8"/>
      <c r="BG11" s="8"/>
      <c r="BH11" s="8"/>
      <c r="BI11" s="8"/>
      <c r="BK11" s="8"/>
      <c r="BL11" s="8"/>
      <c r="BM11" s="8"/>
      <c r="BR11" s="26"/>
    </row>
    <row r="12" spans="2:70" s="58" customFormat="1" hidden="1" x14ac:dyDescent="0.2">
      <c r="B12" s="3" t="s">
        <v>139</v>
      </c>
      <c r="C12" s="26"/>
      <c r="D12" s="2" t="s">
        <v>49</v>
      </c>
      <c r="E12" s="58" t="s">
        <v>39</v>
      </c>
      <c r="H12" s="58" t="s">
        <v>73</v>
      </c>
      <c r="O12" s="59"/>
      <c r="P12" s="59"/>
      <c r="U12" s="59"/>
      <c r="V12" s="59"/>
      <c r="Z12" s="2"/>
      <c r="AA12" s="8"/>
      <c r="AB12" s="8"/>
      <c r="AC12" s="8"/>
      <c r="AD12" s="8"/>
      <c r="AE12" s="8"/>
      <c r="AF12" s="8"/>
      <c r="AG12" s="8"/>
      <c r="AH12" s="8"/>
      <c r="AI12" s="8"/>
      <c r="AJ12" s="8"/>
      <c r="AK12" s="8"/>
      <c r="AL12" s="8"/>
      <c r="AM12" s="8"/>
      <c r="AN12" s="8" t="s">
        <v>28</v>
      </c>
      <c r="AO12" s="8"/>
      <c r="AP12" s="9"/>
      <c r="AQ12" s="9"/>
      <c r="AR12" s="9"/>
      <c r="AS12" s="9">
        <v>0</v>
      </c>
      <c r="AT12" s="9"/>
      <c r="AU12" s="9"/>
      <c r="AV12" s="9">
        <v>0</v>
      </c>
      <c r="AW12" s="9"/>
      <c r="AX12" s="9"/>
      <c r="AY12" s="9"/>
      <c r="AZ12" s="9"/>
      <c r="BA12" s="9"/>
      <c r="BB12" s="9"/>
      <c r="BC12" s="9"/>
      <c r="BD12" s="9"/>
      <c r="BE12" s="9" t="s">
        <v>131</v>
      </c>
      <c r="BF12" s="8"/>
      <c r="BG12" s="8"/>
      <c r="BH12" s="8"/>
      <c r="BI12" s="8"/>
      <c r="BK12" s="8"/>
      <c r="BL12" s="8"/>
      <c r="BM12" s="8"/>
      <c r="BR12" s="26"/>
    </row>
    <row r="13" spans="2:70" s="58" customFormat="1" hidden="1" x14ac:dyDescent="0.2">
      <c r="B13" s="3" t="s">
        <v>140</v>
      </c>
      <c r="C13" s="26"/>
      <c r="D13" s="2" t="s">
        <v>60</v>
      </c>
      <c r="E13" s="58" t="s">
        <v>37</v>
      </c>
      <c r="O13" s="59"/>
      <c r="P13" s="59"/>
      <c r="U13" s="59"/>
      <c r="V13" s="59"/>
      <c r="Z13" s="2"/>
      <c r="AA13" s="8"/>
      <c r="AB13" s="8"/>
      <c r="AC13" s="8"/>
      <c r="AD13" s="8"/>
      <c r="AE13" s="8"/>
      <c r="AF13" s="8"/>
      <c r="AG13" s="8"/>
      <c r="AH13" s="8"/>
      <c r="AI13" s="8"/>
      <c r="AJ13" s="8"/>
      <c r="AK13" s="8"/>
      <c r="AL13" s="8"/>
      <c r="AM13" s="8"/>
      <c r="AN13" s="8" t="s">
        <v>29</v>
      </c>
      <c r="AO13" s="8"/>
      <c r="AP13" s="9"/>
      <c r="AQ13" s="9"/>
      <c r="AR13" s="9"/>
      <c r="AS13" s="9"/>
      <c r="AT13" s="9"/>
      <c r="AU13" s="9"/>
      <c r="AV13" s="9"/>
      <c r="AW13" s="9"/>
      <c r="AX13" s="9"/>
      <c r="AY13" s="9"/>
      <c r="AZ13" s="9"/>
      <c r="BA13" s="9"/>
      <c r="BB13" s="9"/>
      <c r="BC13" s="9"/>
      <c r="BD13" s="9"/>
      <c r="BE13" s="9"/>
      <c r="BF13" s="8"/>
      <c r="BG13" s="8"/>
      <c r="BH13" s="8"/>
      <c r="BI13" s="8"/>
      <c r="BK13" s="8"/>
      <c r="BL13" s="8"/>
      <c r="BM13" s="8"/>
      <c r="BR13" s="26"/>
    </row>
    <row r="14" spans="2:70" s="58" customFormat="1" hidden="1" x14ac:dyDescent="0.2">
      <c r="B14" s="3" t="s">
        <v>141</v>
      </c>
      <c r="C14" s="26"/>
      <c r="D14" s="2" t="s">
        <v>48</v>
      </c>
      <c r="E14" s="58" t="s">
        <v>38</v>
      </c>
      <c r="J14" s="24">
        <v>2</v>
      </c>
      <c r="O14" s="59"/>
      <c r="P14" s="59"/>
      <c r="U14" s="59"/>
      <c r="V14" s="59"/>
      <c r="Z14" s="2"/>
      <c r="AA14" s="8"/>
      <c r="AB14" s="8"/>
      <c r="AC14" s="8"/>
      <c r="AD14" s="8"/>
      <c r="AE14" s="8"/>
      <c r="AF14" s="8"/>
      <c r="AG14" s="8"/>
      <c r="AH14" s="8"/>
      <c r="AI14" s="8"/>
      <c r="AJ14" s="8"/>
      <c r="AK14" s="8"/>
      <c r="AL14" s="8"/>
      <c r="AM14" s="8"/>
      <c r="AN14" s="8" t="s">
        <v>30</v>
      </c>
      <c r="AO14" s="8"/>
      <c r="AP14" s="9"/>
      <c r="AQ14" s="9"/>
      <c r="AR14" s="9"/>
      <c r="AS14" s="9"/>
      <c r="AT14" s="9"/>
      <c r="AU14" s="9"/>
      <c r="AV14" s="9"/>
      <c r="AW14" s="9"/>
      <c r="AX14" s="9"/>
      <c r="AY14" s="9"/>
      <c r="AZ14" s="9"/>
      <c r="BA14" s="9"/>
      <c r="BB14" s="9"/>
      <c r="BC14" s="9"/>
      <c r="BD14" s="9"/>
      <c r="BE14" s="9"/>
      <c r="BF14" s="8"/>
      <c r="BG14" s="8"/>
      <c r="BH14" s="8"/>
      <c r="BI14" s="8"/>
      <c r="BK14" s="8"/>
      <c r="BL14" s="8"/>
      <c r="BM14" s="8"/>
      <c r="BR14" s="26"/>
    </row>
    <row r="15" spans="2:70" s="58" customFormat="1" hidden="1" x14ac:dyDescent="0.2">
      <c r="B15" s="3" t="s">
        <v>142</v>
      </c>
      <c r="C15" s="26"/>
      <c r="D15" s="2" t="s">
        <v>51</v>
      </c>
      <c r="E15" s="58" t="s">
        <v>40</v>
      </c>
      <c r="J15" s="58" t="s">
        <v>508</v>
      </c>
      <c r="O15" s="59"/>
      <c r="P15" s="59"/>
      <c r="U15" s="59"/>
      <c r="V15" s="59"/>
      <c r="Z15" s="2"/>
      <c r="AA15" s="8"/>
      <c r="AB15" s="8"/>
      <c r="AC15" s="8"/>
      <c r="AD15" s="8"/>
      <c r="AE15" s="8"/>
      <c r="AF15" s="8"/>
      <c r="AG15" s="8"/>
      <c r="AH15" s="8"/>
      <c r="AI15" s="8"/>
      <c r="AJ15" s="8"/>
      <c r="AK15" s="8"/>
      <c r="AL15" s="8"/>
      <c r="AM15" s="8"/>
      <c r="AN15" s="8"/>
      <c r="AO15" s="8"/>
      <c r="AP15" s="9"/>
      <c r="AQ15" s="9"/>
      <c r="AR15" s="9"/>
      <c r="AS15" s="9"/>
      <c r="AT15" s="9"/>
      <c r="AU15" s="9"/>
      <c r="AV15" s="9"/>
      <c r="AW15" s="9"/>
      <c r="AX15" s="9"/>
      <c r="AY15" s="9"/>
      <c r="AZ15" s="9"/>
      <c r="BA15" s="9"/>
      <c r="BB15" s="9"/>
      <c r="BC15" s="9"/>
      <c r="BD15" s="9"/>
      <c r="BE15" s="9"/>
      <c r="BF15" s="8"/>
      <c r="BG15" s="8"/>
      <c r="BH15" s="8"/>
      <c r="BI15" s="8"/>
      <c r="BK15" s="8"/>
      <c r="BL15" s="8"/>
      <c r="BM15" s="8"/>
      <c r="BR15" s="26"/>
    </row>
    <row r="16" spans="2:70" s="58" customFormat="1" hidden="1" x14ac:dyDescent="0.2">
      <c r="B16" s="3" t="s">
        <v>143</v>
      </c>
      <c r="C16" s="26"/>
      <c r="D16" s="2" t="s">
        <v>52</v>
      </c>
      <c r="J16" s="58" t="str">
        <f>+CHOOSE(J14,D6,D7,D8,D9,D10,D11,D12,D13,D14,D15,D16,D17,D18,D19,D20,D21,D22,D23,D24,D25)</f>
        <v>Direccionamiento Estratégico y Planeación</v>
      </c>
      <c r="O16" s="59"/>
      <c r="P16" s="59"/>
      <c r="U16" s="59"/>
      <c r="V16" s="59"/>
      <c r="Z16" s="2"/>
      <c r="AA16" s="8"/>
      <c r="AB16" s="8"/>
      <c r="AC16" s="8"/>
      <c r="AD16" s="8"/>
      <c r="AE16" s="8"/>
      <c r="AF16" s="8"/>
      <c r="AG16" s="8"/>
      <c r="AH16" s="8"/>
      <c r="AI16" s="8"/>
      <c r="AJ16" s="8"/>
      <c r="AK16" s="8"/>
      <c r="AL16" s="8"/>
      <c r="AM16" s="8"/>
      <c r="AN16" s="8"/>
      <c r="AO16" s="8"/>
      <c r="AP16" s="9"/>
      <c r="AQ16" s="9"/>
      <c r="AR16" s="9"/>
      <c r="AS16" s="9"/>
      <c r="AT16" s="9"/>
      <c r="AU16" s="9"/>
      <c r="AV16" s="9"/>
      <c r="AW16" s="9"/>
      <c r="AX16" s="9"/>
      <c r="AY16" s="9"/>
      <c r="AZ16" s="9"/>
      <c r="BA16" s="9"/>
      <c r="BB16" s="9"/>
      <c r="BC16" s="9"/>
      <c r="BD16" s="9"/>
      <c r="BE16" s="9"/>
      <c r="BF16" s="8"/>
      <c r="BG16" s="8"/>
      <c r="BH16" s="8"/>
      <c r="BI16" s="8"/>
      <c r="BK16" s="8"/>
      <c r="BL16" s="8"/>
      <c r="BM16" s="8"/>
      <c r="BR16" s="26"/>
    </row>
    <row r="17" spans="2:70" s="58" customFormat="1" hidden="1" x14ac:dyDescent="0.2">
      <c r="B17" s="3" t="s">
        <v>144</v>
      </c>
      <c r="C17" s="26"/>
      <c r="D17" s="2" t="s">
        <v>54</v>
      </c>
      <c r="O17" s="59"/>
      <c r="P17" s="59"/>
      <c r="U17" s="59"/>
      <c r="V17" s="59"/>
      <c r="Z17" s="2"/>
      <c r="AA17" s="8"/>
      <c r="AB17" s="8"/>
      <c r="AC17" s="8"/>
      <c r="AD17" s="8"/>
      <c r="AE17" s="8"/>
      <c r="AF17" s="8"/>
      <c r="AG17" s="8"/>
      <c r="AH17" s="8"/>
      <c r="AI17" s="8"/>
      <c r="AJ17" s="8"/>
      <c r="AK17" s="8"/>
      <c r="AL17" s="8"/>
      <c r="AM17" s="8"/>
      <c r="AN17" s="8"/>
      <c r="AO17" s="8"/>
      <c r="AP17" s="9"/>
      <c r="AQ17" s="9"/>
      <c r="AR17" s="9"/>
      <c r="AS17" s="9"/>
      <c r="AT17" s="9"/>
      <c r="AU17" s="9"/>
      <c r="AV17" s="9"/>
      <c r="AW17" s="9"/>
      <c r="AX17" s="9"/>
      <c r="AY17" s="9"/>
      <c r="AZ17" s="9"/>
      <c r="BA17" s="9"/>
      <c r="BB17" s="9"/>
      <c r="BC17" s="9"/>
      <c r="BD17" s="9"/>
      <c r="BE17" s="9"/>
      <c r="BF17" s="8"/>
      <c r="BG17" s="8"/>
      <c r="BH17" s="8"/>
      <c r="BI17" s="8"/>
      <c r="BK17" s="8"/>
      <c r="BL17" s="8"/>
      <c r="BM17" s="8"/>
      <c r="BR17" s="26"/>
    </row>
    <row r="18" spans="2:70" s="58" customFormat="1" hidden="1" x14ac:dyDescent="0.2">
      <c r="B18" s="3" t="s">
        <v>145</v>
      </c>
      <c r="C18" s="26"/>
      <c r="D18" s="2" t="s">
        <v>53</v>
      </c>
      <c r="O18" s="59"/>
      <c r="P18" s="59"/>
      <c r="U18" s="59"/>
      <c r="V18" s="59"/>
      <c r="Z18" s="2"/>
      <c r="AA18" s="8"/>
      <c r="AB18" s="8"/>
      <c r="AC18" s="8"/>
      <c r="AD18" s="8"/>
      <c r="AE18" s="8"/>
      <c r="AF18" s="8"/>
      <c r="AG18" s="8"/>
      <c r="AH18" s="8"/>
      <c r="AI18" s="8"/>
      <c r="AJ18" s="8"/>
      <c r="AK18" s="8"/>
      <c r="AL18" s="8"/>
      <c r="AM18" s="8"/>
      <c r="AN18" s="8"/>
      <c r="AO18" s="8"/>
      <c r="AP18" s="9"/>
      <c r="AQ18" s="9"/>
      <c r="AR18" s="9"/>
      <c r="AS18" s="9"/>
      <c r="AT18" s="9"/>
      <c r="AU18" s="9"/>
      <c r="AV18" s="9"/>
      <c r="AW18" s="9"/>
      <c r="AX18" s="9"/>
      <c r="AY18" s="9"/>
      <c r="AZ18" s="9"/>
      <c r="BA18" s="9"/>
      <c r="BB18" s="9"/>
      <c r="BC18" s="9"/>
      <c r="BD18" s="9"/>
      <c r="BE18" s="9"/>
      <c r="BF18" s="8"/>
      <c r="BG18" s="8"/>
      <c r="BH18" s="8"/>
      <c r="BI18" s="8"/>
      <c r="BK18" s="8"/>
      <c r="BL18" s="8"/>
      <c r="BM18" s="8"/>
      <c r="BR18" s="26"/>
    </row>
    <row r="19" spans="2:70" s="58" customFormat="1" hidden="1" x14ac:dyDescent="0.2">
      <c r="B19" s="3" t="s">
        <v>146</v>
      </c>
      <c r="C19" s="26"/>
      <c r="D19" s="2" t="s">
        <v>42</v>
      </c>
      <c r="O19" s="59"/>
      <c r="P19" s="59"/>
      <c r="U19" s="59"/>
      <c r="V19" s="59"/>
      <c r="Z19" s="2"/>
      <c r="AA19" s="8"/>
      <c r="AB19" s="8"/>
      <c r="AC19" s="8"/>
      <c r="AD19" s="8"/>
      <c r="AE19" s="8"/>
      <c r="AF19" s="8"/>
      <c r="AG19" s="8"/>
      <c r="AH19" s="8"/>
      <c r="AI19" s="8"/>
      <c r="AJ19" s="8"/>
      <c r="AK19" s="8"/>
      <c r="AL19" s="8"/>
      <c r="AM19" s="8"/>
      <c r="AN19" s="8"/>
      <c r="AO19" s="8"/>
      <c r="AP19" s="9"/>
      <c r="AQ19" s="9"/>
      <c r="AR19" s="9"/>
      <c r="AS19" s="9"/>
      <c r="AT19" s="9"/>
      <c r="AU19" s="9"/>
      <c r="AV19" s="9"/>
      <c r="AW19" s="9"/>
      <c r="AX19" s="9"/>
      <c r="AY19" s="9"/>
      <c r="AZ19" s="9"/>
      <c r="BA19" s="9"/>
      <c r="BB19" s="9"/>
      <c r="BC19" s="9"/>
      <c r="BD19" s="9"/>
      <c r="BE19" s="9"/>
      <c r="BF19" s="8"/>
      <c r="BG19" s="8"/>
      <c r="BH19" s="8"/>
      <c r="BI19" s="8"/>
      <c r="BK19" s="8"/>
      <c r="BL19" s="8"/>
      <c r="BM19" s="8"/>
      <c r="BR19" s="26"/>
    </row>
    <row r="20" spans="2:70" s="58" customFormat="1" hidden="1" x14ac:dyDescent="0.2">
      <c r="B20" s="3" t="s">
        <v>147</v>
      </c>
      <c r="C20" s="26"/>
      <c r="D20" s="2" t="s">
        <v>45</v>
      </c>
      <c r="O20" s="59"/>
      <c r="P20" s="59"/>
      <c r="U20" s="59"/>
      <c r="V20" s="59"/>
      <c r="Z20" s="2"/>
      <c r="AA20" s="8"/>
      <c r="AB20" s="8"/>
      <c r="AC20" s="8"/>
      <c r="AD20" s="8"/>
      <c r="AE20" s="8"/>
      <c r="AF20" s="8"/>
      <c r="AG20" s="8"/>
      <c r="AH20" s="8"/>
      <c r="AI20" s="8"/>
      <c r="AJ20" s="8"/>
      <c r="AK20" s="8"/>
      <c r="AL20" s="8"/>
      <c r="AM20" s="8"/>
      <c r="AN20" s="8"/>
      <c r="AO20" s="8"/>
      <c r="AP20" s="9"/>
      <c r="AQ20" s="9"/>
      <c r="AR20" s="9"/>
      <c r="AS20" s="9"/>
      <c r="AT20" s="9"/>
      <c r="AU20" s="9"/>
      <c r="AV20" s="9"/>
      <c r="AW20" s="9"/>
      <c r="AX20" s="9"/>
      <c r="AY20" s="9"/>
      <c r="AZ20" s="9"/>
      <c r="BA20" s="9"/>
      <c r="BB20" s="9"/>
      <c r="BC20" s="9"/>
      <c r="BD20" s="9"/>
      <c r="BE20" s="9"/>
      <c r="BF20" s="8"/>
      <c r="BG20" s="8"/>
      <c r="BH20" s="8"/>
      <c r="BI20" s="8"/>
      <c r="BK20" s="8"/>
      <c r="BL20" s="8"/>
      <c r="BM20" s="8"/>
      <c r="BR20" s="26"/>
    </row>
    <row r="21" spans="2:70" s="58" customFormat="1" hidden="1" x14ac:dyDescent="0.2">
      <c r="B21" s="3" t="s">
        <v>148</v>
      </c>
      <c r="C21" s="26"/>
      <c r="D21" s="2" t="s">
        <v>57</v>
      </c>
      <c r="O21" s="59"/>
      <c r="P21" s="59"/>
      <c r="U21" s="59"/>
      <c r="V21" s="59"/>
      <c r="Z21" s="2"/>
      <c r="AA21" s="8"/>
      <c r="AB21" s="8"/>
      <c r="AC21" s="8"/>
      <c r="AD21" s="8"/>
      <c r="AE21" s="8"/>
      <c r="AF21" s="8"/>
      <c r="AG21" s="8"/>
      <c r="AH21" s="8"/>
      <c r="AI21" s="8"/>
      <c r="AJ21" s="8"/>
      <c r="AK21" s="8"/>
      <c r="AL21" s="8"/>
      <c r="AM21" s="8"/>
      <c r="AN21" s="8"/>
      <c r="AO21" s="8"/>
      <c r="AP21" s="9"/>
      <c r="AQ21" s="9"/>
      <c r="AR21" s="9"/>
      <c r="AS21" s="9"/>
      <c r="AT21" s="9"/>
      <c r="AU21" s="9"/>
      <c r="AV21" s="9"/>
      <c r="AW21" s="9"/>
      <c r="AX21" s="9"/>
      <c r="AY21" s="9"/>
      <c r="AZ21" s="9"/>
      <c r="BA21" s="9"/>
      <c r="BB21" s="9"/>
      <c r="BC21" s="9"/>
      <c r="BD21" s="9"/>
      <c r="BE21" s="9"/>
      <c r="BF21" s="8"/>
      <c r="BG21" s="8"/>
      <c r="BH21" s="8"/>
      <c r="BI21" s="8"/>
      <c r="BK21" s="8"/>
      <c r="BL21" s="8"/>
      <c r="BM21" s="8"/>
      <c r="BR21" s="26"/>
    </row>
    <row r="22" spans="2:70" s="58" customFormat="1" hidden="1" x14ac:dyDescent="0.2">
      <c r="B22" s="3" t="s">
        <v>149</v>
      </c>
      <c r="C22" s="26"/>
      <c r="D22" s="2" t="s">
        <v>56</v>
      </c>
      <c r="O22" s="59"/>
      <c r="P22" s="59"/>
      <c r="U22" s="59"/>
      <c r="V22" s="59"/>
      <c r="Z22" s="2"/>
      <c r="AP22" s="2"/>
      <c r="AQ22" s="2"/>
      <c r="AR22" s="2"/>
      <c r="AS22" s="2"/>
      <c r="AT22" s="2"/>
      <c r="AU22" s="2"/>
      <c r="AV22" s="2"/>
      <c r="AW22" s="2"/>
      <c r="AX22" s="2"/>
      <c r="AY22" s="2"/>
      <c r="AZ22" s="2"/>
      <c r="BA22" s="2"/>
      <c r="BB22" s="2"/>
      <c r="BC22" s="2"/>
      <c r="BD22" s="2"/>
      <c r="BE22" s="2"/>
      <c r="BR22" s="26"/>
    </row>
    <row r="23" spans="2:70" s="58" customFormat="1" hidden="1" x14ac:dyDescent="0.2">
      <c r="B23" s="3" t="s">
        <v>150</v>
      </c>
      <c r="C23" s="26"/>
      <c r="D23" s="2" t="s">
        <v>47</v>
      </c>
      <c r="O23" s="59"/>
      <c r="P23" s="59"/>
      <c r="U23" s="59"/>
      <c r="V23" s="59"/>
      <c r="Z23" s="2"/>
      <c r="AP23" s="2"/>
      <c r="AQ23" s="2"/>
      <c r="AR23" s="2"/>
      <c r="AS23" s="2"/>
      <c r="AT23" s="2"/>
      <c r="AU23" s="2"/>
      <c r="AV23" s="2"/>
      <c r="AW23" s="2"/>
      <c r="AX23" s="2"/>
      <c r="AY23" s="2"/>
      <c r="AZ23" s="2"/>
      <c r="BA23" s="2"/>
      <c r="BB23" s="2"/>
      <c r="BC23" s="2"/>
      <c r="BD23" s="2"/>
      <c r="BE23" s="2"/>
      <c r="BR23" s="26"/>
    </row>
    <row r="24" spans="2:70" s="58" customFormat="1" hidden="1" x14ac:dyDescent="0.2">
      <c r="B24" s="3" t="s">
        <v>151</v>
      </c>
      <c r="C24" s="26"/>
      <c r="D24" s="2" t="s">
        <v>59</v>
      </c>
      <c r="O24" s="59"/>
      <c r="P24" s="59"/>
      <c r="U24" s="59"/>
      <c r="V24" s="59"/>
      <c r="Z24" s="2"/>
      <c r="AP24" s="2"/>
      <c r="AQ24" s="2"/>
      <c r="AR24" s="2"/>
      <c r="AS24" s="2"/>
      <c r="AT24" s="2"/>
      <c r="AU24" s="2"/>
      <c r="AV24" s="2"/>
      <c r="AW24" s="2"/>
      <c r="AX24" s="2"/>
      <c r="AY24" s="2"/>
      <c r="AZ24" s="2"/>
      <c r="BA24" s="2"/>
      <c r="BB24" s="2"/>
      <c r="BC24" s="2"/>
      <c r="BD24" s="2"/>
      <c r="BE24" s="2"/>
      <c r="BR24" s="26"/>
    </row>
    <row r="25" spans="2:70" s="58" customFormat="1" hidden="1" x14ac:dyDescent="0.2">
      <c r="B25" s="3" t="s">
        <v>152</v>
      </c>
      <c r="C25" s="26"/>
      <c r="D25" s="2" t="s">
        <v>50</v>
      </c>
      <c r="O25" s="59"/>
      <c r="P25" s="59"/>
      <c r="U25" s="59"/>
      <c r="V25" s="59"/>
      <c r="Z25" s="2"/>
      <c r="AP25" s="2"/>
      <c r="AQ25" s="2"/>
      <c r="AR25" s="2"/>
      <c r="AS25" s="2"/>
      <c r="AT25" s="2"/>
      <c r="AU25" s="2"/>
      <c r="AV25" s="2"/>
      <c r="AW25" s="2"/>
      <c r="AX25" s="2"/>
      <c r="AY25" s="2"/>
      <c r="AZ25" s="2"/>
      <c r="BA25" s="2"/>
      <c r="BB25" s="2"/>
      <c r="BC25" s="2"/>
      <c r="BD25" s="2"/>
      <c r="BE25" s="2"/>
      <c r="BR25" s="26"/>
    </row>
    <row r="26" spans="2:70" s="58" customFormat="1" x14ac:dyDescent="0.2">
      <c r="B26" s="3"/>
      <c r="C26" s="26"/>
      <c r="D26" s="2"/>
      <c r="O26" s="59"/>
      <c r="P26" s="59"/>
      <c r="U26" s="59"/>
      <c r="V26" s="59"/>
      <c r="Z26" s="2"/>
      <c r="AP26" s="2"/>
      <c r="AQ26" s="2"/>
      <c r="AR26" s="2"/>
      <c r="AS26" s="2"/>
      <c r="AT26" s="2"/>
      <c r="AU26" s="2"/>
      <c r="AV26" s="2"/>
      <c r="AW26" s="2"/>
      <c r="AX26" s="2"/>
      <c r="AY26" s="2"/>
      <c r="AZ26" s="2"/>
      <c r="BA26" s="2"/>
      <c r="BB26" s="2"/>
      <c r="BC26" s="2"/>
      <c r="BD26" s="2"/>
      <c r="BE26" s="2"/>
      <c r="BR26" s="26"/>
    </row>
    <row r="27" spans="2:70" s="4" customFormat="1" ht="9" customHeight="1" thickBot="1" x14ac:dyDescent="0.3">
      <c r="B27" s="15"/>
      <c r="C27" s="27"/>
      <c r="AG27" s="16"/>
      <c r="AH27" s="16"/>
      <c r="BR27" s="27"/>
    </row>
    <row r="28" spans="2:70" s="4" customFormat="1" ht="15.75" thickBot="1" x14ac:dyDescent="0.3">
      <c r="B28" s="15"/>
      <c r="C28" s="27"/>
      <c r="D28" s="190" t="s">
        <v>733</v>
      </c>
      <c r="E28" s="191"/>
      <c r="F28" s="192"/>
      <c r="AG28" s="16"/>
      <c r="AH28" s="16"/>
      <c r="BR28" s="27"/>
    </row>
    <row r="29" spans="2:70" s="4" customFormat="1" ht="21.75" customHeight="1" thickBot="1" x14ac:dyDescent="0.3">
      <c r="B29" s="15"/>
      <c r="C29" s="27"/>
      <c r="AG29" s="16"/>
      <c r="AH29" s="16"/>
      <c r="BR29" s="27"/>
    </row>
    <row r="30" spans="2:70" s="4" customFormat="1" ht="15.75" hidden="1" thickBot="1" x14ac:dyDescent="0.3">
      <c r="B30" s="15"/>
      <c r="C30" s="27"/>
      <c r="AG30" s="16"/>
      <c r="AH30" s="16"/>
      <c r="BR30" s="27"/>
    </row>
    <row r="31" spans="2:70" s="4" customFormat="1" ht="15.75" hidden="1" thickBot="1" x14ac:dyDescent="0.3">
      <c r="B31" s="15"/>
      <c r="C31" s="27"/>
      <c r="AG31" s="16"/>
      <c r="AH31" s="16"/>
      <c r="BR31" s="27"/>
    </row>
    <row r="32" spans="2:70" s="4" customFormat="1" ht="15.75" hidden="1" thickBot="1" x14ac:dyDescent="0.3">
      <c r="B32" s="15"/>
      <c r="C32" s="27"/>
      <c r="AG32" s="16"/>
      <c r="AH32" s="16"/>
      <c r="BR32" s="27"/>
    </row>
    <row r="33" spans="1:70" s="4" customFormat="1" ht="15.75" hidden="1" thickBot="1" x14ac:dyDescent="0.3">
      <c r="B33" s="15"/>
      <c r="C33" s="27"/>
      <c r="AG33" s="16"/>
      <c r="AH33" s="16"/>
      <c r="BR33" s="27"/>
    </row>
    <row r="34" spans="1:70" s="4" customFormat="1" ht="15.75" hidden="1" thickBot="1" x14ac:dyDescent="0.3">
      <c r="B34" s="15"/>
      <c r="C34" s="27"/>
      <c r="AG34" s="16"/>
      <c r="AH34" s="16"/>
      <c r="BR34" s="27"/>
    </row>
    <row r="35" spans="1:70" s="4" customFormat="1" ht="16.5" customHeight="1" thickBot="1" x14ac:dyDescent="0.3">
      <c r="B35" s="15"/>
      <c r="C35" s="27"/>
      <c r="D35" s="180" t="s">
        <v>501</v>
      </c>
      <c r="E35" s="181"/>
      <c r="F35" s="181"/>
      <c r="G35" s="181"/>
      <c r="H35" s="181"/>
      <c r="I35" s="181"/>
      <c r="J35" s="181"/>
      <c r="K35" s="182"/>
      <c r="L35" s="183" t="s">
        <v>502</v>
      </c>
      <c r="M35" s="184"/>
      <c r="N35" s="184"/>
      <c r="O35" s="184"/>
      <c r="P35" s="184"/>
      <c r="Q35" s="184"/>
      <c r="R35" s="184"/>
      <c r="S35" s="184"/>
      <c r="T35" s="184"/>
      <c r="U35" s="184"/>
      <c r="V35" s="184"/>
      <c r="W35" s="184"/>
      <c r="X35" s="185"/>
      <c r="Y35" s="156" t="s">
        <v>503</v>
      </c>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c r="BI35" s="157"/>
      <c r="BJ35" s="157"/>
      <c r="BK35" s="158"/>
      <c r="BR35" s="27"/>
    </row>
    <row r="36" spans="1:70" s="17" customFormat="1" ht="63.75" x14ac:dyDescent="0.2">
      <c r="A36" s="60" t="s">
        <v>419</v>
      </c>
      <c r="B36" s="60" t="s">
        <v>500</v>
      </c>
      <c r="C36" s="61" t="s">
        <v>508</v>
      </c>
      <c r="D36" s="61" t="s">
        <v>3</v>
      </c>
      <c r="E36" s="61" t="s">
        <v>11</v>
      </c>
      <c r="F36" s="61" t="s">
        <v>63</v>
      </c>
      <c r="G36" s="61" t="s">
        <v>70</v>
      </c>
      <c r="H36" s="61" t="s">
        <v>74</v>
      </c>
      <c r="I36" s="61" t="s">
        <v>12</v>
      </c>
      <c r="J36" s="61" t="s">
        <v>0</v>
      </c>
      <c r="K36" s="61" t="s">
        <v>13</v>
      </c>
      <c r="L36" s="62" t="s">
        <v>1</v>
      </c>
      <c r="M36" s="62" t="s">
        <v>2</v>
      </c>
      <c r="N36" s="61" t="s">
        <v>491</v>
      </c>
      <c r="O36" s="61" t="s">
        <v>523</v>
      </c>
      <c r="P36" s="61" t="s">
        <v>498</v>
      </c>
      <c r="Q36" s="62" t="s">
        <v>62</v>
      </c>
      <c r="R36" s="62" t="s">
        <v>1</v>
      </c>
      <c r="S36" s="62" t="s">
        <v>2</v>
      </c>
      <c r="T36" s="61" t="s">
        <v>492</v>
      </c>
      <c r="U36" s="61" t="s">
        <v>524</v>
      </c>
      <c r="V36" s="61" t="s">
        <v>499</v>
      </c>
      <c r="W36" s="61" t="s">
        <v>153</v>
      </c>
      <c r="X36" s="61" t="s">
        <v>88</v>
      </c>
      <c r="Y36" s="23" t="s">
        <v>10</v>
      </c>
      <c r="Z36" s="23" t="s">
        <v>14</v>
      </c>
      <c r="AA36" s="23" t="s">
        <v>93</v>
      </c>
      <c r="AB36" s="23" t="s">
        <v>154</v>
      </c>
      <c r="AC36" s="23" t="s">
        <v>168</v>
      </c>
      <c r="AD36" s="23" t="s">
        <v>155</v>
      </c>
      <c r="AE36" s="23" t="s">
        <v>560</v>
      </c>
      <c r="AF36" s="23" t="s">
        <v>561</v>
      </c>
      <c r="AG36" s="23" t="s">
        <v>562</v>
      </c>
      <c r="AH36" s="23" t="s">
        <v>563</v>
      </c>
      <c r="AI36" s="23" t="s">
        <v>182</v>
      </c>
      <c r="AJ36" s="23" t="s">
        <v>16</v>
      </c>
      <c r="AK36" s="23" t="s">
        <v>15</v>
      </c>
      <c r="AL36" s="23" t="s">
        <v>17</v>
      </c>
      <c r="AM36" s="23" t="s">
        <v>18</v>
      </c>
      <c r="AN36" s="23" t="s">
        <v>19</v>
      </c>
      <c r="AO36" s="23" t="s">
        <v>170</v>
      </c>
      <c r="AP36" s="23" t="s">
        <v>99</v>
      </c>
      <c r="AQ36" s="23" t="s">
        <v>100</v>
      </c>
      <c r="AR36" s="23" t="s">
        <v>94</v>
      </c>
      <c r="AS36" s="23" t="s">
        <v>95</v>
      </c>
      <c r="AT36" s="23" t="s">
        <v>96</v>
      </c>
      <c r="AU36" s="23" t="s">
        <v>97</v>
      </c>
      <c r="AV36" s="23" t="s">
        <v>98</v>
      </c>
      <c r="AW36" s="23" t="s">
        <v>119</v>
      </c>
      <c r="AX36" s="23" t="s">
        <v>120</v>
      </c>
      <c r="AY36" s="23" t="s">
        <v>121</v>
      </c>
      <c r="AZ36" s="23" t="s">
        <v>122</v>
      </c>
      <c r="BA36" s="23" t="s">
        <v>123</v>
      </c>
      <c r="BB36" s="23" t="s">
        <v>124</v>
      </c>
      <c r="BC36" s="23" t="s">
        <v>125</v>
      </c>
      <c r="BD36" s="23" t="s">
        <v>132</v>
      </c>
      <c r="BE36" s="23" t="s">
        <v>495</v>
      </c>
      <c r="BF36" s="23" t="s">
        <v>496</v>
      </c>
      <c r="BG36" s="23" t="s">
        <v>497</v>
      </c>
      <c r="BH36" s="23" t="s">
        <v>160</v>
      </c>
      <c r="BI36" s="23" t="s">
        <v>161</v>
      </c>
      <c r="BJ36" s="23" t="s">
        <v>159</v>
      </c>
      <c r="BK36" s="23" t="s">
        <v>162</v>
      </c>
      <c r="BL36" s="10" t="s">
        <v>163</v>
      </c>
      <c r="BM36" s="10" t="s">
        <v>164</v>
      </c>
      <c r="BN36" s="10" t="s">
        <v>184</v>
      </c>
      <c r="BO36" s="10" t="s">
        <v>183</v>
      </c>
      <c r="BP36" s="10" t="s">
        <v>185</v>
      </c>
      <c r="BQ36" s="10" t="s">
        <v>183</v>
      </c>
      <c r="BR36" s="23" t="s">
        <v>507</v>
      </c>
    </row>
    <row r="37" spans="1:70" s="37" customFormat="1" ht="156" x14ac:dyDescent="0.2">
      <c r="A37" s="74">
        <v>40</v>
      </c>
      <c r="B37" s="74" t="s">
        <v>452</v>
      </c>
      <c r="C37" s="56" t="s">
        <v>48</v>
      </c>
      <c r="D37" s="75" t="s">
        <v>48</v>
      </c>
      <c r="E37" s="75" t="s">
        <v>41</v>
      </c>
      <c r="F37" s="70" t="s">
        <v>67</v>
      </c>
      <c r="G37" s="70" t="s">
        <v>77</v>
      </c>
      <c r="H37" s="70" t="s">
        <v>71</v>
      </c>
      <c r="I37" s="76" t="s">
        <v>304</v>
      </c>
      <c r="J37" s="77" t="s">
        <v>305</v>
      </c>
      <c r="K37" s="76" t="s">
        <v>306</v>
      </c>
      <c r="L37" s="70">
        <v>3</v>
      </c>
      <c r="M37" s="70">
        <v>3</v>
      </c>
      <c r="N37" s="66">
        <f>+L37*M37</f>
        <v>9</v>
      </c>
      <c r="O37" s="63" t="str">
        <f>(CONCATENATE(L37,M37))</f>
        <v>33</v>
      </c>
      <c r="P37" s="63" t="str">
        <f>IF(OR(O37="11",O37="12",O37="21",O37="22",O37="31"),$P$9,IF(OR(O37="41",O37="32",O37="23",O37="13"),$P$8,IF(OR(O37="51",O37="52",O37="42",O37="43",O37="33",O37="24",O37="14"),$P$7,IF(OR(O37="53",O37="54",O37="44",O37="34",O37="55",O37="45",O37="35",O37="25",O37="15"),$P$6,0))))</f>
        <v>RIESGO ALTO</v>
      </c>
      <c r="Q37" s="79" t="s">
        <v>90</v>
      </c>
      <c r="R37" s="73">
        <f>INT(L37-BO37)</f>
        <v>1</v>
      </c>
      <c r="S37" s="73">
        <f>INT(M37-BQ37)</f>
        <v>1</v>
      </c>
      <c r="T37" s="66">
        <f>+R37*S37</f>
        <v>1</v>
      </c>
      <c r="U37" s="63" t="str">
        <f>(CONCATENATE(R37,S37))</f>
        <v>11</v>
      </c>
      <c r="V37" s="63" t="str">
        <f>IF(OR(U37="11",U37="12",U37="21",U37="22",U37="31"),$P$9,IF(OR(U37="41",U37="32",U37="23",U37="13"),$P$8,IF(OR(U37="51",U37="52",U37="42",U37="43",U37="33",U37="24",U37="14"),$P$7,IF(OR(U37="53",U37="54",U37="44",U37="34",U37="55",U37="45",U37="35",U37="25",U37="15"),$P$6,0))))</f>
        <v>RIESGO BAJO</v>
      </c>
      <c r="W37" s="70" t="s">
        <v>538</v>
      </c>
      <c r="X37" s="70" t="s">
        <v>23</v>
      </c>
      <c r="Y37" s="76" t="s">
        <v>544</v>
      </c>
      <c r="Z37" s="80" t="s">
        <v>307</v>
      </c>
      <c r="AA37" s="80" t="s">
        <v>23</v>
      </c>
      <c r="AB37" s="80" t="s">
        <v>401</v>
      </c>
      <c r="AC37" s="33" t="s">
        <v>7</v>
      </c>
      <c r="AD37" s="72">
        <f>+SUM(AE37:AH37)</f>
        <v>1</v>
      </c>
      <c r="AE37" s="33">
        <v>0</v>
      </c>
      <c r="AF37" s="33">
        <v>0</v>
      </c>
      <c r="AG37" s="33">
        <v>1</v>
      </c>
      <c r="AH37" s="33">
        <v>0</v>
      </c>
      <c r="AI37" s="33" t="s">
        <v>23</v>
      </c>
      <c r="AJ37" s="80" t="s">
        <v>20</v>
      </c>
      <c r="AK37" s="80" t="s">
        <v>6</v>
      </c>
      <c r="AL37" s="80" t="s">
        <v>6</v>
      </c>
      <c r="AM37" s="80" t="s">
        <v>6</v>
      </c>
      <c r="AN37" s="80" t="s">
        <v>28</v>
      </c>
      <c r="AO37" s="33" t="s">
        <v>117</v>
      </c>
      <c r="AP37" s="33" t="s">
        <v>101</v>
      </c>
      <c r="AQ37" s="33" t="s">
        <v>103</v>
      </c>
      <c r="AR37" s="33" t="s">
        <v>105</v>
      </c>
      <c r="AS37" s="33" t="str">
        <f>+IF(AJ37="Preventivo","Prevenir",IF(AJ37="Detectivo","Detectar","No es un control"))</f>
        <v>Prevenir</v>
      </c>
      <c r="AT37" s="80" t="s">
        <v>108</v>
      </c>
      <c r="AU37" s="80" t="s">
        <v>110</v>
      </c>
      <c r="AV37" s="80" t="s">
        <v>112</v>
      </c>
      <c r="AW37" s="33">
        <f>+IF(AP37=$AP$6,$AP$10,$AP$11)</f>
        <v>15</v>
      </c>
      <c r="AX37" s="33">
        <f>+IF(AQ37=$AQ$6,$AQ$10,$AQ$11)</f>
        <v>15</v>
      </c>
      <c r="AY37" s="33">
        <f>+IF(AR37=$AR$6,$AR$10,$AR$11)</f>
        <v>15</v>
      </c>
      <c r="AZ37" s="33">
        <f>IF(AS37=$AS$6,$AS$10,IF(AS37=$AS$7,$AS$11,0))</f>
        <v>15</v>
      </c>
      <c r="BA37" s="33">
        <f>+IF(AT37=$AT$6,$AT$10,$AT$11)</f>
        <v>15</v>
      </c>
      <c r="BB37" s="33">
        <f>+IF(AU37=$AU$6,$AU$10,$AU$11)</f>
        <v>15</v>
      </c>
      <c r="BC37" s="33">
        <f>IF(AV37=$AV$6,$AV$10,IF(AV37=$AV$7,$AV$11,0))</f>
        <v>10</v>
      </c>
      <c r="BD37" s="72">
        <f>SUM(AW37:BC37)</f>
        <v>100</v>
      </c>
      <c r="BE37" s="72" t="str">
        <f>+IF(BD37&lt;=85,"Débil",IF(AND(BD37&gt;85,BD37&lt;96),"Moderado","Fuerte"))</f>
        <v>Fuerte</v>
      </c>
      <c r="BF37" s="34" t="s">
        <v>156</v>
      </c>
      <c r="BG37" s="72" t="str">
        <f>+IF(BF37=$BF$6,"Fuerte",IF(BF37=$BF$7,"Moderado","Débil"))</f>
        <v>Fuerte</v>
      </c>
      <c r="BH37" s="72" t="str">
        <f>+IF(AND(BE37="Fuerte",BG37="Fuerte"),"Fuerte",IF(BE37="Débil","Débil",IF(BG37="Débil","Débil","Moderado")))</f>
        <v>Fuerte</v>
      </c>
      <c r="BI37" s="72">
        <f>+IF(BH37=$BE$6,100,IF(BH37=$BE$7,50,0))</f>
        <v>100</v>
      </c>
      <c r="BJ37" s="65">
        <f>+AVERAGE(BI37:BI37)</f>
        <v>100</v>
      </c>
      <c r="BK37" s="72" t="str">
        <f>IF(BJ37&lt;50,"Débil",IF(BJ37=100,"Fuerte","Moderado"))</f>
        <v>Fuerte</v>
      </c>
      <c r="BL37" s="39" t="s">
        <v>165</v>
      </c>
      <c r="BM37" s="39" t="s">
        <v>165</v>
      </c>
      <c r="BN37" s="66">
        <f>IF(E37=$E$7,0,IF(AND(BK37="Fuerte",BL37="Directamente"),2,IF(AND(BK37="Moderado",BL37="Directamente"),1,0)))</f>
        <v>2</v>
      </c>
      <c r="BO37" s="81">
        <f>+AVERAGE(BN37:BN37)</f>
        <v>2</v>
      </c>
      <c r="BP37" s="66">
        <f>IF(D37=$E$7,0,IF(AND(BK37="Fuerte",BL37="Indirectamente"),1,IF(AND(BK37="Fuerte",BL37="Directamente"),2,IF(AND(BK37="Moderado",BL37="Directamente"),1,0))))</f>
        <v>2</v>
      </c>
      <c r="BQ37" s="81">
        <f>+AVERAGE(BP37:BP37)</f>
        <v>2</v>
      </c>
      <c r="BR37" s="56" t="s">
        <v>48</v>
      </c>
    </row>
    <row r="38" spans="1:70" s="37" customFormat="1" ht="90" customHeight="1" x14ac:dyDescent="0.2">
      <c r="A38" s="74">
        <v>42</v>
      </c>
      <c r="B38" s="74" t="s">
        <v>453</v>
      </c>
      <c r="C38" s="56" t="s">
        <v>48</v>
      </c>
      <c r="D38" s="75" t="s">
        <v>48</v>
      </c>
      <c r="E38" s="75" t="s">
        <v>40</v>
      </c>
      <c r="F38" s="70" t="s">
        <v>67</v>
      </c>
      <c r="G38" s="70" t="s">
        <v>78</v>
      </c>
      <c r="H38" s="70" t="s">
        <v>82</v>
      </c>
      <c r="I38" s="76" t="s">
        <v>308</v>
      </c>
      <c r="J38" s="77" t="s">
        <v>309</v>
      </c>
      <c r="K38" s="76" t="s">
        <v>310</v>
      </c>
      <c r="L38" s="70">
        <v>4</v>
      </c>
      <c r="M38" s="70">
        <v>5</v>
      </c>
      <c r="N38" s="66">
        <f>+L38*M38</f>
        <v>20</v>
      </c>
      <c r="O38" s="63" t="str">
        <f>(CONCATENATE(L38,M38))</f>
        <v>45</v>
      </c>
      <c r="P38" s="63" t="str">
        <f>IF(OR(O38="11",O38="12",O38="21",O38="22",O38="31"),$P$9,IF(OR(O38="41",O38="32",O38="23",O38="13"),$P$8,IF(OR(O38="51",O38="52",O38="42",O38="43",O38="33",O38="24",O38="14"),$P$7,IF(OR(O38="53",O38="54",O38="44",O38="34",O38="55",O38="45",O38="35",O38="25",O38="15"),$P$6,0))))</f>
        <v>RIESGO EXTREMO</v>
      </c>
      <c r="Q38" s="79" t="s">
        <v>90</v>
      </c>
      <c r="R38" s="73">
        <f>INT(L38-BO38)</f>
        <v>3</v>
      </c>
      <c r="S38" s="73">
        <f>INT(M38-BQ38)</f>
        <v>4</v>
      </c>
      <c r="T38" s="66">
        <f>+R38*S38</f>
        <v>12</v>
      </c>
      <c r="U38" s="63" t="str">
        <f>(CONCATENATE(R38,S38))</f>
        <v>34</v>
      </c>
      <c r="V38" s="63" t="str">
        <f>IF(OR(U38="11",U38="12",U38="21",U38="22",U38="31"),$P$9,IF(OR(U38="41",U38="32",U38="23",U38="13"),$P$8,IF(OR(U38="51",U38="52",U38="42",U38="43",U38="33",U38="24",U38="14"),$P$7,IF(OR(U38="53",U38="54",U38="44",U38="34",U38="55",U38="45",U38="35",U38="25",U38="15"),$P$6,0))))</f>
        <v>RIESGO EXTREMO</v>
      </c>
      <c r="W38" s="70" t="s">
        <v>538</v>
      </c>
      <c r="X38" s="70" t="s">
        <v>23</v>
      </c>
      <c r="Y38" s="76" t="s">
        <v>730</v>
      </c>
      <c r="Z38" s="80" t="s">
        <v>311</v>
      </c>
      <c r="AA38" s="80" t="s">
        <v>23</v>
      </c>
      <c r="AB38" s="80" t="s">
        <v>402</v>
      </c>
      <c r="AC38" s="33" t="s">
        <v>7</v>
      </c>
      <c r="AD38" s="72">
        <f>+SUM(AE38:AH38)</f>
        <v>12</v>
      </c>
      <c r="AE38" s="33">
        <v>3</v>
      </c>
      <c r="AF38" s="33">
        <v>3</v>
      </c>
      <c r="AG38" s="33">
        <v>3</v>
      </c>
      <c r="AH38" s="33">
        <v>3</v>
      </c>
      <c r="AI38" s="33" t="s">
        <v>23</v>
      </c>
      <c r="AJ38" s="80" t="s">
        <v>21</v>
      </c>
      <c r="AK38" s="80" t="s">
        <v>23</v>
      </c>
      <c r="AL38" s="80" t="s">
        <v>6</v>
      </c>
      <c r="AM38" s="80" t="s">
        <v>6</v>
      </c>
      <c r="AN38" s="80" t="s">
        <v>27</v>
      </c>
      <c r="AO38" s="33" t="s">
        <v>117</v>
      </c>
      <c r="AP38" s="33" t="s">
        <v>101</v>
      </c>
      <c r="AQ38" s="33" t="s">
        <v>103</v>
      </c>
      <c r="AR38" s="33" t="s">
        <v>105</v>
      </c>
      <c r="AS38" s="33" t="str">
        <f>+IF(AJ38="Preventivo","Prevenir",IF(AJ38="Detectivo","Detectar","No es un control"))</f>
        <v>Detectar</v>
      </c>
      <c r="AT38" s="80" t="s">
        <v>108</v>
      </c>
      <c r="AU38" s="80" t="s">
        <v>110</v>
      </c>
      <c r="AV38" s="80" t="s">
        <v>112</v>
      </c>
      <c r="AW38" s="33">
        <f>+IF(AP38=$AP$6,$AP$10,$AP$11)</f>
        <v>15</v>
      </c>
      <c r="AX38" s="33">
        <f>+IF(AQ38=$AQ$6,$AQ$10,$AQ$11)</f>
        <v>15</v>
      </c>
      <c r="AY38" s="33">
        <f>+IF(AR38=$AR$6,$AR$10,$AR$11)</f>
        <v>15</v>
      </c>
      <c r="AZ38" s="33">
        <f>IF(AS38=$AS$6,$AS$10,IF(AS38=$AS$7,$AS$11,0))</f>
        <v>10</v>
      </c>
      <c r="BA38" s="33">
        <f>+IF(AT38=$AT$6,$AT$10,$AT$11)</f>
        <v>15</v>
      </c>
      <c r="BB38" s="33">
        <f>+IF(AU38=$AU$6,$AU$10,$AU$11)</f>
        <v>15</v>
      </c>
      <c r="BC38" s="33">
        <f>IF(AV38=$AV$6,$AV$10,IF(AV38=$AV$7,$AV$11,0))</f>
        <v>10</v>
      </c>
      <c r="BD38" s="72">
        <f>SUM(AW38:BC38)</f>
        <v>95</v>
      </c>
      <c r="BE38" s="72" t="str">
        <f>+IF(BD38&lt;=85,"Débil",IF(AND(BD38&gt;85,BD38&lt;96),"Moderado","Fuerte"))</f>
        <v>Moderado</v>
      </c>
      <c r="BF38" s="34" t="s">
        <v>156</v>
      </c>
      <c r="BG38" s="72" t="str">
        <f>+IF(BF38=$BF$6,"Fuerte",IF(BF38=$BF$7,"Moderado","Débil"))</f>
        <v>Fuerte</v>
      </c>
      <c r="BH38" s="72" t="str">
        <f>+IF(AND(BE38="Fuerte",BG38="Fuerte"),"Fuerte",IF(BE38="Débil","Débil",IF(BG38="Débil","Débil","Moderado")))</f>
        <v>Moderado</v>
      </c>
      <c r="BI38" s="72">
        <f>+IF(BH38=$BE$6,100,IF(BH38=$BE$7,50,0))</f>
        <v>50</v>
      </c>
      <c r="BJ38" s="65">
        <f>+AVERAGE(BI38:BI38)</f>
        <v>50</v>
      </c>
      <c r="BK38" s="72" t="str">
        <f>IF(BJ38&lt;50,"Débil",IF(BJ38=100,"Fuerte","Moderado"))</f>
        <v>Moderado</v>
      </c>
      <c r="BL38" s="39" t="s">
        <v>165</v>
      </c>
      <c r="BM38" s="39" t="s">
        <v>165</v>
      </c>
      <c r="BN38" s="66">
        <f>IF(E38=$E$7,0,IF(AND(BK38="Fuerte",BL38="Directamente"),2,IF(AND(BK38="Moderado",BL38="Directamente"),1,0)))</f>
        <v>1</v>
      </c>
      <c r="BO38" s="81">
        <f>+AVERAGE(BN38:BN38)</f>
        <v>1</v>
      </c>
      <c r="BP38" s="66">
        <f>IF(D38=$E$7,0,IF(AND(BK38="Fuerte",BL38="Indirectamente"),1,IF(AND(BK38="Fuerte",BL38="Directamente"),2,IF(AND(BK38="Moderado",BL38="Directamente"),1,0))))</f>
        <v>1</v>
      </c>
      <c r="BQ38" s="81">
        <f>+AVERAGE(BP38:BP38)</f>
        <v>1</v>
      </c>
      <c r="BR38" s="56" t="s">
        <v>48</v>
      </c>
    </row>
    <row r="39" spans="1:70" s="37" customFormat="1" ht="125.25" customHeight="1" x14ac:dyDescent="0.2">
      <c r="A39" s="142">
        <v>43</v>
      </c>
      <c r="B39" s="142" t="s">
        <v>454</v>
      </c>
      <c r="C39" s="56" t="s">
        <v>48</v>
      </c>
      <c r="D39" s="75" t="s">
        <v>48</v>
      </c>
      <c r="E39" s="143" t="s">
        <v>34</v>
      </c>
      <c r="F39" s="136" t="s">
        <v>66</v>
      </c>
      <c r="G39" s="136" t="s">
        <v>78</v>
      </c>
      <c r="H39" s="136" t="s">
        <v>81</v>
      </c>
      <c r="I39" s="154" t="s">
        <v>312</v>
      </c>
      <c r="J39" s="145" t="s">
        <v>313</v>
      </c>
      <c r="K39" s="154" t="s">
        <v>314</v>
      </c>
      <c r="L39" s="136">
        <v>1</v>
      </c>
      <c r="M39" s="136">
        <v>4</v>
      </c>
      <c r="N39" s="140">
        <f>+L39*M39</f>
        <v>4</v>
      </c>
      <c r="O39" s="193" t="str">
        <f>(CONCATENATE(L39,M39))</f>
        <v>14</v>
      </c>
      <c r="P39" s="193" t="str">
        <f>IF(OR(O39="11",O39="12",O39="21",O39="22",O39="31"),$P$9,IF(OR(O39="41",O39="32",O39="23",O39="13"),$P$8,IF(OR(O39="51",O39="52",O39="42",O39="43",O39="33",O39="24",O39="14"),$P$7,IF(OR(O39="53",O39="54",O39="44",O39="34",O39="55",O39="45",O39="35",O39="25",O39="15"),$P$6,0))))</f>
        <v>RIESGO ALTO</v>
      </c>
      <c r="Q39" s="141" t="s">
        <v>90</v>
      </c>
      <c r="R39" s="138">
        <f>INT(L39-BO39)</f>
        <v>1</v>
      </c>
      <c r="S39" s="138">
        <f>INT(M39-BQ39)</f>
        <v>4</v>
      </c>
      <c r="T39" s="140">
        <f>+R39*S39</f>
        <v>4</v>
      </c>
      <c r="U39" s="193" t="str">
        <f>(CONCATENATE(R39,S39))</f>
        <v>14</v>
      </c>
      <c r="V39" s="193" t="str">
        <f>IF(OR(U39="11",U39="12",U39="21",U39="22",U39="31"),$P$9,IF(OR(U39="41",U39="32",U39="23",U39="13"),$P$8,IF(OR(U39="51",U39="52",U39="42",U39="43",U39="33",U39="24",U39="14"),$P$7,IF(OR(U39="53",U39="54",U39="44",U39="34",U39="55",U39="45",U39="35",U39="25",U39="15"),$P$6,0))))</f>
        <v>RIESGO ALTO</v>
      </c>
      <c r="W39" s="136" t="s">
        <v>538</v>
      </c>
      <c r="X39" s="136" t="s">
        <v>23</v>
      </c>
      <c r="Y39" s="76" t="s">
        <v>731</v>
      </c>
      <c r="Z39" s="80" t="s">
        <v>315</v>
      </c>
      <c r="AA39" s="80" t="s">
        <v>23</v>
      </c>
      <c r="AB39" s="80" t="s">
        <v>403</v>
      </c>
      <c r="AC39" s="33" t="s">
        <v>7</v>
      </c>
      <c r="AD39" s="72">
        <f>+SUM(AE39:AH39)</f>
        <v>0</v>
      </c>
      <c r="AE39" s="33">
        <v>0</v>
      </c>
      <c r="AF39" s="33">
        <v>0</v>
      </c>
      <c r="AG39" s="33">
        <v>0</v>
      </c>
      <c r="AH39" s="33">
        <v>0</v>
      </c>
      <c r="AI39" s="33" t="s">
        <v>6</v>
      </c>
      <c r="AJ39" s="80" t="s">
        <v>20</v>
      </c>
      <c r="AK39" s="80" t="s">
        <v>6</v>
      </c>
      <c r="AL39" s="80" t="s">
        <v>6</v>
      </c>
      <c r="AM39" s="80" t="s">
        <v>6</v>
      </c>
      <c r="AN39" s="80" t="s">
        <v>29</v>
      </c>
      <c r="AO39" s="33" t="s">
        <v>117</v>
      </c>
      <c r="AP39" s="33" t="s">
        <v>101</v>
      </c>
      <c r="AQ39" s="33" t="s">
        <v>103</v>
      </c>
      <c r="AR39" s="33" t="s">
        <v>105</v>
      </c>
      <c r="AS39" s="33" t="str">
        <f>+IF(AJ39="Preventivo","Prevenir",IF(AJ39="Detectivo","Detectar","No es un control"))</f>
        <v>Prevenir</v>
      </c>
      <c r="AT39" s="80" t="s">
        <v>108</v>
      </c>
      <c r="AU39" s="80" t="s">
        <v>110</v>
      </c>
      <c r="AV39" s="80" t="s">
        <v>112</v>
      </c>
      <c r="AW39" s="33">
        <f>+IF(AP39=$AP$6,$AP$10,$AP$11)</f>
        <v>15</v>
      </c>
      <c r="AX39" s="33">
        <f>+IF(AQ39=$AQ$6,$AQ$10,$AQ$11)</f>
        <v>15</v>
      </c>
      <c r="AY39" s="33">
        <f>+IF(AR39=$AR$6,$AR$10,$AR$11)</f>
        <v>15</v>
      </c>
      <c r="AZ39" s="33">
        <f>IF(AS39=$AS$6,$AS$10,IF(AS39=$AS$7,$AS$11,0))</f>
        <v>15</v>
      </c>
      <c r="BA39" s="33">
        <f>+IF(AT39=$AT$6,$AT$10,$AT$11)</f>
        <v>15</v>
      </c>
      <c r="BB39" s="33">
        <f>+IF(AU39=$AU$6,$AU$10,$AU$11)</f>
        <v>15</v>
      </c>
      <c r="BC39" s="33">
        <f>IF(AV39=$AV$6,$AV$10,IF(AV39=$AV$7,$AV$11,0))</f>
        <v>10</v>
      </c>
      <c r="BD39" s="72">
        <f>SUM(AW39:BC39)</f>
        <v>100</v>
      </c>
      <c r="BE39" s="72" t="str">
        <f>+IF(BD39&lt;=85,"Débil",IF(AND(BD39&gt;85,BD39&lt;96),"Moderado","Fuerte"))</f>
        <v>Fuerte</v>
      </c>
      <c r="BF39" s="34" t="s">
        <v>156</v>
      </c>
      <c r="BG39" s="72" t="str">
        <f>+IF(BF39=$BF$6,"Fuerte",IF(BF39=$BF$7,"Moderado","Débil"))</f>
        <v>Fuerte</v>
      </c>
      <c r="BH39" s="72" t="str">
        <f>+IF(AND(BE39="Fuerte",BG39="Fuerte"),"Fuerte",IF(BE39="Débil","Débil",IF(BG39="Débil","Débil","Moderado")))</f>
        <v>Fuerte</v>
      </c>
      <c r="BI39" s="72">
        <f>+IF(BH39=$BE$6,100,IF(BH39=$BE$7,50,0))</f>
        <v>100</v>
      </c>
      <c r="BJ39" s="135">
        <f>+AVERAGE(BI39:BI40)</f>
        <v>100</v>
      </c>
      <c r="BK39" s="137" t="str">
        <f>IF(BJ39&lt;50,"Débil",IF(BJ39=100,"Fuerte","Moderado"))</f>
        <v>Fuerte</v>
      </c>
      <c r="BL39" s="139" t="s">
        <v>165</v>
      </c>
      <c r="BM39" s="139" t="s">
        <v>165</v>
      </c>
      <c r="BN39" s="140">
        <f>IF(E39=$E$7,0,IF(AND(BK39="Fuerte",BL39="Directamente"),2,IF(AND(BK39="Moderado",BL39="Directamente"),1,0)))</f>
        <v>0</v>
      </c>
      <c r="BO39" s="134">
        <f>+AVERAGE(BN39:BN39)</f>
        <v>0</v>
      </c>
      <c r="BP39" s="140">
        <f>IF(D39=$E$7,0,IF(AND(BK39="Fuerte",BL39="Indirectamente"),1,IF(AND(BK39="Fuerte",BL39="Directamente"),2,IF(AND(BK39="Moderado",BL39="Directamente"),1,0))))</f>
        <v>2</v>
      </c>
      <c r="BQ39" s="134">
        <f>+IF(E39="De Corrupción",0,AVERAGE(BP39:BP39))</f>
        <v>0</v>
      </c>
      <c r="BR39" s="56" t="s">
        <v>48</v>
      </c>
    </row>
    <row r="40" spans="1:70" s="50" customFormat="1" ht="125.25" customHeight="1" x14ac:dyDescent="0.2">
      <c r="A40" s="142"/>
      <c r="B40" s="142"/>
      <c r="C40" s="56" t="s">
        <v>48</v>
      </c>
      <c r="D40" s="75" t="s">
        <v>48</v>
      </c>
      <c r="E40" s="143"/>
      <c r="F40" s="136"/>
      <c r="G40" s="136"/>
      <c r="H40" s="136"/>
      <c r="I40" s="154"/>
      <c r="J40" s="145"/>
      <c r="K40" s="154"/>
      <c r="L40" s="136"/>
      <c r="M40" s="136"/>
      <c r="N40" s="140"/>
      <c r="O40" s="193"/>
      <c r="P40" s="193"/>
      <c r="Q40" s="141"/>
      <c r="R40" s="138"/>
      <c r="S40" s="138"/>
      <c r="T40" s="203"/>
      <c r="U40" s="204"/>
      <c r="V40" s="193"/>
      <c r="W40" s="136"/>
      <c r="X40" s="136"/>
      <c r="Y40" s="76" t="s">
        <v>732</v>
      </c>
      <c r="Z40" s="80" t="s">
        <v>315</v>
      </c>
      <c r="AA40" s="80" t="s">
        <v>23</v>
      </c>
      <c r="AB40" s="76" t="s">
        <v>564</v>
      </c>
      <c r="AC40" s="33" t="s">
        <v>7</v>
      </c>
      <c r="AD40" s="72">
        <v>12</v>
      </c>
      <c r="AE40" s="33">
        <v>3</v>
      </c>
      <c r="AF40" s="33">
        <v>3</v>
      </c>
      <c r="AG40" s="33">
        <v>3</v>
      </c>
      <c r="AH40" s="33">
        <v>3</v>
      </c>
      <c r="AI40" s="33" t="s">
        <v>23</v>
      </c>
      <c r="AJ40" s="80" t="s">
        <v>20</v>
      </c>
      <c r="AK40" s="80" t="s">
        <v>6</v>
      </c>
      <c r="AL40" s="80" t="s">
        <v>23</v>
      </c>
      <c r="AM40" s="80" t="s">
        <v>6</v>
      </c>
      <c r="AN40" s="80" t="s">
        <v>27</v>
      </c>
      <c r="AO40" s="33" t="s">
        <v>117</v>
      </c>
      <c r="AP40" s="33" t="s">
        <v>101</v>
      </c>
      <c r="AQ40" s="33" t="s">
        <v>103</v>
      </c>
      <c r="AR40" s="33" t="s">
        <v>105</v>
      </c>
      <c r="AS40" s="33" t="str">
        <f>+IF(AJ40="Preventivo","Prevenir",IF(AJ40="Detectivo","Detectar","No es un control"))</f>
        <v>Prevenir</v>
      </c>
      <c r="AT40" s="80" t="s">
        <v>108</v>
      </c>
      <c r="AU40" s="80" t="s">
        <v>110</v>
      </c>
      <c r="AV40" s="80" t="s">
        <v>112</v>
      </c>
      <c r="AW40" s="33">
        <f>+IF(AP40=$AP$6,$AP$10,$AP$11)</f>
        <v>15</v>
      </c>
      <c r="AX40" s="33">
        <f>+IF(AQ40=$AQ$6,$AQ$10,$AQ$11)</f>
        <v>15</v>
      </c>
      <c r="AY40" s="33">
        <f>+IF(AR40=$AR$6,$AR$10,$AR$11)</f>
        <v>15</v>
      </c>
      <c r="AZ40" s="33">
        <f>IF(AS40=$AS$6,$AS$10,IF(AS40=$AS$7,$AS$11,0))</f>
        <v>15</v>
      </c>
      <c r="BA40" s="33">
        <f>+IF(AT40=$AT$6,$AT$10,$AT$11)</f>
        <v>15</v>
      </c>
      <c r="BB40" s="33">
        <f>+IF(AU40=$AU$6,$AU$10,$AU$11)</f>
        <v>15</v>
      </c>
      <c r="BC40" s="33">
        <f>IF(AV40=$AV$6,$AV$10,IF(AV40=$AV$7,$AV$11,0))</f>
        <v>10</v>
      </c>
      <c r="BD40" s="72">
        <f>SUM(AW40:BC40)</f>
        <v>100</v>
      </c>
      <c r="BE40" s="72" t="str">
        <f>+IF(BD40&lt;=85,"Débil",IF(AND(BD40&gt;85,BD40&lt;96),"Moderado","Fuerte"))</f>
        <v>Fuerte</v>
      </c>
      <c r="BF40" s="34" t="s">
        <v>156</v>
      </c>
      <c r="BG40" s="72" t="str">
        <f>+IF(BF40=$BF$6,"Fuerte",IF(BF40=$BF$7,"Moderado","Débil"))</f>
        <v>Fuerte</v>
      </c>
      <c r="BH40" s="72" t="str">
        <f>+IF(AND(BE40="Fuerte",BG40="Fuerte"),"Fuerte",IF(BE40="Débil","Débil",IF(BG40="Débil","Débil","Moderado")))</f>
        <v>Fuerte</v>
      </c>
      <c r="BI40" s="72">
        <f>+IF(BH40=$BE$6,100,IF(BH40=$BE$7,50,0))</f>
        <v>100</v>
      </c>
      <c r="BJ40" s="151"/>
      <c r="BK40" s="137"/>
      <c r="BL40" s="139"/>
      <c r="BM40" s="139"/>
      <c r="BN40" s="140"/>
      <c r="BO40" s="134"/>
      <c r="BP40" s="140"/>
      <c r="BQ40" s="134"/>
      <c r="BR40" s="56" t="s">
        <v>48</v>
      </c>
    </row>
    <row r="41" spans="1:70" x14ac:dyDescent="0.2">
      <c r="K41" s="22"/>
      <c r="N41" s="186"/>
      <c r="O41" s="187"/>
      <c r="T41" s="186"/>
      <c r="U41" s="187"/>
      <c r="BJ41" s="186"/>
    </row>
    <row r="42" spans="1:70" x14ac:dyDescent="0.2">
      <c r="K42" s="22"/>
      <c r="N42" s="186"/>
      <c r="O42" s="187"/>
      <c r="T42" s="186"/>
      <c r="U42" s="187"/>
      <c r="BJ42" s="186"/>
    </row>
    <row r="43" spans="1:70" x14ac:dyDescent="0.2">
      <c r="K43" s="22"/>
      <c r="N43" s="186"/>
      <c r="O43" s="187"/>
      <c r="T43" s="186"/>
      <c r="U43" s="187"/>
      <c r="BJ43" s="186"/>
    </row>
    <row r="44" spans="1:70" x14ac:dyDescent="0.2">
      <c r="K44" s="22"/>
      <c r="N44" s="186"/>
      <c r="O44" s="187"/>
      <c r="T44" s="186"/>
      <c r="U44" s="187"/>
      <c r="BJ44" s="186"/>
    </row>
    <row r="45" spans="1:70" x14ac:dyDescent="0.2">
      <c r="K45" s="22"/>
      <c r="N45" s="186"/>
      <c r="O45" s="187"/>
      <c r="T45" s="186"/>
      <c r="U45" s="187"/>
      <c r="BJ45" s="186"/>
    </row>
    <row r="46" spans="1:70" x14ac:dyDescent="0.2">
      <c r="K46" s="22"/>
      <c r="N46" s="186"/>
      <c r="O46" s="187"/>
      <c r="T46" s="186"/>
      <c r="U46" s="187"/>
      <c r="BJ46" s="186"/>
    </row>
    <row r="47" spans="1:70" x14ac:dyDescent="0.2">
      <c r="K47" s="22"/>
      <c r="N47" s="186"/>
      <c r="O47" s="187"/>
      <c r="T47" s="186"/>
      <c r="U47" s="187"/>
      <c r="BJ47" s="186"/>
    </row>
    <row r="48" spans="1:70" x14ac:dyDescent="0.2">
      <c r="K48" s="22"/>
      <c r="N48" s="186"/>
      <c r="O48" s="187"/>
      <c r="T48" s="186"/>
      <c r="U48" s="187"/>
      <c r="BJ48" s="186"/>
    </row>
    <row r="49" spans="11:62" x14ac:dyDescent="0.2">
      <c r="K49" s="22"/>
      <c r="N49" s="186"/>
      <c r="O49" s="187"/>
      <c r="T49" s="186"/>
      <c r="U49" s="187"/>
      <c r="BJ49" s="186"/>
    </row>
    <row r="50" spans="11:62" x14ac:dyDescent="0.2">
      <c r="K50" s="22"/>
      <c r="N50" s="186"/>
      <c r="O50" s="187"/>
      <c r="T50" s="186"/>
      <c r="U50" s="187"/>
      <c r="BJ50" s="186"/>
    </row>
    <row r="51" spans="11:62" x14ac:dyDescent="0.2">
      <c r="K51" s="22"/>
      <c r="N51" s="186"/>
      <c r="O51" s="187"/>
      <c r="T51" s="186"/>
      <c r="U51" s="187"/>
      <c r="BJ51" s="186"/>
    </row>
    <row r="52" spans="11:62" x14ac:dyDescent="0.2">
      <c r="K52" s="22"/>
      <c r="N52" s="186"/>
      <c r="O52" s="187"/>
      <c r="T52" s="186"/>
      <c r="U52" s="187"/>
      <c r="BJ52" s="186"/>
    </row>
    <row r="53" spans="11:62" x14ac:dyDescent="0.2">
      <c r="K53" s="22"/>
      <c r="N53" s="186"/>
      <c r="O53" s="187"/>
      <c r="T53" s="186"/>
      <c r="U53" s="187"/>
      <c r="BJ53" s="186"/>
    </row>
    <row r="54" spans="11:62" x14ac:dyDescent="0.2">
      <c r="K54" s="22"/>
      <c r="N54" s="186"/>
      <c r="O54" s="187"/>
      <c r="T54" s="186"/>
      <c r="U54" s="187"/>
      <c r="BJ54" s="186"/>
    </row>
    <row r="55" spans="11:62" x14ac:dyDescent="0.2">
      <c r="K55" s="22"/>
      <c r="N55" s="186"/>
      <c r="O55" s="187"/>
      <c r="T55" s="186"/>
      <c r="U55" s="187"/>
      <c r="BJ55" s="186"/>
    </row>
    <row r="56" spans="11:62" x14ac:dyDescent="0.2">
      <c r="K56" s="22"/>
      <c r="N56" s="186"/>
      <c r="O56" s="187"/>
      <c r="T56" s="186"/>
      <c r="U56" s="187"/>
      <c r="BJ56" s="186"/>
    </row>
    <row r="57" spans="11:62" x14ac:dyDescent="0.2">
      <c r="K57" s="22"/>
    </row>
    <row r="58" spans="11:62" x14ac:dyDescent="0.2">
      <c r="K58" s="22"/>
      <c r="N58" s="186"/>
      <c r="O58" s="187"/>
      <c r="T58" s="186"/>
      <c r="U58" s="187"/>
      <c r="BJ58" s="186"/>
    </row>
    <row r="59" spans="11:62" x14ac:dyDescent="0.2">
      <c r="K59" s="22"/>
      <c r="N59" s="186"/>
      <c r="O59" s="187"/>
      <c r="T59" s="186"/>
      <c r="U59" s="187"/>
      <c r="BJ59" s="186"/>
    </row>
    <row r="60" spans="11:62" x14ac:dyDescent="0.2">
      <c r="K60" s="22"/>
      <c r="N60" s="186"/>
      <c r="O60" s="187"/>
      <c r="T60" s="186"/>
      <c r="U60" s="187"/>
      <c r="BJ60" s="186"/>
    </row>
    <row r="61" spans="11:62" x14ac:dyDescent="0.2">
      <c r="K61" s="22"/>
      <c r="N61" s="186"/>
      <c r="O61" s="187"/>
      <c r="T61" s="186"/>
      <c r="U61" s="187"/>
      <c r="BJ61" s="186"/>
    </row>
    <row r="62" spans="11:62" x14ac:dyDescent="0.2">
      <c r="K62" s="22"/>
      <c r="N62" s="186"/>
      <c r="O62" s="187"/>
      <c r="T62" s="186"/>
      <c r="U62" s="187"/>
      <c r="BJ62" s="186"/>
    </row>
    <row r="63" spans="11:62" x14ac:dyDescent="0.2">
      <c r="K63" s="22"/>
      <c r="N63" s="186"/>
      <c r="O63" s="187"/>
      <c r="T63" s="186"/>
      <c r="U63" s="187"/>
      <c r="BJ63" s="186"/>
    </row>
    <row r="64" spans="11:62" x14ac:dyDescent="0.2">
      <c r="K64" s="22"/>
      <c r="N64" s="186"/>
      <c r="O64" s="187"/>
      <c r="T64" s="186"/>
      <c r="U64" s="187"/>
      <c r="BJ64" s="186"/>
    </row>
    <row r="65" spans="11:62" x14ac:dyDescent="0.2">
      <c r="K65" s="22"/>
      <c r="N65" s="186"/>
      <c r="O65" s="187"/>
      <c r="T65" s="186"/>
      <c r="U65" s="187"/>
      <c r="BJ65" s="186"/>
    </row>
    <row r="66" spans="11:62" x14ac:dyDescent="0.2">
      <c r="K66" s="22"/>
      <c r="N66" s="186"/>
      <c r="O66" s="187"/>
      <c r="T66" s="186"/>
      <c r="U66" s="187"/>
      <c r="BJ66" s="186"/>
    </row>
    <row r="67" spans="11:62" x14ac:dyDescent="0.2">
      <c r="K67" s="22"/>
      <c r="N67" s="186"/>
      <c r="O67" s="187"/>
      <c r="T67" s="186"/>
      <c r="U67" s="187"/>
      <c r="BJ67" s="186"/>
    </row>
    <row r="68" spans="11:62" x14ac:dyDescent="0.2">
      <c r="K68" s="22"/>
      <c r="N68" s="186"/>
      <c r="O68" s="187"/>
      <c r="T68" s="186"/>
      <c r="U68" s="187"/>
      <c r="BJ68" s="186"/>
    </row>
    <row r="69" spans="11:62" x14ac:dyDescent="0.2">
      <c r="K69" s="22"/>
    </row>
    <row r="70" spans="11:62" x14ac:dyDescent="0.2">
      <c r="K70" s="22"/>
    </row>
    <row r="71" spans="11:62" x14ac:dyDescent="0.2">
      <c r="K71" s="22"/>
    </row>
    <row r="72" spans="11:62" x14ac:dyDescent="0.2">
      <c r="K72" s="22"/>
      <c r="N72" s="186"/>
      <c r="O72" s="187"/>
      <c r="T72" s="186"/>
      <c r="U72" s="187"/>
      <c r="BJ72" s="186"/>
    </row>
    <row r="73" spans="11:62" x14ac:dyDescent="0.2">
      <c r="K73" s="22"/>
      <c r="N73" s="186"/>
      <c r="O73" s="187"/>
      <c r="T73" s="186"/>
      <c r="U73" s="187"/>
      <c r="BJ73" s="186"/>
    </row>
    <row r="74" spans="11:62" x14ac:dyDescent="0.2">
      <c r="K74" s="22"/>
      <c r="N74" s="186"/>
      <c r="O74" s="187"/>
      <c r="T74" s="186"/>
      <c r="U74" s="187"/>
      <c r="BJ74" s="186"/>
    </row>
    <row r="75" spans="11:62" x14ac:dyDescent="0.2">
      <c r="K75" s="22"/>
      <c r="N75" s="186"/>
      <c r="O75" s="187"/>
      <c r="T75" s="186"/>
      <c r="U75" s="187"/>
      <c r="BJ75" s="186"/>
    </row>
    <row r="76" spans="11:62" x14ac:dyDescent="0.2">
      <c r="K76" s="22"/>
      <c r="N76" s="186"/>
      <c r="O76" s="187"/>
      <c r="T76" s="186"/>
      <c r="U76" s="187"/>
      <c r="BJ76" s="186"/>
    </row>
    <row r="77" spans="11:62" x14ac:dyDescent="0.2">
      <c r="K77" s="22"/>
    </row>
    <row r="78" spans="11:62" x14ac:dyDescent="0.2">
      <c r="K78" s="22"/>
      <c r="N78" s="186"/>
      <c r="O78" s="187"/>
      <c r="T78" s="186"/>
      <c r="U78" s="187"/>
      <c r="BJ78" s="186"/>
    </row>
    <row r="79" spans="11:62" x14ac:dyDescent="0.2">
      <c r="K79" s="22"/>
      <c r="N79" s="186"/>
      <c r="O79" s="187"/>
      <c r="T79" s="186"/>
      <c r="U79" s="187"/>
      <c r="BJ79" s="186"/>
    </row>
    <row r="80" spans="11:62" x14ac:dyDescent="0.2">
      <c r="K80" s="22"/>
      <c r="N80" s="186"/>
      <c r="O80" s="187"/>
      <c r="T80" s="186"/>
      <c r="U80" s="187"/>
      <c r="BJ80" s="186"/>
    </row>
    <row r="81" spans="11:62" x14ac:dyDescent="0.2">
      <c r="K81" s="22"/>
      <c r="N81" s="186"/>
      <c r="O81" s="187"/>
      <c r="T81" s="186"/>
      <c r="U81" s="187"/>
      <c r="BJ81" s="186"/>
    </row>
    <row r="82" spans="11:62" x14ac:dyDescent="0.2">
      <c r="K82" s="22"/>
      <c r="N82" s="186"/>
      <c r="O82" s="187"/>
      <c r="T82" s="186"/>
      <c r="U82" s="187"/>
      <c r="BJ82" s="186"/>
    </row>
    <row r="83" spans="11:62" x14ac:dyDescent="0.2">
      <c r="K83" s="22"/>
      <c r="N83" s="186"/>
      <c r="O83" s="187"/>
      <c r="T83" s="186"/>
      <c r="U83" s="187"/>
      <c r="BJ83" s="186"/>
    </row>
    <row r="84" spans="11:62" x14ac:dyDescent="0.2">
      <c r="K84" s="22"/>
      <c r="N84" s="186"/>
      <c r="O84" s="187"/>
      <c r="T84" s="186"/>
      <c r="U84" s="187"/>
      <c r="BJ84" s="186"/>
    </row>
    <row r="85" spans="11:62" x14ac:dyDescent="0.2">
      <c r="K85" s="22"/>
      <c r="N85" s="186"/>
      <c r="O85" s="187"/>
      <c r="T85" s="186"/>
      <c r="U85" s="187"/>
      <c r="BJ85" s="186"/>
    </row>
    <row r="86" spans="11:62" x14ac:dyDescent="0.2">
      <c r="K86" s="22"/>
      <c r="N86" s="186"/>
      <c r="O86" s="187"/>
      <c r="T86" s="186"/>
      <c r="U86" s="187"/>
      <c r="BJ86" s="186"/>
    </row>
    <row r="87" spans="11:62" x14ac:dyDescent="0.2">
      <c r="K87" s="22"/>
      <c r="N87" s="186"/>
      <c r="O87" s="187"/>
      <c r="T87" s="186"/>
      <c r="U87" s="187"/>
      <c r="BJ87" s="186"/>
    </row>
    <row r="88" spans="11:62" x14ac:dyDescent="0.2">
      <c r="N88" s="186"/>
      <c r="O88" s="187"/>
      <c r="T88" s="186"/>
      <c r="U88" s="187"/>
      <c r="BJ88" s="186"/>
    </row>
    <row r="89" spans="11:62" x14ac:dyDescent="0.2">
      <c r="N89" s="186"/>
      <c r="O89" s="187"/>
      <c r="T89" s="186"/>
      <c r="U89" s="187"/>
      <c r="BJ89" s="186"/>
    </row>
    <row r="90" spans="11:62" x14ac:dyDescent="0.2">
      <c r="N90" s="186"/>
      <c r="O90" s="187"/>
      <c r="T90" s="186"/>
      <c r="U90" s="187"/>
      <c r="BJ90" s="186"/>
    </row>
    <row r="92" spans="11:62" x14ac:dyDescent="0.2">
      <c r="N92" s="186"/>
      <c r="O92" s="187"/>
      <c r="T92" s="186"/>
      <c r="U92" s="187"/>
      <c r="BJ92" s="186"/>
    </row>
    <row r="93" spans="11:62" x14ac:dyDescent="0.2">
      <c r="N93" s="186"/>
      <c r="O93" s="187"/>
      <c r="T93" s="186"/>
      <c r="U93" s="187"/>
      <c r="BJ93" s="186"/>
    </row>
    <row r="94" spans="11:62" x14ac:dyDescent="0.2">
      <c r="N94" s="186"/>
      <c r="O94" s="187"/>
      <c r="T94" s="186"/>
      <c r="U94" s="187"/>
      <c r="BJ94" s="186"/>
    </row>
    <row r="97" spans="14:62" x14ac:dyDescent="0.2">
      <c r="N97" s="186"/>
      <c r="O97" s="187"/>
      <c r="T97" s="186"/>
      <c r="U97" s="187"/>
      <c r="BJ97" s="186"/>
    </row>
    <row r="98" spans="14:62" x14ac:dyDescent="0.2">
      <c r="N98" s="186"/>
      <c r="O98" s="187"/>
      <c r="T98" s="186"/>
      <c r="U98" s="187"/>
      <c r="BJ98" s="186"/>
    </row>
    <row r="99" spans="14:62" x14ac:dyDescent="0.2">
      <c r="N99" s="186"/>
      <c r="O99" s="187"/>
      <c r="T99" s="186"/>
      <c r="U99" s="187"/>
      <c r="BJ99" s="186"/>
    </row>
    <row r="100" spans="14:62" x14ac:dyDescent="0.2">
      <c r="N100" s="186"/>
      <c r="O100" s="187"/>
      <c r="T100" s="186"/>
      <c r="U100" s="187"/>
      <c r="BJ100" s="186"/>
    </row>
    <row r="101" spans="14:62" x14ac:dyDescent="0.2">
      <c r="N101" s="186"/>
      <c r="O101" s="187"/>
      <c r="T101" s="186"/>
      <c r="U101" s="187"/>
      <c r="BJ101" s="186"/>
    </row>
    <row r="102" spans="14:62" x14ac:dyDescent="0.2">
      <c r="N102" s="186"/>
      <c r="O102" s="187"/>
      <c r="T102" s="186"/>
      <c r="U102" s="187"/>
      <c r="BJ102" s="186"/>
    </row>
    <row r="103" spans="14:62" x14ac:dyDescent="0.2">
      <c r="N103" s="186"/>
      <c r="O103" s="187"/>
      <c r="T103" s="186"/>
      <c r="U103" s="187"/>
      <c r="BJ103" s="186"/>
    </row>
    <row r="104" spans="14:62" x14ac:dyDescent="0.2">
      <c r="N104" s="186"/>
      <c r="O104" s="187"/>
      <c r="T104" s="186"/>
      <c r="U104" s="187"/>
      <c r="BJ104" s="186"/>
    </row>
    <row r="105" spans="14:62" x14ac:dyDescent="0.2">
      <c r="N105" s="186"/>
      <c r="O105" s="187"/>
      <c r="T105" s="186"/>
      <c r="U105" s="187"/>
      <c r="BJ105" s="186"/>
    </row>
    <row r="109" spans="14:62" x14ac:dyDescent="0.2">
      <c r="N109" s="186"/>
      <c r="O109" s="187"/>
      <c r="T109" s="186"/>
      <c r="U109" s="187"/>
      <c r="BJ109" s="186"/>
    </row>
    <row r="110" spans="14:62" x14ac:dyDescent="0.2">
      <c r="N110" s="186"/>
      <c r="O110" s="187"/>
      <c r="T110" s="186"/>
      <c r="U110" s="187"/>
      <c r="BJ110" s="186"/>
    </row>
    <row r="111" spans="14:62" x14ac:dyDescent="0.2">
      <c r="N111" s="186"/>
      <c r="O111" s="187"/>
      <c r="T111" s="186"/>
      <c r="U111" s="187"/>
      <c r="BJ111" s="186"/>
    </row>
    <row r="112" spans="14:62" x14ac:dyDescent="0.2">
      <c r="N112" s="186"/>
      <c r="O112" s="187"/>
      <c r="T112" s="186"/>
      <c r="U112" s="187"/>
      <c r="BJ112" s="186"/>
    </row>
    <row r="113" spans="14:62" x14ac:dyDescent="0.2">
      <c r="N113" s="186"/>
      <c r="O113" s="187"/>
      <c r="T113" s="186"/>
      <c r="U113" s="187"/>
      <c r="BJ113" s="186"/>
    </row>
    <row r="114" spans="14:62" x14ac:dyDescent="0.2">
      <c r="N114" s="186"/>
      <c r="O114" s="187"/>
      <c r="T114" s="186"/>
      <c r="U114" s="187"/>
      <c r="BJ114" s="186"/>
    </row>
    <row r="115" spans="14:62" x14ac:dyDescent="0.2">
      <c r="N115" s="186"/>
      <c r="O115" s="187"/>
      <c r="T115" s="186"/>
      <c r="U115" s="187"/>
      <c r="BJ115" s="186"/>
    </row>
    <row r="116" spans="14:62" x14ac:dyDescent="0.2">
      <c r="N116" s="186"/>
      <c r="O116" s="187"/>
      <c r="T116" s="186"/>
      <c r="U116" s="187"/>
      <c r="BJ116" s="186"/>
    </row>
    <row r="117" spans="14:62" x14ac:dyDescent="0.2">
      <c r="N117" s="186"/>
      <c r="O117" s="187"/>
      <c r="T117" s="186"/>
      <c r="U117" s="187"/>
      <c r="BJ117" s="186"/>
    </row>
  </sheetData>
  <sheetProtection sheet="1" formatCells="0" formatColumns="0" formatRows="0" sort="0" autoFilter="0" pivotTables="0"/>
  <autoFilter ref="A36:BR39" xr:uid="{C17AB63A-CC2E-45B1-9000-3DF8F50B2535}"/>
  <mergeCells count="161">
    <mergeCell ref="BL39:BL40"/>
    <mergeCell ref="BM39:BM40"/>
    <mergeCell ref="BN39:BN40"/>
    <mergeCell ref="BO39:BO40"/>
    <mergeCell ref="BP39:BP40"/>
    <mergeCell ref="BQ39:BQ40"/>
    <mergeCell ref="K39:K40"/>
    <mergeCell ref="I39:I40"/>
    <mergeCell ref="J39:J40"/>
    <mergeCell ref="W39:W40"/>
    <mergeCell ref="S39:S40"/>
    <mergeCell ref="R39:R40"/>
    <mergeCell ref="L39:L40"/>
    <mergeCell ref="M39:M40"/>
    <mergeCell ref="P39:P40"/>
    <mergeCell ref="Q39:Q40"/>
    <mergeCell ref="V39:V40"/>
    <mergeCell ref="BK39:BK40"/>
    <mergeCell ref="B2:D5"/>
    <mergeCell ref="E2:X5"/>
    <mergeCell ref="D28:F28"/>
    <mergeCell ref="D35:K35"/>
    <mergeCell ref="L35:X35"/>
    <mergeCell ref="Y35:BK35"/>
    <mergeCell ref="U55:U56"/>
    <mergeCell ref="BJ55:BJ56"/>
    <mergeCell ref="O55:O56"/>
    <mergeCell ref="T55:T56"/>
    <mergeCell ref="N55:N56"/>
    <mergeCell ref="BJ44:BJ47"/>
    <mergeCell ref="T44:T47"/>
    <mergeCell ref="U44:U47"/>
    <mergeCell ref="N44:N47"/>
    <mergeCell ref="O44:O47"/>
    <mergeCell ref="U48:U49"/>
    <mergeCell ref="BJ48:BJ49"/>
    <mergeCell ref="O48:O49"/>
    <mergeCell ref="T48:T49"/>
    <mergeCell ref="N48:N49"/>
    <mergeCell ref="H39:H40"/>
    <mergeCell ref="G39:G40"/>
    <mergeCell ref="X39:X40"/>
    <mergeCell ref="BJ58:BJ59"/>
    <mergeCell ref="T58:T59"/>
    <mergeCell ref="U58:U59"/>
    <mergeCell ref="N58:N59"/>
    <mergeCell ref="O58:O59"/>
    <mergeCell ref="U60:U61"/>
    <mergeCell ref="BJ60:BJ61"/>
    <mergeCell ref="O60:O61"/>
    <mergeCell ref="T60:T61"/>
    <mergeCell ref="N60:N61"/>
    <mergeCell ref="BJ62:BJ64"/>
    <mergeCell ref="T62:T64"/>
    <mergeCell ref="U62:U64"/>
    <mergeCell ref="N62:N64"/>
    <mergeCell ref="O62:O64"/>
    <mergeCell ref="U65:U68"/>
    <mergeCell ref="BJ65:BJ68"/>
    <mergeCell ref="O65:O68"/>
    <mergeCell ref="T65:T68"/>
    <mergeCell ref="N65:N68"/>
    <mergeCell ref="BJ72:BJ73"/>
    <mergeCell ref="T72:T73"/>
    <mergeCell ref="U72:U73"/>
    <mergeCell ref="N72:N73"/>
    <mergeCell ref="O72:O73"/>
    <mergeCell ref="U74:U76"/>
    <mergeCell ref="BJ74:BJ76"/>
    <mergeCell ref="O74:O76"/>
    <mergeCell ref="T74:T76"/>
    <mergeCell ref="N74:N76"/>
    <mergeCell ref="BJ78:BJ80"/>
    <mergeCell ref="T78:T80"/>
    <mergeCell ref="U78:U80"/>
    <mergeCell ref="N78:N80"/>
    <mergeCell ref="O78:O80"/>
    <mergeCell ref="U81:U82"/>
    <mergeCell ref="BJ81:BJ82"/>
    <mergeCell ref="O81:O82"/>
    <mergeCell ref="T81:T82"/>
    <mergeCell ref="N81:N82"/>
    <mergeCell ref="BJ83:BJ84"/>
    <mergeCell ref="T83:T84"/>
    <mergeCell ref="U83:U84"/>
    <mergeCell ref="N83:N84"/>
    <mergeCell ref="O83:O84"/>
    <mergeCell ref="U85:U87"/>
    <mergeCell ref="BJ85:BJ87"/>
    <mergeCell ref="O85:O87"/>
    <mergeCell ref="T85:T87"/>
    <mergeCell ref="N85:N87"/>
    <mergeCell ref="BJ88:BJ90"/>
    <mergeCell ref="T88:T90"/>
    <mergeCell ref="U88:U90"/>
    <mergeCell ref="N88:N90"/>
    <mergeCell ref="O88:O90"/>
    <mergeCell ref="U92:U94"/>
    <mergeCell ref="BJ92:BJ94"/>
    <mergeCell ref="O92:O94"/>
    <mergeCell ref="T92:T94"/>
    <mergeCell ref="N92:N94"/>
    <mergeCell ref="BJ97:BJ99"/>
    <mergeCell ref="T97:T99"/>
    <mergeCell ref="U97:U99"/>
    <mergeCell ref="N97:N99"/>
    <mergeCell ref="O97:O99"/>
    <mergeCell ref="U100:U101"/>
    <mergeCell ref="BJ100:BJ101"/>
    <mergeCell ref="O100:O101"/>
    <mergeCell ref="T100:T101"/>
    <mergeCell ref="N100:N101"/>
    <mergeCell ref="BJ102:BJ103"/>
    <mergeCell ref="T102:T103"/>
    <mergeCell ref="U102:U103"/>
    <mergeCell ref="N102:N103"/>
    <mergeCell ref="O102:O103"/>
    <mergeCell ref="U104:U105"/>
    <mergeCell ref="BJ104:BJ105"/>
    <mergeCell ref="O104:O105"/>
    <mergeCell ref="T104:T105"/>
    <mergeCell ref="N104:N105"/>
    <mergeCell ref="BJ114:BJ117"/>
    <mergeCell ref="T114:T117"/>
    <mergeCell ref="U114:U117"/>
    <mergeCell ref="N114:N117"/>
    <mergeCell ref="O114:O117"/>
    <mergeCell ref="BJ109:BJ110"/>
    <mergeCell ref="T109:T110"/>
    <mergeCell ref="U109:U110"/>
    <mergeCell ref="N109:N110"/>
    <mergeCell ref="O109:O110"/>
    <mergeCell ref="U111:U113"/>
    <mergeCell ref="BJ111:BJ113"/>
    <mergeCell ref="O111:O113"/>
    <mergeCell ref="T111:T113"/>
    <mergeCell ref="N111:N113"/>
    <mergeCell ref="A39:A40"/>
    <mergeCell ref="B39:B40"/>
    <mergeCell ref="E39:E40"/>
    <mergeCell ref="F39:F40"/>
    <mergeCell ref="BJ53:BJ54"/>
    <mergeCell ref="T53:T54"/>
    <mergeCell ref="U53:U54"/>
    <mergeCell ref="N53:N54"/>
    <mergeCell ref="O53:O54"/>
    <mergeCell ref="BJ50:BJ52"/>
    <mergeCell ref="T50:T52"/>
    <mergeCell ref="U50:U52"/>
    <mergeCell ref="N50:N52"/>
    <mergeCell ref="O50:O52"/>
    <mergeCell ref="BJ39:BJ40"/>
    <mergeCell ref="T39:T40"/>
    <mergeCell ref="U39:U40"/>
    <mergeCell ref="N39:N40"/>
    <mergeCell ref="O39:O40"/>
    <mergeCell ref="U41:U43"/>
    <mergeCell ref="BJ41:BJ43"/>
    <mergeCell ref="O41:O43"/>
    <mergeCell ref="T41:T43"/>
    <mergeCell ref="N41:N43"/>
  </mergeCells>
  <conditionalFormatting sqref="W38 X37:X39 O37:Q39 U37:V39">
    <cfRule type="containsText" dxfId="423" priority="252" operator="containsText" text="RIESGO BAJO">
      <formula>NOT(ISERROR(SEARCH("RIESGO BAJO",O37)))</formula>
    </cfRule>
    <cfRule type="containsText" dxfId="422" priority="253" operator="containsText" text="RIESGO MODERADO">
      <formula>NOT(ISERROR(SEARCH("RIESGO MODERADO",O37)))</formula>
    </cfRule>
    <cfRule type="containsText" dxfId="421" priority="254" operator="containsText" text="RIESGO ALTO">
      <formula>NOT(ISERROR(SEARCH("RIESGO ALTO",O37)))</formula>
    </cfRule>
    <cfRule type="containsText" dxfId="420" priority="255" operator="containsText" text="RIESGO EXTREMO">
      <formula>NOT(ISERROR(SEARCH("RIESGO EXTREMO",O37)))</formula>
    </cfRule>
  </conditionalFormatting>
  <conditionalFormatting sqref="W39">
    <cfRule type="containsText" dxfId="419" priority="163" operator="containsText" text="RIESGO BAJO">
      <formula>NOT(ISERROR(SEARCH("RIESGO BAJO",W39)))</formula>
    </cfRule>
    <cfRule type="containsText" dxfId="418" priority="164" operator="containsText" text="RIESGO MODERADO">
      <formula>NOT(ISERROR(SEARCH("RIESGO MODERADO",W39)))</formula>
    </cfRule>
    <cfRule type="containsText" dxfId="417" priority="165" operator="containsText" text="RIESGO ALTO">
      <formula>NOT(ISERROR(SEARCH("RIESGO ALTO",W39)))</formula>
    </cfRule>
    <cfRule type="containsText" dxfId="416" priority="166" operator="containsText" text="RIESGO EXTREMO">
      <formula>NOT(ISERROR(SEARCH("RIESGO EXTREMO",W39)))</formula>
    </cfRule>
  </conditionalFormatting>
  <conditionalFormatting sqref="W37">
    <cfRule type="containsText" dxfId="415" priority="171" operator="containsText" text="RIESGO BAJO">
      <formula>NOT(ISERROR(SEARCH("RIESGO BAJO",W37)))</formula>
    </cfRule>
    <cfRule type="containsText" dxfId="414" priority="172" operator="containsText" text="RIESGO MODERADO">
      <formula>NOT(ISERROR(SEARCH("RIESGO MODERADO",W37)))</formula>
    </cfRule>
    <cfRule type="containsText" dxfId="413" priority="173" operator="containsText" text="RIESGO ALTO">
      <formula>NOT(ISERROR(SEARCH("RIESGO ALTO",W37)))</formula>
    </cfRule>
    <cfRule type="containsText" dxfId="412" priority="174" operator="containsText" text="RIESGO EXTREMO">
      <formula>NOT(ISERROR(SEARCH("RIESGO EXTREMO",W37)))</formula>
    </cfRule>
  </conditionalFormatting>
  <conditionalFormatting sqref="L6:L10">
    <cfRule type="colorScale" priority="2">
      <colorScale>
        <cfvo type="min"/>
        <cfvo type="percentile" val="50"/>
        <cfvo type="max"/>
        <color rgb="FFF8696B"/>
        <color rgb="FFFFEB84"/>
        <color rgb="FF63BE7B"/>
      </colorScale>
    </cfRule>
  </conditionalFormatting>
  <conditionalFormatting sqref="R6:R10">
    <cfRule type="colorScale" priority="1">
      <colorScale>
        <cfvo type="min"/>
        <cfvo type="percentile" val="50"/>
        <cfvo type="max"/>
        <color rgb="FFF8696B"/>
        <color rgb="FFFFEB84"/>
        <color rgb="FF63BE7B"/>
      </colorScale>
    </cfRule>
  </conditionalFormatting>
  <dataValidations count="26">
    <dataValidation type="list" allowBlank="1" showInputMessage="1" showErrorMessage="1" sqref="Q37:Q39" xr:uid="{ABC85790-D576-4657-94C3-2235D281DE35}">
      <formula1>#REF!</formula1>
    </dataValidation>
    <dataValidation type="list" allowBlank="1" showInputMessage="1" showErrorMessage="1" sqref="H37:H39" xr:uid="{2D7173A1-E65F-425B-82D0-8EC1F9C6BA0F}">
      <formula1>$H$6:$H$12</formula1>
    </dataValidation>
    <dataValidation type="list" allowBlank="1" showInputMessage="1" showErrorMessage="1" sqref="G37:G39" xr:uid="{DA4F31BD-9BAA-4D3F-916E-FAAAF3887331}">
      <formula1>$G$6:$G$11</formula1>
    </dataValidation>
    <dataValidation type="list" allowBlank="1" showInputMessage="1" showErrorMessage="1" sqref="F37:F39" xr:uid="{608BD354-0995-490F-A696-D77B482969CF}">
      <formula1>$F$6:$F$11</formula1>
    </dataValidation>
    <dataValidation type="list" allowBlank="1" showInputMessage="1" showErrorMessage="1" sqref="BM39 BL37:BL39" xr:uid="{2D248B59-BBB2-4E34-A2AE-C79EE1A455D3}">
      <formula1>$BL$6:$BL$7</formula1>
    </dataValidation>
    <dataValidation type="list" allowBlank="1" showInputMessage="1" showErrorMessage="1" sqref="BM37:BM38" xr:uid="{532ACA2A-1CDB-4443-AC74-4C646A447BD2}">
      <formula1>$BM$6:$BM$8</formula1>
    </dataValidation>
    <dataValidation type="list" allowBlank="1" showInputMessage="1" showErrorMessage="1" sqref="L37:L39 R37:R39" xr:uid="{800935B9-AA47-4952-908D-577D6AAD02FD}">
      <formula1>$L$6:$L$10</formula1>
    </dataValidation>
    <dataValidation type="list" allowBlank="1" showInputMessage="1" showErrorMessage="1" sqref="AO37:AO40" xr:uid="{811ED04E-3642-47CA-9B2E-260488986FF8}">
      <formula1>$AO$6:$AO$7</formula1>
    </dataValidation>
    <dataValidation type="list" allowBlank="1" showInputMessage="1" showErrorMessage="1" sqref="AI37:AI40" xr:uid="{D5E06228-C388-45E9-BB02-1F620A1C063D}">
      <formula1>$AI$6:$AI$7</formula1>
    </dataValidation>
    <dataValidation type="list" allowBlank="1" showInputMessage="1" showErrorMessage="1" sqref="AC37:AC40" xr:uid="{F3924C76-DBED-4B23-A935-FE9B13A86603}">
      <formula1>$AC$6:$AC$7</formula1>
    </dataValidation>
    <dataValidation type="list" allowBlank="1" showInputMessage="1" showErrorMessage="1" sqref="BF37:BF40" xr:uid="{D8393DA0-9EC8-40AD-AB4B-750A00792CF5}">
      <formula1>$BF$6:$BF$8</formula1>
    </dataValidation>
    <dataValidation type="list" allowBlank="1" showInputMessage="1" showErrorMessage="1" sqref="AV37:AV40" xr:uid="{83598C40-B0C0-4593-A812-792DBC53A5DA}">
      <formula1>$AV$6:$AV$8</formula1>
    </dataValidation>
    <dataValidation type="list" allowBlank="1" showInputMessage="1" showErrorMessage="1" sqref="AU37:AU40" xr:uid="{41FBDD80-C945-4365-B09B-A52D1BA7575D}">
      <formula1>$AU$6:$AU$7</formula1>
    </dataValidation>
    <dataValidation type="list" allowBlank="1" showInputMessage="1" showErrorMessage="1" sqref="AT37:AT40" xr:uid="{AF26A68C-2550-40A9-8E35-D3E1A9F18E1B}">
      <formula1>$AT$6:$AT$7</formula1>
    </dataValidation>
    <dataValidation type="list" allowBlank="1" showInputMessage="1" showErrorMessage="1" sqref="AS37:AS40" xr:uid="{CCB02C43-04E6-44D1-AA69-FBDB91D086C9}">
      <formula1>$AS$6:$AS$8</formula1>
    </dataValidation>
    <dataValidation type="list" allowBlank="1" showInputMessage="1" showErrorMessage="1" sqref="AR37:AR40" xr:uid="{67227035-BCCE-496D-AD5B-A1AF9563BB0B}">
      <formula1>$AR$6:$AR$7</formula1>
    </dataValidation>
    <dataValidation type="list" allowBlank="1" showInputMessage="1" showErrorMessage="1" sqref="AQ37:AQ40" xr:uid="{C07CED4C-3174-4977-8B17-5A77415E4548}">
      <formula1>$AQ$6:$AQ$7</formula1>
    </dataValidation>
    <dataValidation type="list" allowBlank="1" showInputMessage="1" showErrorMessage="1" sqref="AP37:AP40" xr:uid="{57AC0BC0-DBA5-4A93-901A-FE8023A51200}">
      <formula1>$AP$6:$AP$7</formula1>
    </dataValidation>
    <dataValidation type="list" allowBlank="1" showInputMessage="1" showErrorMessage="1" sqref="AK37:AM40" xr:uid="{ACE087BE-76C8-498D-8415-9A2B73FF2C0C}">
      <formula1>$AK$6:$AK$7</formula1>
    </dataValidation>
    <dataValidation type="list" allowBlank="1" showInputMessage="1" showErrorMessage="1" sqref="AA37:AA40" xr:uid="{29839075-2FA1-4A23-A6A5-BF29EE261825}">
      <formula1>$AA$6:$AA$7</formula1>
    </dataValidation>
    <dataValidation type="list" allowBlank="1" showInputMessage="1" showErrorMessage="1" sqref="AJ37:AJ40" xr:uid="{62C267AE-BD38-4CA3-ACE4-77E5E1494FB1}">
      <formula1>$AJ$6:$AJ$8</formula1>
    </dataValidation>
    <dataValidation type="list" allowBlank="1" showInputMessage="1" showErrorMessage="1" sqref="X37:X39" xr:uid="{44A0DC2F-266A-4AA9-9DC1-882DBC87ADCB}">
      <formula1>$X$6:$X$7</formula1>
    </dataValidation>
    <dataValidation type="list" allowBlank="1" showInputMessage="1" showErrorMessage="1" sqref="D37:D40" xr:uid="{E11BAC69-222D-4E92-8AFB-BE87FFC234FE}">
      <formula1>$D$6:$D$25</formula1>
    </dataValidation>
    <dataValidation type="list" allowBlank="1" showInputMessage="1" showErrorMessage="1" sqref="E37:E39" xr:uid="{1026EE26-02C1-485B-9339-C61F38A03B2A}">
      <formula1>$E$6:$E$15</formula1>
    </dataValidation>
    <dataValidation type="list" allowBlank="1" showInputMessage="1" showErrorMessage="1" sqref="AN37:AN40" xr:uid="{82651940-4138-4A28-A54D-CB28DEA7D4BA}">
      <formula1>$AN$6:$AN$14</formula1>
    </dataValidation>
    <dataValidation type="list" allowBlank="1" showInputMessage="1" showErrorMessage="1" sqref="S37:S39 M37:M39" xr:uid="{ED1E7896-1E07-4478-8F89-BE681BE925A8}">
      <formula1>$M$6:$M$10</formula1>
    </dataValidation>
  </dataValidations>
  <pageMargins left="0.25" right="0.25" top="0.75" bottom="0.75" header="0.3" footer="0.3"/>
  <pageSetup scale="21"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AC628-78E3-44DF-9C39-008E81D96CD3}">
  <sheetPr>
    <tabColor theme="8" tint="-0.249977111117893"/>
  </sheetPr>
  <dimension ref="A1:EH108"/>
  <sheetViews>
    <sheetView showGridLines="0" zoomScale="70" zoomScaleNormal="70" zoomScaleSheetLayoutView="90" workbookViewId="0"/>
  </sheetViews>
  <sheetFormatPr baseColWidth="10" defaultRowHeight="15" x14ac:dyDescent="0.2"/>
  <cols>
    <col min="1" max="1" width="3.5703125" style="1" bestFit="1" customWidth="1"/>
    <col min="2" max="2" width="7" style="3" customWidth="1"/>
    <col min="3" max="3" width="20.140625" style="26" hidden="1" customWidth="1"/>
    <col min="4" max="4" width="20.42578125" style="2" customWidth="1"/>
    <col min="5" max="5" width="15" style="1" customWidth="1"/>
    <col min="6" max="7" width="14.42578125" style="1" customWidth="1"/>
    <col min="8" max="8" width="15.5703125" style="1" customWidth="1"/>
    <col min="9" max="9" width="37.85546875" style="1" customWidth="1"/>
    <col min="10" max="10" width="33.140625" style="1" customWidth="1"/>
    <col min="11" max="11" width="36.28515625" style="1" customWidth="1"/>
    <col min="12" max="12" width="16.7109375" style="1" customWidth="1"/>
    <col min="13" max="13" width="14.140625" style="1" customWidth="1"/>
    <col min="14" max="14" width="9.5703125" style="1" hidden="1" customWidth="1"/>
    <col min="15" max="15" width="15.5703125" style="6" hidden="1" customWidth="1"/>
    <col min="16" max="16" width="15.5703125" style="6" customWidth="1"/>
    <col min="17" max="17" width="18.42578125" style="1" customWidth="1"/>
    <col min="18" max="18" width="17.7109375" style="1" customWidth="1"/>
    <col min="19" max="19" width="13.85546875" style="1" customWidth="1"/>
    <col min="20" max="20" width="9.5703125" style="1" hidden="1" customWidth="1"/>
    <col min="21" max="21" width="15.5703125" style="6" hidden="1" customWidth="1"/>
    <col min="22" max="22" width="16.7109375" style="6" customWidth="1"/>
    <col min="23" max="24" width="28.140625" style="1" customWidth="1"/>
    <col min="25" max="25" width="82.140625" style="1" customWidth="1"/>
    <col min="26" max="26" width="21.28515625" style="2" customWidth="1"/>
    <col min="27" max="27" width="16.140625" style="1" customWidth="1"/>
    <col min="28" max="28" width="35" style="1" customWidth="1"/>
    <col min="29" max="29" width="21.140625" style="1" customWidth="1"/>
    <col min="30" max="30" width="7.42578125" style="1" customWidth="1"/>
    <col min="31" max="34" width="12.28515625" style="1" customWidth="1"/>
    <col min="35" max="35" width="21.140625" style="1" customWidth="1"/>
    <col min="36" max="41" width="16.140625" style="1" customWidth="1"/>
    <col min="42" max="48" width="19.28515625" style="2" customWidth="1"/>
    <col min="49" max="49" width="4.85546875" style="2" customWidth="1"/>
    <col min="50" max="50" width="6.42578125" style="2" customWidth="1"/>
    <col min="51" max="55" width="4.85546875" style="2" customWidth="1"/>
    <col min="56" max="56" width="10.42578125" style="2" customWidth="1"/>
    <col min="57" max="57" width="11.85546875" style="2" customWidth="1"/>
    <col min="58" max="58" width="28.85546875" style="1" customWidth="1"/>
    <col min="59" max="59" width="13" style="1" customWidth="1"/>
    <col min="60" max="60" width="14" style="1" customWidth="1"/>
    <col min="61" max="62" width="14.42578125" style="1" customWidth="1"/>
    <col min="63" max="63" width="13.28515625" style="1" customWidth="1"/>
    <col min="64" max="65" width="18.85546875" style="1" customWidth="1"/>
    <col min="66" max="67" width="18" style="1" customWidth="1"/>
    <col min="68" max="69" width="17.85546875" style="1" customWidth="1"/>
    <col min="70" max="70" width="22.42578125" style="26" customWidth="1"/>
    <col min="71" max="78" width="11.42578125" style="1" customWidth="1"/>
    <col min="79" max="16384" width="11.42578125" style="1"/>
  </cols>
  <sheetData>
    <row r="1" spans="2:70" s="58" customFormat="1" ht="6" customHeight="1" thickBot="1" x14ac:dyDescent="0.25">
      <c r="B1" s="3"/>
      <c r="C1" s="26"/>
      <c r="D1" s="2"/>
      <c r="O1" s="59"/>
      <c r="P1" s="59"/>
      <c r="U1" s="59"/>
      <c r="V1" s="59"/>
      <c r="Z1" s="2"/>
      <c r="AP1" s="2"/>
      <c r="AQ1" s="2"/>
      <c r="AR1" s="2"/>
      <c r="AS1" s="2"/>
      <c r="AT1" s="2"/>
      <c r="AU1" s="2"/>
      <c r="AV1" s="2"/>
      <c r="AW1" s="2"/>
      <c r="AX1" s="2"/>
      <c r="AY1" s="2"/>
      <c r="AZ1" s="2"/>
      <c r="BA1" s="2"/>
      <c r="BB1" s="2"/>
      <c r="BC1" s="2"/>
      <c r="BD1" s="2"/>
      <c r="BE1" s="2"/>
      <c r="BR1" s="26"/>
    </row>
    <row r="2" spans="2:70" s="58" customFormat="1" ht="14.25" customHeight="1" x14ac:dyDescent="0.2">
      <c r="B2" s="159"/>
      <c r="C2" s="160"/>
      <c r="D2" s="161"/>
      <c r="E2" s="168" t="s">
        <v>794</v>
      </c>
      <c r="F2" s="169"/>
      <c r="G2" s="169"/>
      <c r="H2" s="169"/>
      <c r="I2" s="169"/>
      <c r="J2" s="169"/>
      <c r="K2" s="169"/>
      <c r="L2" s="169"/>
      <c r="M2" s="169"/>
      <c r="N2" s="169"/>
      <c r="O2" s="169"/>
      <c r="P2" s="169"/>
      <c r="Q2" s="169"/>
      <c r="R2" s="169"/>
      <c r="S2" s="169"/>
      <c r="T2" s="169"/>
      <c r="U2" s="169"/>
      <c r="V2" s="169"/>
      <c r="W2" s="169"/>
      <c r="X2" s="170"/>
      <c r="Z2" s="2"/>
      <c r="AP2" s="2"/>
      <c r="AQ2" s="2"/>
      <c r="AR2" s="2"/>
      <c r="AS2" s="2"/>
      <c r="AT2" s="2"/>
      <c r="AU2" s="2"/>
      <c r="AV2" s="2"/>
      <c r="AW2" s="2"/>
      <c r="AX2" s="2"/>
      <c r="AY2" s="2"/>
      <c r="AZ2" s="2"/>
      <c r="BA2" s="2"/>
      <c r="BB2" s="2"/>
      <c r="BC2" s="2"/>
      <c r="BD2" s="2"/>
      <c r="BE2" s="2"/>
      <c r="BR2" s="26"/>
    </row>
    <row r="3" spans="2:70" s="58" customFormat="1" ht="14.25" customHeight="1" x14ac:dyDescent="0.2">
      <c r="B3" s="162"/>
      <c r="C3" s="188"/>
      <c r="D3" s="164"/>
      <c r="E3" s="171"/>
      <c r="F3" s="189"/>
      <c r="G3" s="189"/>
      <c r="H3" s="189"/>
      <c r="I3" s="189"/>
      <c r="J3" s="189"/>
      <c r="K3" s="189"/>
      <c r="L3" s="189"/>
      <c r="M3" s="189"/>
      <c r="N3" s="189"/>
      <c r="O3" s="189"/>
      <c r="P3" s="189"/>
      <c r="Q3" s="189"/>
      <c r="R3" s="189"/>
      <c r="S3" s="189"/>
      <c r="T3" s="189"/>
      <c r="U3" s="189"/>
      <c r="V3" s="189"/>
      <c r="W3" s="189"/>
      <c r="X3" s="173"/>
      <c r="Y3" s="4"/>
      <c r="Z3" s="4"/>
      <c r="AA3" s="4"/>
      <c r="AB3" s="4"/>
      <c r="AC3" s="4"/>
      <c r="AD3" s="4"/>
      <c r="AE3" s="4"/>
      <c r="AF3" s="4"/>
      <c r="AG3" s="16"/>
      <c r="AH3" s="16"/>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R3" s="26"/>
    </row>
    <row r="4" spans="2:70" s="58" customFormat="1" ht="14.25" customHeight="1" x14ac:dyDescent="0.2">
      <c r="B4" s="162"/>
      <c r="C4" s="188"/>
      <c r="D4" s="164"/>
      <c r="E4" s="171"/>
      <c r="F4" s="189"/>
      <c r="G4" s="189"/>
      <c r="H4" s="189"/>
      <c r="I4" s="189"/>
      <c r="J4" s="189"/>
      <c r="K4" s="189"/>
      <c r="L4" s="189"/>
      <c r="M4" s="189"/>
      <c r="N4" s="189"/>
      <c r="O4" s="189"/>
      <c r="P4" s="189"/>
      <c r="Q4" s="189"/>
      <c r="R4" s="189"/>
      <c r="S4" s="189"/>
      <c r="T4" s="189"/>
      <c r="U4" s="189"/>
      <c r="V4" s="189"/>
      <c r="W4" s="189"/>
      <c r="X4" s="173"/>
      <c r="Y4" s="4"/>
      <c r="Z4" s="4"/>
      <c r="AA4" s="4"/>
      <c r="AB4" s="4"/>
      <c r="AC4" s="4"/>
      <c r="AD4" s="4"/>
      <c r="AE4" s="4"/>
      <c r="AF4" s="4"/>
      <c r="AG4" s="16"/>
      <c r="AH4" s="16"/>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R4" s="26"/>
    </row>
    <row r="5" spans="2:70" s="58" customFormat="1" ht="15" customHeight="1" thickBot="1" x14ac:dyDescent="0.25">
      <c r="B5" s="165"/>
      <c r="C5" s="166"/>
      <c r="D5" s="167"/>
      <c r="E5" s="174"/>
      <c r="F5" s="175"/>
      <c r="G5" s="175"/>
      <c r="H5" s="175"/>
      <c r="I5" s="175"/>
      <c r="J5" s="175"/>
      <c r="K5" s="175"/>
      <c r="L5" s="175"/>
      <c r="M5" s="175"/>
      <c r="N5" s="175"/>
      <c r="O5" s="175"/>
      <c r="P5" s="175"/>
      <c r="Q5" s="175"/>
      <c r="R5" s="175"/>
      <c r="S5" s="175"/>
      <c r="T5" s="175"/>
      <c r="U5" s="175"/>
      <c r="V5" s="175"/>
      <c r="W5" s="175"/>
      <c r="X5" s="176"/>
      <c r="Y5" s="4"/>
      <c r="Z5" s="4"/>
      <c r="AA5" s="4"/>
      <c r="AB5" s="4"/>
      <c r="AC5" s="4"/>
      <c r="AD5" s="4"/>
      <c r="AE5" s="4"/>
      <c r="AF5" s="4"/>
      <c r="AG5" s="16"/>
      <c r="AH5" s="16"/>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R5" s="26"/>
    </row>
    <row r="6" spans="2:70" s="58" customFormat="1" hidden="1" x14ac:dyDescent="0.2">
      <c r="B6" s="3" t="s">
        <v>133</v>
      </c>
      <c r="C6" s="26"/>
      <c r="D6" s="2" t="s">
        <v>58</v>
      </c>
      <c r="E6" s="58" t="s">
        <v>36</v>
      </c>
      <c r="F6" s="58" t="s">
        <v>64</v>
      </c>
      <c r="G6" s="58" t="s">
        <v>75</v>
      </c>
      <c r="H6" s="58" t="s">
        <v>80</v>
      </c>
      <c r="L6" s="58">
        <v>1</v>
      </c>
      <c r="M6" s="58">
        <v>1</v>
      </c>
      <c r="O6" s="5" t="s">
        <v>84</v>
      </c>
      <c r="P6" s="5" t="s">
        <v>84</v>
      </c>
      <c r="Q6" s="58" t="s">
        <v>89</v>
      </c>
      <c r="R6" s="58">
        <v>1</v>
      </c>
      <c r="S6" s="58">
        <v>1</v>
      </c>
      <c r="U6" s="5" t="s">
        <v>84</v>
      </c>
      <c r="V6" s="5" t="s">
        <v>84</v>
      </c>
      <c r="X6" s="58" t="s">
        <v>6</v>
      </c>
      <c r="Z6" s="2"/>
      <c r="AA6" s="8" t="s">
        <v>6</v>
      </c>
      <c r="AB6" s="8"/>
      <c r="AC6" s="8" t="s">
        <v>7</v>
      </c>
      <c r="AD6" s="8"/>
      <c r="AE6" s="8"/>
      <c r="AF6" s="8"/>
      <c r="AG6" s="8"/>
      <c r="AH6" s="8"/>
      <c r="AI6" s="8" t="s">
        <v>6</v>
      </c>
      <c r="AJ6" s="8" t="s">
        <v>20</v>
      </c>
      <c r="AK6" s="8" t="s">
        <v>6</v>
      </c>
      <c r="AL6" s="8" t="s">
        <v>6</v>
      </c>
      <c r="AM6" s="8" t="s">
        <v>6</v>
      </c>
      <c r="AN6" s="8" t="s">
        <v>24</v>
      </c>
      <c r="AO6" s="8" t="s">
        <v>117</v>
      </c>
      <c r="AP6" s="9" t="s">
        <v>101</v>
      </c>
      <c r="AQ6" s="9" t="s">
        <v>103</v>
      </c>
      <c r="AR6" s="9" t="s">
        <v>105</v>
      </c>
      <c r="AS6" s="9" t="s">
        <v>113</v>
      </c>
      <c r="AT6" s="9" t="s">
        <v>108</v>
      </c>
      <c r="AU6" s="9" t="s">
        <v>110</v>
      </c>
      <c r="AV6" s="9" t="s">
        <v>112</v>
      </c>
      <c r="AW6" s="9"/>
      <c r="AX6" s="9"/>
      <c r="AY6" s="9"/>
      <c r="AZ6" s="9"/>
      <c r="BA6" s="9"/>
      <c r="BB6" s="9"/>
      <c r="BC6" s="9"/>
      <c r="BD6" s="9"/>
      <c r="BE6" s="9" t="s">
        <v>126</v>
      </c>
      <c r="BF6" s="8" t="s">
        <v>156</v>
      </c>
      <c r="BG6" s="8"/>
      <c r="BH6" s="8"/>
      <c r="BI6" s="8"/>
      <c r="BK6" s="8"/>
      <c r="BL6" s="8" t="s">
        <v>165</v>
      </c>
      <c r="BM6" s="8" t="s">
        <v>165</v>
      </c>
      <c r="BR6" s="26"/>
    </row>
    <row r="7" spans="2:70" s="58" customFormat="1" hidden="1" x14ac:dyDescent="0.2">
      <c r="B7" s="3" t="s">
        <v>134</v>
      </c>
      <c r="C7" s="26"/>
      <c r="D7" s="2" t="s">
        <v>8</v>
      </c>
      <c r="E7" s="58" t="s">
        <v>34</v>
      </c>
      <c r="F7" s="58" t="s">
        <v>65</v>
      </c>
      <c r="G7" s="58" t="s">
        <v>76</v>
      </c>
      <c r="H7" s="58" t="s">
        <v>81</v>
      </c>
      <c r="L7" s="58">
        <v>2</v>
      </c>
      <c r="M7" s="58">
        <v>2</v>
      </c>
      <c r="O7" s="5" t="s">
        <v>85</v>
      </c>
      <c r="P7" s="5" t="s">
        <v>85</v>
      </c>
      <c r="Q7" s="58" t="s">
        <v>90</v>
      </c>
      <c r="R7" s="58">
        <v>2</v>
      </c>
      <c r="S7" s="58">
        <v>2</v>
      </c>
      <c r="U7" s="5" t="s">
        <v>85</v>
      </c>
      <c r="V7" s="5" t="s">
        <v>85</v>
      </c>
      <c r="X7" s="58" t="s">
        <v>23</v>
      </c>
      <c r="Z7" s="2"/>
      <c r="AA7" s="8" t="s">
        <v>23</v>
      </c>
      <c r="AB7" s="8"/>
      <c r="AC7" s="8" t="s">
        <v>9</v>
      </c>
      <c r="AD7" s="8"/>
      <c r="AE7" s="8"/>
      <c r="AF7" s="8"/>
      <c r="AG7" s="8"/>
      <c r="AH7" s="8"/>
      <c r="AI7" s="8" t="s">
        <v>23</v>
      </c>
      <c r="AJ7" s="8" t="s">
        <v>21</v>
      </c>
      <c r="AK7" s="8" t="s">
        <v>23</v>
      </c>
      <c r="AL7" s="8" t="s">
        <v>23</v>
      </c>
      <c r="AM7" s="8" t="s">
        <v>23</v>
      </c>
      <c r="AN7" s="8" t="s">
        <v>25</v>
      </c>
      <c r="AO7" s="8" t="s">
        <v>118</v>
      </c>
      <c r="AP7" s="9" t="s">
        <v>102</v>
      </c>
      <c r="AQ7" s="9" t="s">
        <v>104</v>
      </c>
      <c r="AR7" s="9" t="s">
        <v>106</v>
      </c>
      <c r="AS7" s="9" t="s">
        <v>114</v>
      </c>
      <c r="AT7" s="9" t="s">
        <v>109</v>
      </c>
      <c r="AU7" s="9" t="s">
        <v>111</v>
      </c>
      <c r="AV7" s="9" t="s">
        <v>115</v>
      </c>
      <c r="AW7" s="9"/>
      <c r="AX7" s="9"/>
      <c r="AY7" s="9"/>
      <c r="AZ7" s="9"/>
      <c r="BA7" s="9"/>
      <c r="BB7" s="9"/>
      <c r="BC7" s="9"/>
      <c r="BD7" s="9"/>
      <c r="BE7" s="9" t="s">
        <v>127</v>
      </c>
      <c r="BF7" s="8" t="s">
        <v>157</v>
      </c>
      <c r="BG7" s="8"/>
      <c r="BH7" s="8"/>
      <c r="BI7" s="8"/>
      <c r="BK7" s="8"/>
      <c r="BL7" s="8" t="s">
        <v>166</v>
      </c>
      <c r="BM7" s="8" t="s">
        <v>167</v>
      </c>
      <c r="BR7" s="26"/>
    </row>
    <row r="8" spans="2:70" s="58" customFormat="1" hidden="1" x14ac:dyDescent="0.2">
      <c r="B8" s="3" t="s">
        <v>135</v>
      </c>
      <c r="C8" s="26"/>
      <c r="D8" s="2" t="s">
        <v>44</v>
      </c>
      <c r="E8" s="58" t="s">
        <v>32</v>
      </c>
      <c r="F8" s="58" t="s">
        <v>66</v>
      </c>
      <c r="G8" s="58" t="s">
        <v>77</v>
      </c>
      <c r="H8" s="58" t="s">
        <v>82</v>
      </c>
      <c r="L8" s="58">
        <v>3</v>
      </c>
      <c r="M8" s="58">
        <v>3</v>
      </c>
      <c r="O8" s="5" t="s">
        <v>86</v>
      </c>
      <c r="P8" s="5" t="s">
        <v>86</v>
      </c>
      <c r="Q8" s="58" t="s">
        <v>91</v>
      </c>
      <c r="R8" s="58">
        <v>3</v>
      </c>
      <c r="S8" s="58">
        <v>3</v>
      </c>
      <c r="U8" s="5" t="s">
        <v>86</v>
      </c>
      <c r="V8" s="5" t="s">
        <v>86</v>
      </c>
      <c r="Z8" s="2"/>
      <c r="AA8" s="8"/>
      <c r="AB8" s="8"/>
      <c r="AC8" s="8"/>
      <c r="AD8" s="8"/>
      <c r="AE8" s="8"/>
      <c r="AF8" s="8"/>
      <c r="AG8" s="8"/>
      <c r="AH8" s="8"/>
      <c r="AI8" s="8"/>
      <c r="AJ8" s="8" t="s">
        <v>22</v>
      </c>
      <c r="AK8" s="8"/>
      <c r="AL8" s="8"/>
      <c r="AM8" s="8"/>
      <c r="AN8" s="8" t="s">
        <v>26</v>
      </c>
      <c r="AO8" s="8"/>
      <c r="AP8" s="9"/>
      <c r="AQ8" s="9"/>
      <c r="AR8" s="9"/>
      <c r="AS8" s="9" t="s">
        <v>107</v>
      </c>
      <c r="AT8" s="9"/>
      <c r="AU8" s="9"/>
      <c r="AV8" s="9" t="s">
        <v>116</v>
      </c>
      <c r="AW8" s="9"/>
      <c r="AX8" s="9"/>
      <c r="AY8" s="9"/>
      <c r="AZ8" s="9"/>
      <c r="BA8" s="9"/>
      <c r="BB8" s="9"/>
      <c r="BC8" s="9"/>
      <c r="BD8" s="9"/>
      <c r="BE8" s="9" t="s">
        <v>128</v>
      </c>
      <c r="BF8" s="8" t="s">
        <v>158</v>
      </c>
      <c r="BG8" s="8"/>
      <c r="BH8" s="8"/>
      <c r="BI8" s="8"/>
      <c r="BK8" s="8"/>
      <c r="BL8" s="8"/>
      <c r="BM8" s="8" t="s">
        <v>166</v>
      </c>
      <c r="BR8" s="26"/>
    </row>
    <row r="9" spans="2:70" s="58" customFormat="1" hidden="1" x14ac:dyDescent="0.2">
      <c r="B9" s="3" t="s">
        <v>136</v>
      </c>
      <c r="C9" s="26"/>
      <c r="D9" s="2" t="s">
        <v>43</v>
      </c>
      <c r="E9" s="58" t="s">
        <v>33</v>
      </c>
      <c r="F9" s="58" t="s">
        <v>67</v>
      </c>
      <c r="G9" s="58" t="s">
        <v>78</v>
      </c>
      <c r="H9" s="58" t="s">
        <v>71</v>
      </c>
      <c r="L9" s="58">
        <v>4</v>
      </c>
      <c r="M9" s="58">
        <v>4</v>
      </c>
      <c r="O9" s="5" t="s">
        <v>87</v>
      </c>
      <c r="P9" s="5" t="s">
        <v>87</v>
      </c>
      <c r="Q9" s="58" t="s">
        <v>92</v>
      </c>
      <c r="R9" s="58">
        <v>4</v>
      </c>
      <c r="S9" s="58">
        <v>4</v>
      </c>
      <c r="U9" s="5" t="s">
        <v>87</v>
      </c>
      <c r="V9" s="5" t="s">
        <v>87</v>
      </c>
      <c r="Z9" s="2"/>
      <c r="AA9" s="8"/>
      <c r="AB9" s="8"/>
      <c r="AC9" s="8"/>
      <c r="AD9" s="8"/>
      <c r="AE9" s="8"/>
      <c r="AF9" s="8"/>
      <c r="AG9" s="8"/>
      <c r="AH9" s="8"/>
      <c r="AI9" s="8"/>
      <c r="AJ9" s="8"/>
      <c r="AK9" s="8"/>
      <c r="AL9" s="8"/>
      <c r="AM9" s="8"/>
      <c r="AN9" s="8" t="s">
        <v>27</v>
      </c>
      <c r="AO9" s="8"/>
      <c r="AP9" s="9"/>
      <c r="AQ9" s="9"/>
      <c r="AR9" s="9"/>
      <c r="AS9" s="9"/>
      <c r="AT9" s="9"/>
      <c r="AU9" s="9"/>
      <c r="AV9" s="9"/>
      <c r="AW9" s="9"/>
      <c r="AX9" s="9"/>
      <c r="AY9" s="9"/>
      <c r="AZ9" s="9"/>
      <c r="BA9" s="9"/>
      <c r="BB9" s="9"/>
      <c r="BC9" s="9"/>
      <c r="BD9" s="9"/>
      <c r="BE9" s="9"/>
      <c r="BF9" s="8"/>
      <c r="BG9" s="8"/>
      <c r="BH9" s="8"/>
      <c r="BI9" s="8"/>
      <c r="BK9" s="8"/>
      <c r="BL9" s="8"/>
      <c r="BM9" s="8"/>
      <c r="BR9" s="26"/>
    </row>
    <row r="10" spans="2:70" s="58" customFormat="1" hidden="1" x14ac:dyDescent="0.2">
      <c r="B10" s="3" t="s">
        <v>137</v>
      </c>
      <c r="C10" s="26"/>
      <c r="D10" s="2" t="s">
        <v>46</v>
      </c>
      <c r="E10" s="58" t="s">
        <v>35</v>
      </c>
      <c r="F10" s="58" t="s">
        <v>68</v>
      </c>
      <c r="G10" s="58" t="s">
        <v>41</v>
      </c>
      <c r="H10" s="58" t="s">
        <v>72</v>
      </c>
      <c r="L10" s="58">
        <v>5</v>
      </c>
      <c r="M10" s="58">
        <v>5</v>
      </c>
      <c r="O10" s="59"/>
      <c r="P10" s="59"/>
      <c r="R10" s="58">
        <v>5</v>
      </c>
      <c r="S10" s="58">
        <v>5</v>
      </c>
      <c r="U10" s="59"/>
      <c r="V10" s="59"/>
      <c r="Z10" s="2"/>
      <c r="AA10" s="8"/>
      <c r="AB10" s="8"/>
      <c r="AC10" s="8"/>
      <c r="AD10" s="8"/>
      <c r="AE10" s="8"/>
      <c r="AF10" s="8"/>
      <c r="AG10" s="8"/>
      <c r="AH10" s="8"/>
      <c r="AI10" s="8"/>
      <c r="AJ10" s="8"/>
      <c r="AK10" s="8"/>
      <c r="AL10" s="8"/>
      <c r="AM10" s="8"/>
      <c r="AN10" s="8" t="s">
        <v>61</v>
      </c>
      <c r="AO10" s="8"/>
      <c r="AP10" s="9">
        <v>15</v>
      </c>
      <c r="AQ10" s="9">
        <v>15</v>
      </c>
      <c r="AR10" s="9">
        <v>15</v>
      </c>
      <c r="AS10" s="9">
        <v>15</v>
      </c>
      <c r="AT10" s="9">
        <v>15</v>
      </c>
      <c r="AU10" s="9">
        <v>15</v>
      </c>
      <c r="AV10" s="9">
        <v>10</v>
      </c>
      <c r="AW10" s="9"/>
      <c r="AX10" s="9"/>
      <c r="AY10" s="9"/>
      <c r="AZ10" s="9"/>
      <c r="BA10" s="9"/>
      <c r="BB10" s="9"/>
      <c r="BC10" s="9"/>
      <c r="BD10" s="9"/>
      <c r="BE10" s="9" t="s">
        <v>129</v>
      </c>
      <c r="BF10" s="8"/>
      <c r="BG10" s="8"/>
      <c r="BH10" s="8"/>
      <c r="BI10" s="8"/>
      <c r="BK10" s="8"/>
      <c r="BL10" s="8"/>
      <c r="BM10" s="8"/>
      <c r="BR10" s="26"/>
    </row>
    <row r="11" spans="2:70" s="58" customFormat="1" hidden="1" x14ac:dyDescent="0.2">
      <c r="B11" s="3" t="s">
        <v>138</v>
      </c>
      <c r="C11" s="26"/>
      <c r="D11" s="2" t="s">
        <v>55</v>
      </c>
      <c r="E11" s="58" t="s">
        <v>41</v>
      </c>
      <c r="F11" s="58" t="s">
        <v>69</v>
      </c>
      <c r="G11" s="58" t="s">
        <v>79</v>
      </c>
      <c r="H11" s="58" t="s">
        <v>83</v>
      </c>
      <c r="O11" s="59"/>
      <c r="P11" s="59"/>
      <c r="U11" s="59"/>
      <c r="V11" s="59"/>
      <c r="Z11" s="2"/>
      <c r="AA11" s="8"/>
      <c r="AB11" s="8"/>
      <c r="AC11" s="8"/>
      <c r="AD11" s="8"/>
      <c r="AE11" s="8"/>
      <c r="AF11" s="8"/>
      <c r="AG11" s="8"/>
      <c r="AH11" s="8"/>
      <c r="AI11" s="8"/>
      <c r="AJ11" s="8"/>
      <c r="AK11" s="8"/>
      <c r="AL11" s="8"/>
      <c r="AM11" s="8"/>
      <c r="AN11" s="8" t="s">
        <v>31</v>
      </c>
      <c r="AO11" s="8"/>
      <c r="AP11" s="9">
        <v>0</v>
      </c>
      <c r="AQ11" s="9">
        <v>0</v>
      </c>
      <c r="AR11" s="9">
        <v>0</v>
      </c>
      <c r="AS11" s="9">
        <v>10</v>
      </c>
      <c r="AT11" s="9">
        <v>0</v>
      </c>
      <c r="AU11" s="9">
        <v>0</v>
      </c>
      <c r="AV11" s="9">
        <v>5</v>
      </c>
      <c r="AW11" s="9"/>
      <c r="AX11" s="9"/>
      <c r="AY11" s="9"/>
      <c r="AZ11" s="9"/>
      <c r="BA11" s="9"/>
      <c r="BB11" s="9"/>
      <c r="BC11" s="9"/>
      <c r="BD11" s="9"/>
      <c r="BE11" s="9" t="s">
        <v>130</v>
      </c>
      <c r="BF11" s="8"/>
      <c r="BG11" s="8"/>
      <c r="BH11" s="8"/>
      <c r="BI11" s="8"/>
      <c r="BK11" s="8"/>
      <c r="BL11" s="8"/>
      <c r="BM11" s="8"/>
      <c r="BR11" s="26"/>
    </row>
    <row r="12" spans="2:70" s="58" customFormat="1" hidden="1" x14ac:dyDescent="0.2">
      <c r="B12" s="3" t="s">
        <v>139</v>
      </c>
      <c r="C12" s="26"/>
      <c r="D12" s="2" t="s">
        <v>49</v>
      </c>
      <c r="E12" s="58" t="s">
        <v>39</v>
      </c>
      <c r="H12" s="58" t="s">
        <v>73</v>
      </c>
      <c r="O12" s="59"/>
      <c r="P12" s="59"/>
      <c r="U12" s="59"/>
      <c r="V12" s="59"/>
      <c r="Z12" s="2"/>
      <c r="AA12" s="8"/>
      <c r="AB12" s="8"/>
      <c r="AC12" s="8"/>
      <c r="AD12" s="8"/>
      <c r="AE12" s="8"/>
      <c r="AF12" s="8"/>
      <c r="AG12" s="8"/>
      <c r="AH12" s="8"/>
      <c r="AI12" s="8"/>
      <c r="AJ12" s="8"/>
      <c r="AK12" s="8"/>
      <c r="AL12" s="8"/>
      <c r="AM12" s="8"/>
      <c r="AN12" s="8" t="s">
        <v>28</v>
      </c>
      <c r="AO12" s="8"/>
      <c r="AP12" s="9"/>
      <c r="AQ12" s="9"/>
      <c r="AR12" s="9"/>
      <c r="AS12" s="9">
        <v>0</v>
      </c>
      <c r="AT12" s="9"/>
      <c r="AU12" s="9"/>
      <c r="AV12" s="9">
        <v>0</v>
      </c>
      <c r="AW12" s="9"/>
      <c r="AX12" s="9"/>
      <c r="AY12" s="9"/>
      <c r="AZ12" s="9"/>
      <c r="BA12" s="9"/>
      <c r="BB12" s="9"/>
      <c r="BC12" s="9"/>
      <c r="BD12" s="9"/>
      <c r="BE12" s="9" t="s">
        <v>131</v>
      </c>
      <c r="BF12" s="8"/>
      <c r="BG12" s="8"/>
      <c r="BH12" s="8"/>
      <c r="BI12" s="8"/>
      <c r="BK12" s="8"/>
      <c r="BL12" s="8"/>
      <c r="BM12" s="8"/>
      <c r="BR12" s="26"/>
    </row>
    <row r="13" spans="2:70" s="58" customFormat="1" hidden="1" x14ac:dyDescent="0.2">
      <c r="B13" s="3" t="s">
        <v>140</v>
      </c>
      <c r="C13" s="26"/>
      <c r="D13" s="2" t="s">
        <v>60</v>
      </c>
      <c r="E13" s="58" t="s">
        <v>37</v>
      </c>
      <c r="O13" s="59"/>
      <c r="P13" s="59"/>
      <c r="U13" s="59"/>
      <c r="V13" s="59"/>
      <c r="Z13" s="2"/>
      <c r="AA13" s="8"/>
      <c r="AB13" s="8"/>
      <c r="AC13" s="8"/>
      <c r="AD13" s="8"/>
      <c r="AE13" s="8"/>
      <c r="AF13" s="8"/>
      <c r="AG13" s="8"/>
      <c r="AH13" s="8"/>
      <c r="AI13" s="8"/>
      <c r="AJ13" s="8"/>
      <c r="AK13" s="8"/>
      <c r="AL13" s="8"/>
      <c r="AM13" s="8"/>
      <c r="AN13" s="8" t="s">
        <v>29</v>
      </c>
      <c r="AO13" s="8"/>
      <c r="AP13" s="9"/>
      <c r="AQ13" s="9"/>
      <c r="AR13" s="9"/>
      <c r="AS13" s="9"/>
      <c r="AT13" s="9"/>
      <c r="AU13" s="9"/>
      <c r="AV13" s="9"/>
      <c r="AW13" s="9"/>
      <c r="AX13" s="9"/>
      <c r="AY13" s="9"/>
      <c r="AZ13" s="9"/>
      <c r="BA13" s="9"/>
      <c r="BB13" s="9"/>
      <c r="BC13" s="9"/>
      <c r="BD13" s="9"/>
      <c r="BE13" s="9"/>
      <c r="BF13" s="8"/>
      <c r="BG13" s="8"/>
      <c r="BH13" s="8"/>
      <c r="BI13" s="8"/>
      <c r="BK13" s="8"/>
      <c r="BL13" s="8"/>
      <c r="BM13" s="8"/>
      <c r="BR13" s="26"/>
    </row>
    <row r="14" spans="2:70" s="58" customFormat="1" hidden="1" x14ac:dyDescent="0.2">
      <c r="B14" s="3" t="s">
        <v>141</v>
      </c>
      <c r="C14" s="26"/>
      <c r="D14" s="2" t="s">
        <v>48</v>
      </c>
      <c r="E14" s="58" t="s">
        <v>38</v>
      </c>
      <c r="J14" s="24">
        <v>2</v>
      </c>
      <c r="O14" s="59"/>
      <c r="P14" s="59"/>
      <c r="U14" s="59"/>
      <c r="V14" s="59"/>
      <c r="Z14" s="2"/>
      <c r="AA14" s="8"/>
      <c r="AB14" s="8"/>
      <c r="AC14" s="8"/>
      <c r="AD14" s="8"/>
      <c r="AE14" s="8"/>
      <c r="AF14" s="8"/>
      <c r="AG14" s="8"/>
      <c r="AH14" s="8"/>
      <c r="AI14" s="8"/>
      <c r="AJ14" s="8"/>
      <c r="AK14" s="8"/>
      <c r="AL14" s="8"/>
      <c r="AM14" s="8"/>
      <c r="AN14" s="8" t="s">
        <v>30</v>
      </c>
      <c r="AO14" s="8"/>
      <c r="AP14" s="9"/>
      <c r="AQ14" s="9"/>
      <c r="AR14" s="9"/>
      <c r="AS14" s="9"/>
      <c r="AT14" s="9"/>
      <c r="AU14" s="9"/>
      <c r="AV14" s="9"/>
      <c r="AW14" s="9"/>
      <c r="AX14" s="9"/>
      <c r="AY14" s="9"/>
      <c r="AZ14" s="9"/>
      <c r="BA14" s="9"/>
      <c r="BB14" s="9"/>
      <c r="BC14" s="9"/>
      <c r="BD14" s="9"/>
      <c r="BE14" s="9"/>
      <c r="BF14" s="8"/>
      <c r="BG14" s="8"/>
      <c r="BH14" s="8"/>
      <c r="BI14" s="8"/>
      <c r="BK14" s="8"/>
      <c r="BL14" s="8"/>
      <c r="BM14" s="8"/>
      <c r="BR14" s="26"/>
    </row>
    <row r="15" spans="2:70" s="58" customFormat="1" hidden="1" x14ac:dyDescent="0.2">
      <c r="B15" s="3" t="s">
        <v>142</v>
      </c>
      <c r="C15" s="26"/>
      <c r="D15" s="2" t="s">
        <v>51</v>
      </c>
      <c r="E15" s="58" t="s">
        <v>40</v>
      </c>
      <c r="J15" s="58" t="s">
        <v>508</v>
      </c>
      <c r="O15" s="59"/>
      <c r="P15" s="59"/>
      <c r="U15" s="59"/>
      <c r="V15" s="59"/>
      <c r="Z15" s="2"/>
      <c r="AA15" s="8"/>
      <c r="AB15" s="8"/>
      <c r="AC15" s="8"/>
      <c r="AD15" s="8"/>
      <c r="AE15" s="8"/>
      <c r="AF15" s="8"/>
      <c r="AG15" s="8"/>
      <c r="AH15" s="8"/>
      <c r="AI15" s="8"/>
      <c r="AJ15" s="8"/>
      <c r="AK15" s="8"/>
      <c r="AL15" s="8"/>
      <c r="AM15" s="8"/>
      <c r="AN15" s="8"/>
      <c r="AO15" s="8"/>
      <c r="AP15" s="9"/>
      <c r="AQ15" s="9"/>
      <c r="AR15" s="9"/>
      <c r="AS15" s="9"/>
      <c r="AT15" s="9"/>
      <c r="AU15" s="9"/>
      <c r="AV15" s="9"/>
      <c r="AW15" s="9"/>
      <c r="AX15" s="9"/>
      <c r="AY15" s="9"/>
      <c r="AZ15" s="9"/>
      <c r="BA15" s="9"/>
      <c r="BB15" s="9"/>
      <c r="BC15" s="9"/>
      <c r="BD15" s="9"/>
      <c r="BE15" s="9"/>
      <c r="BF15" s="8"/>
      <c r="BG15" s="8"/>
      <c r="BH15" s="8"/>
      <c r="BI15" s="8"/>
      <c r="BK15" s="8"/>
      <c r="BL15" s="8"/>
      <c r="BM15" s="8"/>
      <c r="BR15" s="26"/>
    </row>
    <row r="16" spans="2:70" s="58" customFormat="1" hidden="1" x14ac:dyDescent="0.2">
      <c r="B16" s="3" t="s">
        <v>143</v>
      </c>
      <c r="C16" s="26"/>
      <c r="D16" s="2" t="s">
        <v>52</v>
      </c>
      <c r="J16" s="58" t="str">
        <f>+CHOOSE(J14,D6,D7,D8,D9,D10,D11,D12,D13,D14,D15,D16,D17,D18,D19,D20,D21,D22,D23,D24,D25)</f>
        <v>Direccionamiento Estratégico y Planeación</v>
      </c>
      <c r="O16" s="59"/>
      <c r="P16" s="59"/>
      <c r="U16" s="59"/>
      <c r="V16" s="59"/>
      <c r="Z16" s="2"/>
      <c r="AA16" s="8"/>
      <c r="AB16" s="8"/>
      <c r="AC16" s="8"/>
      <c r="AD16" s="8"/>
      <c r="AE16" s="8"/>
      <c r="AF16" s="8"/>
      <c r="AG16" s="8"/>
      <c r="AH16" s="8"/>
      <c r="AI16" s="8"/>
      <c r="AJ16" s="8"/>
      <c r="AK16" s="8"/>
      <c r="AL16" s="8"/>
      <c r="AM16" s="8"/>
      <c r="AN16" s="8"/>
      <c r="AO16" s="8"/>
      <c r="AP16" s="9"/>
      <c r="AQ16" s="9"/>
      <c r="AR16" s="9"/>
      <c r="AS16" s="9"/>
      <c r="AT16" s="9"/>
      <c r="AU16" s="9"/>
      <c r="AV16" s="9"/>
      <c r="AW16" s="9"/>
      <c r="AX16" s="9"/>
      <c r="AY16" s="9"/>
      <c r="AZ16" s="9"/>
      <c r="BA16" s="9"/>
      <c r="BB16" s="9"/>
      <c r="BC16" s="9"/>
      <c r="BD16" s="9"/>
      <c r="BE16" s="9"/>
      <c r="BF16" s="8"/>
      <c r="BG16" s="8"/>
      <c r="BH16" s="8"/>
      <c r="BI16" s="8"/>
      <c r="BK16" s="8"/>
      <c r="BL16" s="8"/>
      <c r="BM16" s="8"/>
      <c r="BR16" s="26"/>
    </row>
    <row r="17" spans="2:70" s="58" customFormat="1" hidden="1" x14ac:dyDescent="0.2">
      <c r="B17" s="3" t="s">
        <v>144</v>
      </c>
      <c r="C17" s="26"/>
      <c r="D17" s="2" t="s">
        <v>54</v>
      </c>
      <c r="O17" s="59"/>
      <c r="P17" s="59"/>
      <c r="U17" s="59"/>
      <c r="V17" s="59"/>
      <c r="Z17" s="2"/>
      <c r="AA17" s="8"/>
      <c r="AB17" s="8"/>
      <c r="AC17" s="8"/>
      <c r="AD17" s="8"/>
      <c r="AE17" s="8"/>
      <c r="AF17" s="8"/>
      <c r="AG17" s="8"/>
      <c r="AH17" s="8"/>
      <c r="AI17" s="8"/>
      <c r="AJ17" s="8"/>
      <c r="AK17" s="8"/>
      <c r="AL17" s="8"/>
      <c r="AM17" s="8"/>
      <c r="AN17" s="8"/>
      <c r="AO17" s="8"/>
      <c r="AP17" s="9"/>
      <c r="AQ17" s="9"/>
      <c r="AR17" s="9"/>
      <c r="AS17" s="9"/>
      <c r="AT17" s="9"/>
      <c r="AU17" s="9"/>
      <c r="AV17" s="9"/>
      <c r="AW17" s="9"/>
      <c r="AX17" s="9"/>
      <c r="AY17" s="9"/>
      <c r="AZ17" s="9"/>
      <c r="BA17" s="9"/>
      <c r="BB17" s="9"/>
      <c r="BC17" s="9"/>
      <c r="BD17" s="9"/>
      <c r="BE17" s="9"/>
      <c r="BF17" s="8"/>
      <c r="BG17" s="8"/>
      <c r="BH17" s="8"/>
      <c r="BI17" s="8"/>
      <c r="BK17" s="8"/>
      <c r="BL17" s="8"/>
      <c r="BM17" s="8"/>
      <c r="BR17" s="26"/>
    </row>
    <row r="18" spans="2:70" s="58" customFormat="1" hidden="1" x14ac:dyDescent="0.2">
      <c r="B18" s="3" t="s">
        <v>145</v>
      </c>
      <c r="C18" s="26"/>
      <c r="D18" s="2" t="s">
        <v>53</v>
      </c>
      <c r="O18" s="59"/>
      <c r="P18" s="59"/>
      <c r="U18" s="59"/>
      <c r="V18" s="59"/>
      <c r="Z18" s="2"/>
      <c r="AA18" s="8"/>
      <c r="AB18" s="8"/>
      <c r="AC18" s="8"/>
      <c r="AD18" s="8"/>
      <c r="AE18" s="8"/>
      <c r="AF18" s="8"/>
      <c r="AG18" s="8"/>
      <c r="AH18" s="8"/>
      <c r="AI18" s="8"/>
      <c r="AJ18" s="8"/>
      <c r="AK18" s="8"/>
      <c r="AL18" s="8"/>
      <c r="AM18" s="8"/>
      <c r="AN18" s="8"/>
      <c r="AO18" s="8"/>
      <c r="AP18" s="9"/>
      <c r="AQ18" s="9"/>
      <c r="AR18" s="9"/>
      <c r="AS18" s="9"/>
      <c r="AT18" s="9"/>
      <c r="AU18" s="9"/>
      <c r="AV18" s="9"/>
      <c r="AW18" s="9"/>
      <c r="AX18" s="9"/>
      <c r="AY18" s="9"/>
      <c r="AZ18" s="9"/>
      <c r="BA18" s="9"/>
      <c r="BB18" s="9"/>
      <c r="BC18" s="9"/>
      <c r="BD18" s="9"/>
      <c r="BE18" s="9"/>
      <c r="BF18" s="8"/>
      <c r="BG18" s="8"/>
      <c r="BH18" s="8"/>
      <c r="BI18" s="8"/>
      <c r="BK18" s="8"/>
      <c r="BL18" s="8"/>
      <c r="BM18" s="8"/>
      <c r="BR18" s="26"/>
    </row>
    <row r="19" spans="2:70" s="58" customFormat="1" hidden="1" x14ac:dyDescent="0.2">
      <c r="B19" s="3" t="s">
        <v>146</v>
      </c>
      <c r="C19" s="26"/>
      <c r="D19" s="2" t="s">
        <v>42</v>
      </c>
      <c r="O19" s="59"/>
      <c r="P19" s="59"/>
      <c r="U19" s="59"/>
      <c r="V19" s="59"/>
      <c r="Z19" s="2"/>
      <c r="AA19" s="8"/>
      <c r="AB19" s="8"/>
      <c r="AC19" s="8"/>
      <c r="AD19" s="8"/>
      <c r="AE19" s="8"/>
      <c r="AF19" s="8"/>
      <c r="AG19" s="8"/>
      <c r="AH19" s="8"/>
      <c r="AI19" s="8"/>
      <c r="AJ19" s="8"/>
      <c r="AK19" s="8"/>
      <c r="AL19" s="8"/>
      <c r="AM19" s="8"/>
      <c r="AN19" s="8"/>
      <c r="AO19" s="8"/>
      <c r="AP19" s="9"/>
      <c r="AQ19" s="9"/>
      <c r="AR19" s="9"/>
      <c r="AS19" s="9"/>
      <c r="AT19" s="9"/>
      <c r="AU19" s="9"/>
      <c r="AV19" s="9"/>
      <c r="AW19" s="9"/>
      <c r="AX19" s="9"/>
      <c r="AY19" s="9"/>
      <c r="AZ19" s="9"/>
      <c r="BA19" s="9"/>
      <c r="BB19" s="9"/>
      <c r="BC19" s="9"/>
      <c r="BD19" s="9"/>
      <c r="BE19" s="9"/>
      <c r="BF19" s="8"/>
      <c r="BG19" s="8"/>
      <c r="BH19" s="8"/>
      <c r="BI19" s="8"/>
      <c r="BK19" s="8"/>
      <c r="BL19" s="8"/>
      <c r="BM19" s="8"/>
      <c r="BR19" s="26"/>
    </row>
    <row r="20" spans="2:70" s="58" customFormat="1" hidden="1" x14ac:dyDescent="0.2">
      <c r="B20" s="3" t="s">
        <v>147</v>
      </c>
      <c r="C20" s="26"/>
      <c r="D20" s="2" t="s">
        <v>45</v>
      </c>
      <c r="O20" s="59"/>
      <c r="P20" s="59"/>
      <c r="U20" s="59"/>
      <c r="V20" s="59"/>
      <c r="Z20" s="2"/>
      <c r="AA20" s="8"/>
      <c r="AB20" s="8"/>
      <c r="AC20" s="8"/>
      <c r="AD20" s="8"/>
      <c r="AE20" s="8"/>
      <c r="AF20" s="8"/>
      <c r="AG20" s="8"/>
      <c r="AH20" s="8"/>
      <c r="AI20" s="8"/>
      <c r="AJ20" s="8"/>
      <c r="AK20" s="8"/>
      <c r="AL20" s="8"/>
      <c r="AM20" s="8"/>
      <c r="AN20" s="8"/>
      <c r="AO20" s="8"/>
      <c r="AP20" s="9"/>
      <c r="AQ20" s="9"/>
      <c r="AR20" s="9"/>
      <c r="AS20" s="9"/>
      <c r="AT20" s="9"/>
      <c r="AU20" s="9"/>
      <c r="AV20" s="9"/>
      <c r="AW20" s="9"/>
      <c r="AX20" s="9"/>
      <c r="AY20" s="9"/>
      <c r="AZ20" s="9"/>
      <c r="BA20" s="9"/>
      <c r="BB20" s="9"/>
      <c r="BC20" s="9"/>
      <c r="BD20" s="9"/>
      <c r="BE20" s="9"/>
      <c r="BF20" s="8"/>
      <c r="BG20" s="8"/>
      <c r="BH20" s="8"/>
      <c r="BI20" s="8"/>
      <c r="BK20" s="8"/>
      <c r="BL20" s="8"/>
      <c r="BM20" s="8"/>
      <c r="BR20" s="26"/>
    </row>
    <row r="21" spans="2:70" s="58" customFormat="1" hidden="1" x14ac:dyDescent="0.2">
      <c r="B21" s="3" t="s">
        <v>148</v>
      </c>
      <c r="C21" s="26"/>
      <c r="D21" s="2" t="s">
        <v>57</v>
      </c>
      <c r="O21" s="59"/>
      <c r="P21" s="59"/>
      <c r="U21" s="59"/>
      <c r="V21" s="59"/>
      <c r="Z21" s="2"/>
      <c r="AA21" s="8"/>
      <c r="AB21" s="8"/>
      <c r="AC21" s="8"/>
      <c r="AD21" s="8"/>
      <c r="AE21" s="8"/>
      <c r="AF21" s="8"/>
      <c r="AG21" s="8"/>
      <c r="AH21" s="8"/>
      <c r="AI21" s="8"/>
      <c r="AJ21" s="8"/>
      <c r="AK21" s="8"/>
      <c r="AL21" s="8"/>
      <c r="AM21" s="8"/>
      <c r="AN21" s="8"/>
      <c r="AO21" s="8"/>
      <c r="AP21" s="9"/>
      <c r="AQ21" s="9"/>
      <c r="AR21" s="9"/>
      <c r="AS21" s="9"/>
      <c r="AT21" s="9"/>
      <c r="AU21" s="9"/>
      <c r="AV21" s="9"/>
      <c r="AW21" s="9"/>
      <c r="AX21" s="9"/>
      <c r="AY21" s="9"/>
      <c r="AZ21" s="9"/>
      <c r="BA21" s="9"/>
      <c r="BB21" s="9"/>
      <c r="BC21" s="9"/>
      <c r="BD21" s="9"/>
      <c r="BE21" s="9"/>
      <c r="BF21" s="8"/>
      <c r="BG21" s="8"/>
      <c r="BH21" s="8"/>
      <c r="BI21" s="8"/>
      <c r="BK21" s="8"/>
      <c r="BL21" s="8"/>
      <c r="BM21" s="8"/>
      <c r="BR21" s="26"/>
    </row>
    <row r="22" spans="2:70" s="58" customFormat="1" hidden="1" x14ac:dyDescent="0.2">
      <c r="B22" s="3" t="s">
        <v>149</v>
      </c>
      <c r="C22" s="26"/>
      <c r="D22" s="2" t="s">
        <v>56</v>
      </c>
      <c r="O22" s="59"/>
      <c r="P22" s="59"/>
      <c r="U22" s="59"/>
      <c r="V22" s="59"/>
      <c r="Z22" s="2"/>
      <c r="AP22" s="2"/>
      <c r="AQ22" s="2"/>
      <c r="AR22" s="2"/>
      <c r="AS22" s="2"/>
      <c r="AT22" s="2"/>
      <c r="AU22" s="2"/>
      <c r="AV22" s="2"/>
      <c r="AW22" s="2"/>
      <c r="AX22" s="2"/>
      <c r="AY22" s="2"/>
      <c r="AZ22" s="2"/>
      <c r="BA22" s="2"/>
      <c r="BB22" s="2"/>
      <c r="BC22" s="2"/>
      <c r="BD22" s="2"/>
      <c r="BE22" s="2"/>
      <c r="BR22" s="26"/>
    </row>
    <row r="23" spans="2:70" s="58" customFormat="1" hidden="1" x14ac:dyDescent="0.2">
      <c r="B23" s="3" t="s">
        <v>150</v>
      </c>
      <c r="C23" s="26"/>
      <c r="D23" s="2" t="s">
        <v>47</v>
      </c>
      <c r="O23" s="59"/>
      <c r="P23" s="59"/>
      <c r="U23" s="59"/>
      <c r="V23" s="59"/>
      <c r="Z23" s="2"/>
      <c r="AP23" s="2"/>
      <c r="AQ23" s="2"/>
      <c r="AR23" s="2"/>
      <c r="AS23" s="2"/>
      <c r="AT23" s="2"/>
      <c r="AU23" s="2"/>
      <c r="AV23" s="2"/>
      <c r="AW23" s="2"/>
      <c r="AX23" s="2"/>
      <c r="AY23" s="2"/>
      <c r="AZ23" s="2"/>
      <c r="BA23" s="2"/>
      <c r="BB23" s="2"/>
      <c r="BC23" s="2"/>
      <c r="BD23" s="2"/>
      <c r="BE23" s="2"/>
      <c r="BR23" s="26"/>
    </row>
    <row r="24" spans="2:70" s="58" customFormat="1" hidden="1" x14ac:dyDescent="0.2">
      <c r="B24" s="3" t="s">
        <v>151</v>
      </c>
      <c r="C24" s="26"/>
      <c r="D24" s="2" t="s">
        <v>59</v>
      </c>
      <c r="O24" s="59"/>
      <c r="P24" s="59"/>
      <c r="U24" s="59"/>
      <c r="V24" s="59"/>
      <c r="Z24" s="2"/>
      <c r="AP24" s="2"/>
      <c r="AQ24" s="2"/>
      <c r="AR24" s="2"/>
      <c r="AS24" s="2"/>
      <c r="AT24" s="2"/>
      <c r="AU24" s="2"/>
      <c r="AV24" s="2"/>
      <c r="AW24" s="2"/>
      <c r="AX24" s="2"/>
      <c r="AY24" s="2"/>
      <c r="AZ24" s="2"/>
      <c r="BA24" s="2"/>
      <c r="BB24" s="2"/>
      <c r="BC24" s="2"/>
      <c r="BD24" s="2"/>
      <c r="BE24" s="2"/>
      <c r="BR24" s="26"/>
    </row>
    <row r="25" spans="2:70" s="58" customFormat="1" hidden="1" x14ac:dyDescent="0.2">
      <c r="B25" s="3" t="s">
        <v>152</v>
      </c>
      <c r="C25" s="26"/>
      <c r="D25" s="2" t="s">
        <v>50</v>
      </c>
      <c r="O25" s="59"/>
      <c r="P25" s="59"/>
      <c r="U25" s="59"/>
      <c r="V25" s="59"/>
      <c r="Z25" s="2"/>
      <c r="AP25" s="2"/>
      <c r="AQ25" s="2"/>
      <c r="AR25" s="2"/>
      <c r="AS25" s="2"/>
      <c r="AT25" s="2"/>
      <c r="AU25" s="2"/>
      <c r="AV25" s="2"/>
      <c r="AW25" s="2"/>
      <c r="AX25" s="2"/>
      <c r="AY25" s="2"/>
      <c r="AZ25" s="2"/>
      <c r="BA25" s="2"/>
      <c r="BB25" s="2"/>
      <c r="BC25" s="2"/>
      <c r="BD25" s="2"/>
      <c r="BE25" s="2"/>
      <c r="BR25" s="26"/>
    </row>
    <row r="26" spans="2:70" s="58" customFormat="1" x14ac:dyDescent="0.2">
      <c r="B26" s="3"/>
      <c r="C26" s="26"/>
      <c r="D26" s="2"/>
      <c r="O26" s="59"/>
      <c r="P26" s="59"/>
      <c r="U26" s="59"/>
      <c r="V26" s="59"/>
      <c r="Z26" s="2"/>
      <c r="AP26" s="2"/>
      <c r="AQ26" s="2"/>
      <c r="AR26" s="2"/>
      <c r="AS26" s="2"/>
      <c r="AT26" s="2"/>
      <c r="AU26" s="2"/>
      <c r="AV26" s="2"/>
      <c r="AW26" s="2"/>
      <c r="AX26" s="2"/>
      <c r="AY26" s="2"/>
      <c r="AZ26" s="2"/>
      <c r="BA26" s="2"/>
      <c r="BB26" s="2"/>
      <c r="BC26" s="2"/>
      <c r="BD26" s="2"/>
      <c r="BE26" s="2"/>
      <c r="BR26" s="26"/>
    </row>
    <row r="27" spans="2:70" s="4" customFormat="1" ht="9" customHeight="1" thickBot="1" x14ac:dyDescent="0.3">
      <c r="B27" s="15"/>
      <c r="C27" s="27"/>
      <c r="AG27" s="16"/>
      <c r="AH27" s="16"/>
      <c r="BR27" s="27"/>
    </row>
    <row r="28" spans="2:70" s="4" customFormat="1" ht="15.75" thickBot="1" x14ac:dyDescent="0.3">
      <c r="B28" s="15"/>
      <c r="C28" s="27"/>
      <c r="D28" s="190" t="s">
        <v>734</v>
      </c>
      <c r="E28" s="191"/>
      <c r="F28" s="192"/>
      <c r="AG28" s="16"/>
      <c r="AH28" s="16"/>
      <c r="BR28" s="27"/>
    </row>
    <row r="29" spans="2:70" s="4" customFormat="1" ht="21.75" customHeight="1" thickBot="1" x14ac:dyDescent="0.3">
      <c r="B29" s="15"/>
      <c r="C29" s="27"/>
      <c r="AG29" s="16"/>
      <c r="AH29" s="16"/>
      <c r="BR29" s="27"/>
    </row>
    <row r="30" spans="2:70" s="4" customFormat="1" ht="15.75" hidden="1" thickBot="1" x14ac:dyDescent="0.3">
      <c r="B30" s="15"/>
      <c r="C30" s="27"/>
      <c r="AG30" s="16"/>
      <c r="AH30" s="16"/>
      <c r="BR30" s="27"/>
    </row>
    <row r="31" spans="2:70" s="4" customFormat="1" ht="15.75" hidden="1" thickBot="1" x14ac:dyDescent="0.3">
      <c r="B31" s="15"/>
      <c r="C31" s="27"/>
      <c r="AG31" s="16"/>
      <c r="AH31" s="16"/>
      <c r="BR31" s="27"/>
    </row>
    <row r="32" spans="2:70" s="4" customFormat="1" ht="15.75" hidden="1" thickBot="1" x14ac:dyDescent="0.3">
      <c r="B32" s="15"/>
      <c r="C32" s="27"/>
      <c r="AG32" s="16"/>
      <c r="AH32" s="16"/>
      <c r="BR32" s="27"/>
    </row>
    <row r="33" spans="1:138" s="4" customFormat="1" ht="15.75" hidden="1" thickBot="1" x14ac:dyDescent="0.3">
      <c r="B33" s="15"/>
      <c r="C33" s="27"/>
      <c r="AG33" s="16"/>
      <c r="AH33" s="16"/>
      <c r="BR33" s="27"/>
    </row>
    <row r="34" spans="1:138" s="4" customFormat="1" ht="15.75" hidden="1" thickBot="1" x14ac:dyDescent="0.3">
      <c r="B34" s="15"/>
      <c r="C34" s="27"/>
      <c r="AG34" s="16"/>
      <c r="AH34" s="16"/>
      <c r="BR34" s="27"/>
    </row>
    <row r="35" spans="1:138" s="4" customFormat="1" ht="16.5" customHeight="1" thickBot="1" x14ac:dyDescent="0.3">
      <c r="B35" s="15"/>
      <c r="C35" s="27"/>
      <c r="D35" s="180" t="s">
        <v>501</v>
      </c>
      <c r="E35" s="181"/>
      <c r="F35" s="181"/>
      <c r="G35" s="181"/>
      <c r="H35" s="181"/>
      <c r="I35" s="181"/>
      <c r="J35" s="181"/>
      <c r="K35" s="182"/>
      <c r="L35" s="183" t="s">
        <v>502</v>
      </c>
      <c r="M35" s="184"/>
      <c r="N35" s="184"/>
      <c r="O35" s="184"/>
      <c r="P35" s="184"/>
      <c r="Q35" s="184"/>
      <c r="R35" s="184"/>
      <c r="S35" s="184"/>
      <c r="T35" s="184"/>
      <c r="U35" s="184"/>
      <c r="V35" s="184"/>
      <c r="W35" s="184"/>
      <c r="X35" s="185"/>
      <c r="Y35" s="156" t="s">
        <v>503</v>
      </c>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c r="BI35" s="157"/>
      <c r="BJ35" s="157"/>
      <c r="BK35" s="158"/>
      <c r="BR35" s="27"/>
    </row>
    <row r="36" spans="1:138" s="17" customFormat="1" ht="63.75" x14ac:dyDescent="0.2">
      <c r="A36" s="60" t="s">
        <v>419</v>
      </c>
      <c r="B36" s="60" t="s">
        <v>500</v>
      </c>
      <c r="C36" s="61" t="s">
        <v>508</v>
      </c>
      <c r="D36" s="61" t="s">
        <v>3</v>
      </c>
      <c r="E36" s="61" t="s">
        <v>11</v>
      </c>
      <c r="F36" s="61" t="s">
        <v>63</v>
      </c>
      <c r="G36" s="61" t="s">
        <v>70</v>
      </c>
      <c r="H36" s="61" t="s">
        <v>74</v>
      </c>
      <c r="I36" s="61" t="s">
        <v>12</v>
      </c>
      <c r="J36" s="61" t="s">
        <v>0</v>
      </c>
      <c r="K36" s="61" t="s">
        <v>13</v>
      </c>
      <c r="L36" s="62" t="s">
        <v>1</v>
      </c>
      <c r="M36" s="62" t="s">
        <v>2</v>
      </c>
      <c r="N36" s="61" t="s">
        <v>491</v>
      </c>
      <c r="O36" s="61" t="s">
        <v>523</v>
      </c>
      <c r="P36" s="61" t="s">
        <v>498</v>
      </c>
      <c r="Q36" s="62" t="s">
        <v>62</v>
      </c>
      <c r="R36" s="62" t="s">
        <v>1</v>
      </c>
      <c r="S36" s="62" t="s">
        <v>2</v>
      </c>
      <c r="T36" s="61" t="s">
        <v>492</v>
      </c>
      <c r="U36" s="61" t="s">
        <v>524</v>
      </c>
      <c r="V36" s="61" t="s">
        <v>499</v>
      </c>
      <c r="W36" s="61" t="s">
        <v>153</v>
      </c>
      <c r="X36" s="61" t="s">
        <v>88</v>
      </c>
      <c r="Y36" s="23" t="s">
        <v>10</v>
      </c>
      <c r="Z36" s="23" t="s">
        <v>14</v>
      </c>
      <c r="AA36" s="23" t="s">
        <v>93</v>
      </c>
      <c r="AB36" s="23" t="s">
        <v>154</v>
      </c>
      <c r="AC36" s="23" t="s">
        <v>168</v>
      </c>
      <c r="AD36" s="23" t="s">
        <v>155</v>
      </c>
      <c r="AE36" s="23" t="s">
        <v>560</v>
      </c>
      <c r="AF36" s="23" t="s">
        <v>561</v>
      </c>
      <c r="AG36" s="23" t="s">
        <v>562</v>
      </c>
      <c r="AH36" s="23" t="s">
        <v>563</v>
      </c>
      <c r="AI36" s="23" t="s">
        <v>182</v>
      </c>
      <c r="AJ36" s="23" t="s">
        <v>16</v>
      </c>
      <c r="AK36" s="23" t="s">
        <v>15</v>
      </c>
      <c r="AL36" s="23" t="s">
        <v>17</v>
      </c>
      <c r="AM36" s="23" t="s">
        <v>18</v>
      </c>
      <c r="AN36" s="23" t="s">
        <v>19</v>
      </c>
      <c r="AO36" s="23" t="s">
        <v>170</v>
      </c>
      <c r="AP36" s="23" t="s">
        <v>99</v>
      </c>
      <c r="AQ36" s="23" t="s">
        <v>100</v>
      </c>
      <c r="AR36" s="23" t="s">
        <v>94</v>
      </c>
      <c r="AS36" s="23" t="s">
        <v>95</v>
      </c>
      <c r="AT36" s="23" t="s">
        <v>96</v>
      </c>
      <c r="AU36" s="23" t="s">
        <v>97</v>
      </c>
      <c r="AV36" s="23" t="s">
        <v>98</v>
      </c>
      <c r="AW36" s="23" t="s">
        <v>119</v>
      </c>
      <c r="AX36" s="23" t="s">
        <v>120</v>
      </c>
      <c r="AY36" s="23" t="s">
        <v>121</v>
      </c>
      <c r="AZ36" s="23" t="s">
        <v>122</v>
      </c>
      <c r="BA36" s="23" t="s">
        <v>123</v>
      </c>
      <c r="BB36" s="23" t="s">
        <v>124</v>
      </c>
      <c r="BC36" s="23" t="s">
        <v>125</v>
      </c>
      <c r="BD36" s="23" t="s">
        <v>132</v>
      </c>
      <c r="BE36" s="23" t="s">
        <v>495</v>
      </c>
      <c r="BF36" s="23" t="s">
        <v>496</v>
      </c>
      <c r="BG36" s="23" t="s">
        <v>497</v>
      </c>
      <c r="BH36" s="23" t="s">
        <v>160</v>
      </c>
      <c r="BI36" s="23" t="s">
        <v>161</v>
      </c>
      <c r="BJ36" s="23" t="s">
        <v>159</v>
      </c>
      <c r="BK36" s="23" t="s">
        <v>162</v>
      </c>
      <c r="BL36" s="10" t="s">
        <v>163</v>
      </c>
      <c r="BM36" s="10" t="s">
        <v>164</v>
      </c>
      <c r="BN36" s="10" t="s">
        <v>184</v>
      </c>
      <c r="BO36" s="10" t="s">
        <v>183</v>
      </c>
      <c r="BP36" s="10" t="s">
        <v>185</v>
      </c>
      <c r="BQ36" s="10" t="s">
        <v>183</v>
      </c>
      <c r="BR36" s="23" t="s">
        <v>507</v>
      </c>
    </row>
    <row r="37" spans="1:138" s="36" customFormat="1" ht="108" customHeight="1" x14ac:dyDescent="0.2">
      <c r="A37" s="142">
        <v>37</v>
      </c>
      <c r="B37" s="142" t="s">
        <v>449</v>
      </c>
      <c r="C37" s="99" t="s">
        <v>51</v>
      </c>
      <c r="D37" s="75" t="s">
        <v>51</v>
      </c>
      <c r="E37" s="143" t="s">
        <v>290</v>
      </c>
      <c r="F37" s="136" t="s">
        <v>69</v>
      </c>
      <c r="G37" s="136" t="s">
        <v>76</v>
      </c>
      <c r="H37" s="136" t="s">
        <v>80</v>
      </c>
      <c r="I37" s="144" t="s">
        <v>291</v>
      </c>
      <c r="J37" s="145" t="s">
        <v>292</v>
      </c>
      <c r="K37" s="144" t="s">
        <v>293</v>
      </c>
      <c r="L37" s="139">
        <v>3</v>
      </c>
      <c r="M37" s="139">
        <v>4</v>
      </c>
      <c r="N37" s="140">
        <f>+L37*M37</f>
        <v>12</v>
      </c>
      <c r="O37" s="193" t="str">
        <f t="shared" ref="O37:O42" si="0">(CONCATENATE(L37,M37))</f>
        <v>34</v>
      </c>
      <c r="P37" s="193" t="str">
        <f>IF(OR(O37="11",O37="12",O37="21",O37="22",O37="31"),$P$9,IF(OR(O37="41",O37="32",O37="23",O37="13"),$P$8,IF(OR(O37="51",O37="52",O37="42",O37="43",O37="33",O37="24",O37="14"),$P$7,IF(OR(O37="53",O37="54",O37="44",O37="34",O37="55",O37="45",O37="35",O37="25",O37="15"),$P$6,0))))</f>
        <v>RIESGO EXTREMO</v>
      </c>
      <c r="Q37" s="193" t="s">
        <v>90</v>
      </c>
      <c r="R37" s="138">
        <f>INT(L37-BO37)</f>
        <v>2</v>
      </c>
      <c r="S37" s="138">
        <f>INT(M37-BQ37)</f>
        <v>3</v>
      </c>
      <c r="T37" s="140">
        <f t="shared" ref="T37:T44" si="1">+R37*S37</f>
        <v>6</v>
      </c>
      <c r="U37" s="193" t="str">
        <f t="shared" ref="U37:U42" si="2">(CONCATENATE(R37,S37))</f>
        <v>23</v>
      </c>
      <c r="V37" s="193" t="str">
        <f>IF(OR(U37="11",U37="12",U37="21",U37="22",U37="31"),$P$9,IF(OR(U37="41",U37="32",U37="23",U37="13"),$P$8,IF(OR(U37="51",U37="52",U37="42",U37="43",U37="33",U37="24",U37="14"),$P$7,IF(OR(U37="53",U37="54",U37="44",U37="34",U37="55",U37="45",U37="35",U37="25",U37="15"),$P$6,0))))</f>
        <v>RIESGO MODERADO</v>
      </c>
      <c r="W37" s="136" t="s">
        <v>543</v>
      </c>
      <c r="X37" s="136" t="s">
        <v>23</v>
      </c>
      <c r="Y37" s="76" t="s">
        <v>735</v>
      </c>
      <c r="Z37" s="80" t="s">
        <v>599</v>
      </c>
      <c r="AA37" s="33" t="s">
        <v>23</v>
      </c>
      <c r="AB37" s="80" t="s">
        <v>600</v>
      </c>
      <c r="AC37" s="33" t="s">
        <v>7</v>
      </c>
      <c r="AD37" s="72">
        <f t="shared" ref="AD37:AD44" si="3">+SUM(AE37:AH37)</f>
        <v>12</v>
      </c>
      <c r="AE37" s="33">
        <v>3</v>
      </c>
      <c r="AF37" s="33">
        <v>3</v>
      </c>
      <c r="AG37" s="33">
        <v>3</v>
      </c>
      <c r="AH37" s="33">
        <v>3</v>
      </c>
      <c r="AI37" s="33" t="s">
        <v>23</v>
      </c>
      <c r="AJ37" s="33" t="s">
        <v>21</v>
      </c>
      <c r="AK37" s="33" t="s">
        <v>6</v>
      </c>
      <c r="AL37" s="33" t="s">
        <v>6</v>
      </c>
      <c r="AM37" s="33" t="s">
        <v>6</v>
      </c>
      <c r="AN37" s="33" t="s">
        <v>27</v>
      </c>
      <c r="AO37" s="33" t="s">
        <v>117</v>
      </c>
      <c r="AP37" s="33" t="s">
        <v>101</v>
      </c>
      <c r="AQ37" s="33" t="s">
        <v>103</v>
      </c>
      <c r="AR37" s="33" t="s">
        <v>105</v>
      </c>
      <c r="AS37" s="33" t="str">
        <f t="shared" ref="AS37:AS44" si="4">+IF(AJ37="Preventivo","Prevenir",IF(AJ37="Detectivo","Detectar","No es un control"))</f>
        <v>Detectar</v>
      </c>
      <c r="AT37" s="80" t="s">
        <v>108</v>
      </c>
      <c r="AU37" s="80" t="s">
        <v>110</v>
      </c>
      <c r="AV37" s="80" t="s">
        <v>112</v>
      </c>
      <c r="AW37" s="33">
        <f t="shared" ref="AW37:AW44" si="5">+IF(AP37=$AP$6,$AP$10,$AP$11)</f>
        <v>15</v>
      </c>
      <c r="AX37" s="33">
        <f t="shared" ref="AX37:AX44" si="6">+IF(AQ37=$AQ$6,$AQ$10,$AQ$11)</f>
        <v>15</v>
      </c>
      <c r="AY37" s="33">
        <f t="shared" ref="AY37:AY44" si="7">+IF(AR37=$AR$6,$AR$10,$AR$11)</f>
        <v>15</v>
      </c>
      <c r="AZ37" s="33">
        <f t="shared" ref="AZ37:AZ44" si="8">IF(AS37=$AS$6,$AS$10,IF(AS37=$AS$7,$AS$11,0))</f>
        <v>10</v>
      </c>
      <c r="BA37" s="33">
        <f t="shared" ref="BA37:BA44" si="9">+IF(AT37=$AT$6,$AT$10,$AT$11)</f>
        <v>15</v>
      </c>
      <c r="BB37" s="33">
        <f t="shared" ref="BB37:BB44" si="10">+IF(AU37=$AU$6,$AU$10,$AU$11)</f>
        <v>15</v>
      </c>
      <c r="BC37" s="33">
        <f t="shared" ref="BC37:BC44" si="11">IF(AV37=$AV$6,$AV$10,IF(AV37=$AV$7,$AV$11,0))</f>
        <v>10</v>
      </c>
      <c r="BD37" s="72">
        <f t="shared" ref="BD37:BD44" si="12">SUM(AW37:BC37)</f>
        <v>95</v>
      </c>
      <c r="BE37" s="72" t="str">
        <f t="shared" ref="BE37:BE44" si="13">+IF(BD37&lt;=85,"Débil",IF(AND(BD37&gt;85,BD37&lt;96),"Moderado","Fuerte"))</f>
        <v>Moderado</v>
      </c>
      <c r="BF37" s="34" t="s">
        <v>156</v>
      </c>
      <c r="BG37" s="72" t="str">
        <f t="shared" ref="BG37:BG44" si="14">+IF(BF37=$BF$6,"Fuerte",IF(BF37=$BF$7,"Moderado","Débil"))</f>
        <v>Fuerte</v>
      </c>
      <c r="BH37" s="72" t="str">
        <f t="shared" ref="BH37:BH44" si="15">+IF(AND(BE37="Fuerte",BG37="Fuerte"),"Fuerte",IF(BE37="Débil","Débil",IF(BG37="Débil","Débil","Moderado")))</f>
        <v>Moderado</v>
      </c>
      <c r="BI37" s="72">
        <f t="shared" ref="BI37:BI44" si="16">+IF(BH37=$BE$6,100,IF(BH37=$BE$7,50,0))</f>
        <v>50</v>
      </c>
      <c r="BJ37" s="135">
        <f>+AVERAGE(BI37:BI38)</f>
        <v>75</v>
      </c>
      <c r="BK37" s="137" t="str">
        <f>IF(BJ37&lt;50,"Débil",IF(BJ37=100,"Fuerte","Moderado"))</f>
        <v>Moderado</v>
      </c>
      <c r="BL37" s="39" t="s">
        <v>165</v>
      </c>
      <c r="BM37" s="39" t="s">
        <v>167</v>
      </c>
      <c r="BN37" s="66">
        <f>IF(E37=$E$7,0,IF(AND(BK37="Fuerte",BL37="Directamente"),2,IF(AND(BK37="Moderado",BL37="Directamente"),1,0)))</f>
        <v>1</v>
      </c>
      <c r="BO37" s="134">
        <f>+AVERAGE(BN37:BN38)</f>
        <v>1</v>
      </c>
      <c r="BP37" s="66">
        <f>IF(D37=$E$7,0,IF(AND(BK37="Fuerte",BL37="Indirectamente"),1,IF(AND(BK37="Fuerte",BL37="Directamente"),2,IF(AND(BK37="Moderado",BL37="Directamente"),1,0))))</f>
        <v>1</v>
      </c>
      <c r="BQ37" s="134">
        <f>+AVERAGE(BP37:BP38)</f>
        <v>1</v>
      </c>
      <c r="BR37" s="99" t="s">
        <v>51</v>
      </c>
      <c r="BS37" s="50"/>
      <c r="BT37" s="50"/>
      <c r="BU37" s="50"/>
      <c r="BV37" s="50"/>
      <c r="BW37" s="50"/>
      <c r="BX37" s="50"/>
      <c r="BY37" s="50"/>
      <c r="BZ37" s="50"/>
      <c r="CA37" s="50"/>
      <c r="CB37" s="50"/>
      <c r="CC37" s="50"/>
      <c r="CD37" s="50"/>
      <c r="CE37" s="50"/>
      <c r="CF37" s="50"/>
      <c r="CG37" s="50"/>
      <c r="CH37" s="50"/>
      <c r="CI37" s="50"/>
      <c r="CJ37" s="50"/>
      <c r="CK37" s="50"/>
      <c r="CL37" s="50"/>
      <c r="CM37" s="50"/>
      <c r="CN37" s="50"/>
      <c r="CO37" s="50"/>
      <c r="CP37" s="50"/>
      <c r="CQ37" s="50"/>
      <c r="CR37" s="50"/>
      <c r="CS37" s="50"/>
      <c r="CT37" s="50"/>
      <c r="CU37" s="50"/>
      <c r="CV37" s="50"/>
      <c r="CW37" s="50"/>
      <c r="CX37" s="50"/>
      <c r="CY37" s="50"/>
      <c r="CZ37" s="50"/>
      <c r="DA37" s="50"/>
      <c r="DB37" s="50"/>
      <c r="DC37" s="50"/>
      <c r="DD37" s="50"/>
      <c r="DE37" s="50"/>
      <c r="DF37" s="50"/>
      <c r="DG37" s="50"/>
      <c r="DH37" s="50"/>
      <c r="DI37" s="50"/>
      <c r="DJ37" s="50"/>
      <c r="DK37" s="50"/>
      <c r="DL37" s="50"/>
      <c r="DM37" s="50"/>
      <c r="DN37" s="50"/>
      <c r="DO37" s="50"/>
      <c r="DP37" s="50"/>
      <c r="DQ37" s="50"/>
      <c r="DR37" s="50"/>
      <c r="DS37" s="50"/>
      <c r="DT37" s="50"/>
      <c r="DU37" s="50"/>
      <c r="DV37" s="50"/>
      <c r="DW37" s="50"/>
      <c r="DX37" s="50"/>
      <c r="DY37" s="50"/>
      <c r="DZ37" s="50"/>
      <c r="EA37" s="50"/>
      <c r="EB37" s="50"/>
      <c r="EC37" s="50"/>
      <c r="ED37" s="50"/>
      <c r="EE37" s="50"/>
      <c r="EF37" s="50"/>
      <c r="EG37" s="50"/>
      <c r="EH37" s="50"/>
    </row>
    <row r="38" spans="1:138" s="36" customFormat="1" ht="108" customHeight="1" x14ac:dyDescent="0.2">
      <c r="A38" s="142"/>
      <c r="B38" s="142"/>
      <c r="C38" s="99" t="s">
        <v>51</v>
      </c>
      <c r="D38" s="75" t="s">
        <v>51</v>
      </c>
      <c r="E38" s="143"/>
      <c r="F38" s="136"/>
      <c r="G38" s="136"/>
      <c r="H38" s="136"/>
      <c r="I38" s="144"/>
      <c r="J38" s="145"/>
      <c r="K38" s="144"/>
      <c r="L38" s="139"/>
      <c r="M38" s="139"/>
      <c r="N38" s="140">
        <f>+L38*M38</f>
        <v>0</v>
      </c>
      <c r="O38" s="193"/>
      <c r="P38" s="193"/>
      <c r="Q38" s="193"/>
      <c r="R38" s="139">
        <f>+L38-BN38</f>
        <v>-1</v>
      </c>
      <c r="S38" s="139">
        <f>+M38-BQ38</f>
        <v>0</v>
      </c>
      <c r="T38" s="140">
        <f t="shared" si="1"/>
        <v>0</v>
      </c>
      <c r="U38" s="193"/>
      <c r="V38" s="193"/>
      <c r="W38" s="139"/>
      <c r="X38" s="139"/>
      <c r="Y38" s="76" t="s">
        <v>802</v>
      </c>
      <c r="Z38" s="80" t="s">
        <v>294</v>
      </c>
      <c r="AA38" s="33" t="s">
        <v>23</v>
      </c>
      <c r="AB38" s="80" t="s">
        <v>601</v>
      </c>
      <c r="AC38" s="33" t="s">
        <v>7</v>
      </c>
      <c r="AD38" s="72">
        <f t="shared" si="3"/>
        <v>48</v>
      </c>
      <c r="AE38" s="33">
        <v>12</v>
      </c>
      <c r="AF38" s="33">
        <v>12</v>
      </c>
      <c r="AG38" s="33">
        <v>12</v>
      </c>
      <c r="AH38" s="33">
        <v>12</v>
      </c>
      <c r="AI38" s="33" t="s">
        <v>23</v>
      </c>
      <c r="AJ38" s="33" t="s">
        <v>20</v>
      </c>
      <c r="AK38" s="33" t="s">
        <v>6</v>
      </c>
      <c r="AL38" s="33" t="s">
        <v>6</v>
      </c>
      <c r="AM38" s="33" t="s">
        <v>6</v>
      </c>
      <c r="AN38" s="33" t="s">
        <v>25</v>
      </c>
      <c r="AO38" s="33" t="s">
        <v>117</v>
      </c>
      <c r="AP38" s="33" t="s">
        <v>101</v>
      </c>
      <c r="AQ38" s="33" t="s">
        <v>103</v>
      </c>
      <c r="AR38" s="33" t="s">
        <v>105</v>
      </c>
      <c r="AS38" s="33" t="str">
        <f t="shared" si="4"/>
        <v>Prevenir</v>
      </c>
      <c r="AT38" s="80" t="s">
        <v>108</v>
      </c>
      <c r="AU38" s="80" t="s">
        <v>110</v>
      </c>
      <c r="AV38" s="80" t="s">
        <v>112</v>
      </c>
      <c r="AW38" s="33">
        <f t="shared" si="5"/>
        <v>15</v>
      </c>
      <c r="AX38" s="33">
        <f t="shared" si="6"/>
        <v>15</v>
      </c>
      <c r="AY38" s="33">
        <f t="shared" si="7"/>
        <v>15</v>
      </c>
      <c r="AZ38" s="33">
        <f t="shared" si="8"/>
        <v>15</v>
      </c>
      <c r="BA38" s="33">
        <f t="shared" si="9"/>
        <v>15</v>
      </c>
      <c r="BB38" s="33">
        <f t="shared" si="10"/>
        <v>15</v>
      </c>
      <c r="BC38" s="33">
        <f t="shared" si="11"/>
        <v>10</v>
      </c>
      <c r="BD38" s="72">
        <f t="shared" si="12"/>
        <v>100</v>
      </c>
      <c r="BE38" s="72" t="str">
        <f t="shared" si="13"/>
        <v>Fuerte</v>
      </c>
      <c r="BF38" s="34" t="s">
        <v>156</v>
      </c>
      <c r="BG38" s="72" t="str">
        <f t="shared" si="14"/>
        <v>Fuerte</v>
      </c>
      <c r="BH38" s="72" t="str">
        <f t="shared" si="15"/>
        <v>Fuerte</v>
      </c>
      <c r="BI38" s="72">
        <f t="shared" si="16"/>
        <v>100</v>
      </c>
      <c r="BJ38" s="135"/>
      <c r="BK38" s="137"/>
      <c r="BL38" s="39" t="s">
        <v>165</v>
      </c>
      <c r="BM38" s="39" t="s">
        <v>165</v>
      </c>
      <c r="BN38" s="66">
        <f>IF(E38=$E$7,0,IF(AND(BK37="Fuerte",BL38="Directamente"),2,IF(AND(BK37="Moderado",BL38="Directamente"),1,0)))</f>
        <v>1</v>
      </c>
      <c r="BO38" s="134"/>
      <c r="BP38" s="66">
        <f>IF(D38=$E$7,0,IF(AND(BK37="Fuerte",BL38="Indirectamente"),1,IF(AND(BK37="Fuerte",BL38="Directamente"),2,IF(AND(BK37="Moderado",BL38="Directamente"),1,0))))</f>
        <v>1</v>
      </c>
      <c r="BQ38" s="134"/>
      <c r="BR38" s="99" t="s">
        <v>51</v>
      </c>
      <c r="BS38" s="50"/>
      <c r="BT38" s="50"/>
      <c r="BU38" s="50"/>
      <c r="BV38" s="50"/>
      <c r="BW38" s="50"/>
      <c r="BX38" s="50"/>
      <c r="BY38" s="50"/>
      <c r="BZ38" s="50"/>
      <c r="CA38" s="50"/>
      <c r="CB38" s="50"/>
      <c r="CC38" s="50"/>
      <c r="CD38" s="50"/>
      <c r="CE38" s="50"/>
      <c r="CF38" s="50"/>
      <c r="CG38" s="50"/>
      <c r="CH38" s="50"/>
      <c r="CI38" s="50"/>
      <c r="CJ38" s="50"/>
      <c r="CK38" s="50"/>
      <c r="CL38" s="50"/>
      <c r="CM38" s="50"/>
      <c r="CN38" s="50"/>
      <c r="CO38" s="50"/>
      <c r="CP38" s="50"/>
      <c r="CQ38" s="50"/>
      <c r="CR38" s="50"/>
      <c r="CS38" s="50"/>
      <c r="CT38" s="50"/>
      <c r="CU38" s="50"/>
      <c r="CV38" s="50"/>
      <c r="CW38" s="50"/>
      <c r="CX38" s="50"/>
      <c r="CY38" s="50"/>
      <c r="CZ38" s="50"/>
      <c r="DA38" s="50"/>
      <c r="DB38" s="50"/>
      <c r="DC38" s="50"/>
      <c r="DD38" s="50"/>
      <c r="DE38" s="50"/>
      <c r="DF38" s="50"/>
      <c r="DG38" s="50"/>
      <c r="DH38" s="50"/>
      <c r="DI38" s="50"/>
      <c r="DJ38" s="50"/>
      <c r="DK38" s="50"/>
      <c r="DL38" s="50"/>
      <c r="DM38" s="50"/>
      <c r="DN38" s="50"/>
      <c r="DO38" s="50"/>
      <c r="DP38" s="50"/>
      <c r="DQ38" s="50"/>
      <c r="DR38" s="50"/>
      <c r="DS38" s="50"/>
      <c r="DT38" s="50"/>
      <c r="DU38" s="50"/>
      <c r="DV38" s="50"/>
      <c r="DW38" s="50"/>
      <c r="DX38" s="50"/>
      <c r="DY38" s="50"/>
      <c r="DZ38" s="50"/>
      <c r="EA38" s="50"/>
      <c r="EB38" s="50"/>
      <c r="EC38" s="50"/>
      <c r="ED38" s="50"/>
      <c r="EE38" s="50"/>
      <c r="EF38" s="50"/>
      <c r="EG38" s="50"/>
      <c r="EH38" s="50"/>
    </row>
    <row r="39" spans="1:138" s="37" customFormat="1" ht="98.25" customHeight="1" x14ac:dyDescent="0.2">
      <c r="A39" s="142">
        <v>38</v>
      </c>
      <c r="B39" s="142" t="s">
        <v>450</v>
      </c>
      <c r="C39" s="99" t="s">
        <v>51</v>
      </c>
      <c r="D39" s="75" t="s">
        <v>51</v>
      </c>
      <c r="E39" s="143" t="s">
        <v>34</v>
      </c>
      <c r="F39" s="136" t="s">
        <v>66</v>
      </c>
      <c r="G39" s="136" t="s">
        <v>41</v>
      </c>
      <c r="H39" s="136" t="s">
        <v>72</v>
      </c>
      <c r="I39" s="144" t="s">
        <v>301</v>
      </c>
      <c r="J39" s="145" t="s">
        <v>302</v>
      </c>
      <c r="K39" s="144" t="s">
        <v>303</v>
      </c>
      <c r="L39" s="136">
        <v>3</v>
      </c>
      <c r="M39" s="136">
        <v>5</v>
      </c>
      <c r="N39" s="140">
        <f>+L39*M39</f>
        <v>15</v>
      </c>
      <c r="O39" s="193" t="str">
        <f t="shared" si="0"/>
        <v>35</v>
      </c>
      <c r="P39" s="193" t="str">
        <f t="shared" ref="P39:P44" si="17">IF(OR(O39="11",O39="12",O39="21",O39="22",O39="31"),$P$9,IF(OR(O39="41",O39="32",O39="23",O39="13"),$P$8,IF(OR(O39="51",O39="52",O39="42",O39="43",O39="33",O39="24",O39="14"),$P$7,IF(OR(O39="53",O39="54",O39="44",O39="34",O39="55",O39="45",O39="35",O39="25",O39="15"),$P$6,0))))</f>
        <v>RIESGO EXTREMO</v>
      </c>
      <c r="Q39" s="141" t="s">
        <v>90</v>
      </c>
      <c r="R39" s="138">
        <f>INT(L39-BO39)</f>
        <v>2</v>
      </c>
      <c r="S39" s="138">
        <f>INT(M39-BQ39)</f>
        <v>5</v>
      </c>
      <c r="T39" s="140">
        <f t="shared" si="1"/>
        <v>10</v>
      </c>
      <c r="U39" s="193" t="str">
        <f t="shared" si="2"/>
        <v>25</v>
      </c>
      <c r="V39" s="193" t="str">
        <f t="shared" ref="V39:V44" si="18">IF(OR(U39="11",U39="12",U39="21",U39="22",U39="31"),$P$9,IF(OR(U39="41",U39="32",U39="23",U39="13"),$P$8,IF(OR(U39="51",U39="52",U39="42",U39="43",U39="33",U39="24",U39="14"),$P$7,IF(OR(U39="53",U39="54",U39="44",U39="34",U39="55",U39="45",U39="35",U39="25",U39="15"),$P$6,0))))</f>
        <v>RIESGO EXTREMO</v>
      </c>
      <c r="W39" s="136" t="s">
        <v>543</v>
      </c>
      <c r="X39" s="136" t="s">
        <v>23</v>
      </c>
      <c r="Y39" s="76" t="s">
        <v>736</v>
      </c>
      <c r="Z39" s="80" t="s">
        <v>602</v>
      </c>
      <c r="AA39" s="80" t="s">
        <v>23</v>
      </c>
      <c r="AB39" s="80" t="s">
        <v>603</v>
      </c>
      <c r="AC39" s="33" t="s">
        <v>7</v>
      </c>
      <c r="AD39" s="72">
        <f t="shared" si="3"/>
        <v>4</v>
      </c>
      <c r="AE39" s="33">
        <v>1</v>
      </c>
      <c r="AF39" s="33">
        <v>1</v>
      </c>
      <c r="AG39" s="33">
        <v>1</v>
      </c>
      <c r="AH39" s="33">
        <v>1</v>
      </c>
      <c r="AI39" s="33" t="s">
        <v>23</v>
      </c>
      <c r="AJ39" s="80" t="s">
        <v>20</v>
      </c>
      <c r="AK39" s="80" t="s">
        <v>6</v>
      </c>
      <c r="AL39" s="80" t="s">
        <v>6</v>
      </c>
      <c r="AM39" s="80" t="s">
        <v>6</v>
      </c>
      <c r="AN39" s="80" t="s">
        <v>61</v>
      </c>
      <c r="AO39" s="33" t="s">
        <v>117</v>
      </c>
      <c r="AP39" s="33" t="s">
        <v>101</v>
      </c>
      <c r="AQ39" s="33" t="s">
        <v>103</v>
      </c>
      <c r="AR39" s="33" t="s">
        <v>105</v>
      </c>
      <c r="AS39" s="33" t="str">
        <f t="shared" si="4"/>
        <v>Prevenir</v>
      </c>
      <c r="AT39" s="80" t="s">
        <v>108</v>
      </c>
      <c r="AU39" s="80" t="s">
        <v>110</v>
      </c>
      <c r="AV39" s="80" t="s">
        <v>112</v>
      </c>
      <c r="AW39" s="33">
        <f t="shared" si="5"/>
        <v>15</v>
      </c>
      <c r="AX39" s="33">
        <f t="shared" si="6"/>
        <v>15</v>
      </c>
      <c r="AY39" s="33">
        <f t="shared" si="7"/>
        <v>15</v>
      </c>
      <c r="AZ39" s="33">
        <f t="shared" si="8"/>
        <v>15</v>
      </c>
      <c r="BA39" s="33">
        <f t="shared" si="9"/>
        <v>15</v>
      </c>
      <c r="BB39" s="33">
        <f t="shared" si="10"/>
        <v>15</v>
      </c>
      <c r="BC39" s="33">
        <f t="shared" si="11"/>
        <v>10</v>
      </c>
      <c r="BD39" s="72">
        <f t="shared" si="12"/>
        <v>100</v>
      </c>
      <c r="BE39" s="72" t="str">
        <f t="shared" si="13"/>
        <v>Fuerte</v>
      </c>
      <c r="BF39" s="34" t="s">
        <v>156</v>
      </c>
      <c r="BG39" s="72" t="str">
        <f t="shared" si="14"/>
        <v>Fuerte</v>
      </c>
      <c r="BH39" s="72" t="str">
        <f t="shared" si="15"/>
        <v>Fuerte</v>
      </c>
      <c r="BI39" s="72">
        <f t="shared" si="16"/>
        <v>100</v>
      </c>
      <c r="BJ39" s="135">
        <f>+AVERAGE(BI39:BI40)</f>
        <v>100</v>
      </c>
      <c r="BK39" s="137" t="str">
        <f>IF(BJ39&lt;50,"Débil",IF(BJ39=100,"Fuerte","Moderado"))</f>
        <v>Fuerte</v>
      </c>
      <c r="BL39" s="39" t="s">
        <v>165</v>
      </c>
      <c r="BM39" s="39" t="s">
        <v>165</v>
      </c>
      <c r="BN39" s="66">
        <f>IF(E39=$E$7,0,IF(AND(BK39="Fuerte",BL39="Directamente"),2,IF(AND(BK39="Moderado",BL39="Directamente"),1,0)))</f>
        <v>0</v>
      </c>
      <c r="BO39" s="134">
        <f>+AVERAGE(BN39:BN40)</f>
        <v>1</v>
      </c>
      <c r="BP39" s="66">
        <f>IF(D39=$E$7,0,IF(AND(BK39="Fuerte",BL39="Indirectamente"),1,IF(AND(BK39="Fuerte",BL39="Directamente"),2,IF(AND(BK39="Moderado",BL39="Directamente"),1,0))))</f>
        <v>2</v>
      </c>
      <c r="BQ39" s="134">
        <f>+IF(E39="De Corrupción",0,AVERAGE(BP39:BP40))</f>
        <v>0</v>
      </c>
      <c r="BR39" s="99" t="s">
        <v>51</v>
      </c>
    </row>
    <row r="40" spans="1:138" s="37" customFormat="1" ht="138" customHeight="1" x14ac:dyDescent="0.2">
      <c r="A40" s="150"/>
      <c r="B40" s="150"/>
      <c r="C40" s="99" t="s">
        <v>51</v>
      </c>
      <c r="D40" s="75" t="s">
        <v>51</v>
      </c>
      <c r="E40" s="143"/>
      <c r="F40" s="136"/>
      <c r="G40" s="136"/>
      <c r="H40" s="136"/>
      <c r="I40" s="144"/>
      <c r="J40" s="145"/>
      <c r="K40" s="144"/>
      <c r="L40" s="136"/>
      <c r="M40" s="136"/>
      <c r="N40" s="140">
        <f>+L40*M40</f>
        <v>0</v>
      </c>
      <c r="O40" s="193" t="str">
        <f t="shared" si="0"/>
        <v/>
      </c>
      <c r="P40" s="193">
        <f t="shared" si="17"/>
        <v>0</v>
      </c>
      <c r="Q40" s="141"/>
      <c r="R40" s="139">
        <f>+L40-BN40</f>
        <v>-2</v>
      </c>
      <c r="S40" s="139">
        <f>+M40-BQ40</f>
        <v>0</v>
      </c>
      <c r="T40" s="140">
        <f t="shared" si="1"/>
        <v>0</v>
      </c>
      <c r="U40" s="193" t="str">
        <f t="shared" si="2"/>
        <v>-20</v>
      </c>
      <c r="V40" s="193">
        <f t="shared" si="18"/>
        <v>0</v>
      </c>
      <c r="W40" s="136"/>
      <c r="X40" s="136"/>
      <c r="Y40" s="76" t="s">
        <v>737</v>
      </c>
      <c r="Z40" s="80" t="s">
        <v>605</v>
      </c>
      <c r="AA40" s="80" t="s">
        <v>23</v>
      </c>
      <c r="AB40" s="80" t="s">
        <v>604</v>
      </c>
      <c r="AC40" s="33" t="s">
        <v>7</v>
      </c>
      <c r="AD40" s="72">
        <f t="shared" si="3"/>
        <v>4</v>
      </c>
      <c r="AE40" s="33">
        <v>1</v>
      </c>
      <c r="AF40" s="33">
        <v>1</v>
      </c>
      <c r="AG40" s="33">
        <v>1</v>
      </c>
      <c r="AH40" s="33">
        <v>1</v>
      </c>
      <c r="AI40" s="33" t="s">
        <v>23</v>
      </c>
      <c r="AJ40" s="80" t="s">
        <v>20</v>
      </c>
      <c r="AK40" s="80" t="s">
        <v>6</v>
      </c>
      <c r="AL40" s="80" t="s">
        <v>6</v>
      </c>
      <c r="AM40" s="80" t="s">
        <v>6</v>
      </c>
      <c r="AN40" s="80" t="s">
        <v>61</v>
      </c>
      <c r="AO40" s="33" t="s">
        <v>117</v>
      </c>
      <c r="AP40" s="33" t="s">
        <v>101</v>
      </c>
      <c r="AQ40" s="33" t="s">
        <v>103</v>
      </c>
      <c r="AR40" s="33" t="s">
        <v>105</v>
      </c>
      <c r="AS40" s="33" t="str">
        <f t="shared" si="4"/>
        <v>Prevenir</v>
      </c>
      <c r="AT40" s="80" t="s">
        <v>108</v>
      </c>
      <c r="AU40" s="80" t="s">
        <v>110</v>
      </c>
      <c r="AV40" s="80" t="s">
        <v>112</v>
      </c>
      <c r="AW40" s="33">
        <f t="shared" si="5"/>
        <v>15</v>
      </c>
      <c r="AX40" s="33">
        <f t="shared" si="6"/>
        <v>15</v>
      </c>
      <c r="AY40" s="33">
        <f t="shared" si="7"/>
        <v>15</v>
      </c>
      <c r="AZ40" s="33">
        <f t="shared" si="8"/>
        <v>15</v>
      </c>
      <c r="BA40" s="33">
        <f t="shared" si="9"/>
        <v>15</v>
      </c>
      <c r="BB40" s="33">
        <f t="shared" si="10"/>
        <v>15</v>
      </c>
      <c r="BC40" s="33">
        <f t="shared" si="11"/>
        <v>10</v>
      </c>
      <c r="BD40" s="72">
        <f t="shared" si="12"/>
        <v>100</v>
      </c>
      <c r="BE40" s="72" t="str">
        <f t="shared" si="13"/>
        <v>Fuerte</v>
      </c>
      <c r="BF40" s="34" t="s">
        <v>156</v>
      </c>
      <c r="BG40" s="72" t="str">
        <f t="shared" si="14"/>
        <v>Fuerte</v>
      </c>
      <c r="BH40" s="72" t="str">
        <f t="shared" si="15"/>
        <v>Fuerte</v>
      </c>
      <c r="BI40" s="72">
        <f t="shared" si="16"/>
        <v>100</v>
      </c>
      <c r="BJ40" s="135"/>
      <c r="BK40" s="137"/>
      <c r="BL40" s="39" t="s">
        <v>165</v>
      </c>
      <c r="BM40" s="39" t="s">
        <v>165</v>
      </c>
      <c r="BN40" s="66">
        <f>IF(E40=$E$7,0,IF(AND(BK39="Fuerte",BL40="Directamente"),2,IF(AND(BK39="Moderado",BL40="Directamente"),1,0)))</f>
        <v>2</v>
      </c>
      <c r="BO40" s="134"/>
      <c r="BP40" s="66">
        <f>IF(D40=$E$7,0,IF(AND(BK39="Fuerte",BL40="Indirectamente"),1,IF(AND(BK39="Fuerte",BL40="Directamente"),2,IF(AND(BK39="Moderado",BL40="Directamente"),1,0))))</f>
        <v>2</v>
      </c>
      <c r="BQ40" s="134"/>
      <c r="BR40" s="99" t="s">
        <v>51</v>
      </c>
    </row>
    <row r="41" spans="1:138" s="36" customFormat="1" ht="96.75" customHeight="1" x14ac:dyDescent="0.2">
      <c r="A41" s="142">
        <v>39</v>
      </c>
      <c r="B41" s="142" t="s">
        <v>451</v>
      </c>
      <c r="C41" s="99" t="s">
        <v>51</v>
      </c>
      <c r="D41" s="75" t="s">
        <v>51</v>
      </c>
      <c r="E41" s="143" t="s">
        <v>32</v>
      </c>
      <c r="F41" s="136" t="s">
        <v>69</v>
      </c>
      <c r="G41" s="136" t="s">
        <v>77</v>
      </c>
      <c r="H41" s="136" t="s">
        <v>71</v>
      </c>
      <c r="I41" s="144" t="s">
        <v>295</v>
      </c>
      <c r="J41" s="145" t="s">
        <v>296</v>
      </c>
      <c r="K41" s="144" t="s">
        <v>297</v>
      </c>
      <c r="L41" s="139">
        <v>2</v>
      </c>
      <c r="M41" s="139">
        <v>4</v>
      </c>
      <c r="N41" s="140">
        <f>+L41*M41</f>
        <v>8</v>
      </c>
      <c r="O41" s="193" t="str">
        <f t="shared" si="0"/>
        <v>24</v>
      </c>
      <c r="P41" s="193" t="str">
        <f t="shared" si="17"/>
        <v>RIESGO ALTO</v>
      </c>
      <c r="Q41" s="193" t="s">
        <v>90</v>
      </c>
      <c r="R41" s="138">
        <f>+IF(INT(L41-BO41)&lt;=1,1,INT(L41-BO41))</f>
        <v>1</v>
      </c>
      <c r="S41" s="138">
        <f>INT(M41-BQ41)</f>
        <v>2</v>
      </c>
      <c r="T41" s="140">
        <f t="shared" si="1"/>
        <v>2</v>
      </c>
      <c r="U41" s="193" t="str">
        <f t="shared" si="2"/>
        <v>12</v>
      </c>
      <c r="V41" s="193" t="str">
        <f t="shared" si="18"/>
        <v>RIESGO BAJO</v>
      </c>
      <c r="W41" s="136" t="s">
        <v>543</v>
      </c>
      <c r="X41" s="136" t="s">
        <v>23</v>
      </c>
      <c r="Y41" s="76" t="s">
        <v>738</v>
      </c>
      <c r="Z41" s="80" t="s">
        <v>298</v>
      </c>
      <c r="AA41" s="33" t="s">
        <v>23</v>
      </c>
      <c r="AB41" s="80" t="s">
        <v>606</v>
      </c>
      <c r="AC41" s="33" t="s">
        <v>7</v>
      </c>
      <c r="AD41" s="72">
        <f t="shared" si="3"/>
        <v>0</v>
      </c>
      <c r="AE41" s="33">
        <v>0</v>
      </c>
      <c r="AF41" s="33">
        <v>0</v>
      </c>
      <c r="AG41" s="33">
        <v>0</v>
      </c>
      <c r="AH41" s="33">
        <v>0</v>
      </c>
      <c r="AI41" s="33" t="s">
        <v>6</v>
      </c>
      <c r="AJ41" s="33" t="s">
        <v>20</v>
      </c>
      <c r="AK41" s="33" t="s">
        <v>6</v>
      </c>
      <c r="AL41" s="33" t="s">
        <v>6</v>
      </c>
      <c r="AM41" s="33" t="s">
        <v>6</v>
      </c>
      <c r="AN41" s="33" t="s">
        <v>29</v>
      </c>
      <c r="AO41" s="33" t="s">
        <v>117</v>
      </c>
      <c r="AP41" s="33" t="s">
        <v>101</v>
      </c>
      <c r="AQ41" s="33" t="s">
        <v>103</v>
      </c>
      <c r="AR41" s="33" t="s">
        <v>105</v>
      </c>
      <c r="AS41" s="33" t="str">
        <f t="shared" si="4"/>
        <v>Prevenir</v>
      </c>
      <c r="AT41" s="80" t="s">
        <v>108</v>
      </c>
      <c r="AU41" s="80" t="s">
        <v>110</v>
      </c>
      <c r="AV41" s="80" t="s">
        <v>112</v>
      </c>
      <c r="AW41" s="33">
        <f t="shared" si="5"/>
        <v>15</v>
      </c>
      <c r="AX41" s="33">
        <f t="shared" si="6"/>
        <v>15</v>
      </c>
      <c r="AY41" s="33">
        <f t="shared" si="7"/>
        <v>15</v>
      </c>
      <c r="AZ41" s="33">
        <f t="shared" si="8"/>
        <v>15</v>
      </c>
      <c r="BA41" s="33">
        <f t="shared" si="9"/>
        <v>15</v>
      </c>
      <c r="BB41" s="33">
        <f t="shared" si="10"/>
        <v>15</v>
      </c>
      <c r="BC41" s="33">
        <f t="shared" si="11"/>
        <v>10</v>
      </c>
      <c r="BD41" s="72">
        <f t="shared" si="12"/>
        <v>100</v>
      </c>
      <c r="BE41" s="72" t="str">
        <f t="shared" si="13"/>
        <v>Fuerte</v>
      </c>
      <c r="BF41" s="34" t="s">
        <v>156</v>
      </c>
      <c r="BG41" s="72" t="str">
        <f t="shared" si="14"/>
        <v>Fuerte</v>
      </c>
      <c r="BH41" s="72" t="str">
        <f t="shared" si="15"/>
        <v>Fuerte</v>
      </c>
      <c r="BI41" s="72">
        <f t="shared" si="16"/>
        <v>100</v>
      </c>
      <c r="BJ41" s="135">
        <f>+AVERAGE(BI41:BI44)</f>
        <v>100</v>
      </c>
      <c r="BK41" s="137" t="str">
        <f>IF(BJ41&lt;50,"Débil",IF(BJ41=100,"Fuerte","Moderado"))</f>
        <v>Fuerte</v>
      </c>
      <c r="BL41" s="39" t="s">
        <v>165</v>
      </c>
      <c r="BM41" s="39" t="s">
        <v>165</v>
      </c>
      <c r="BN41" s="66">
        <f>IF(E41=$E$7,0,IF(AND(BK41="Fuerte",BL41="Directamente"),2,IF(AND(BK41="Moderado",BL41="Directamente"),1,0)))</f>
        <v>2</v>
      </c>
      <c r="BO41" s="134">
        <f>+AVERAGE(BN41:BN44)</f>
        <v>2</v>
      </c>
      <c r="BP41" s="66">
        <f>IF(D41=$E$7,0,IF(AND(BK41="Fuerte",BL41="Indirectamente"),1,IF(AND(BK41="Fuerte",BL41="Directamente"),2,IF(AND(BK41="Moderado",BL41="Directamente"),1,0))))</f>
        <v>2</v>
      </c>
      <c r="BQ41" s="134">
        <f>+AVERAGE(BP41:BP44)</f>
        <v>2</v>
      </c>
      <c r="BR41" s="99" t="s">
        <v>51</v>
      </c>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row>
    <row r="42" spans="1:138" s="36" customFormat="1" ht="144" x14ac:dyDescent="0.2">
      <c r="A42" s="142"/>
      <c r="B42" s="142"/>
      <c r="C42" s="99" t="s">
        <v>51</v>
      </c>
      <c r="D42" s="75" t="s">
        <v>51</v>
      </c>
      <c r="E42" s="143"/>
      <c r="F42" s="136"/>
      <c r="G42" s="136"/>
      <c r="H42" s="136"/>
      <c r="I42" s="144"/>
      <c r="J42" s="145"/>
      <c r="K42" s="144"/>
      <c r="L42" s="139"/>
      <c r="M42" s="139"/>
      <c r="N42" s="140"/>
      <c r="O42" s="193" t="str">
        <f t="shared" si="0"/>
        <v/>
      </c>
      <c r="P42" s="193">
        <f t="shared" si="17"/>
        <v>0</v>
      </c>
      <c r="Q42" s="193"/>
      <c r="R42" s="138"/>
      <c r="S42" s="138"/>
      <c r="T42" s="140">
        <f t="shared" si="1"/>
        <v>0</v>
      </c>
      <c r="U42" s="193" t="str">
        <f t="shared" si="2"/>
        <v/>
      </c>
      <c r="V42" s="193">
        <f t="shared" si="18"/>
        <v>0</v>
      </c>
      <c r="W42" s="136"/>
      <c r="X42" s="136"/>
      <c r="Y42" s="76" t="s">
        <v>739</v>
      </c>
      <c r="Z42" s="80" t="s">
        <v>607</v>
      </c>
      <c r="AA42" s="33" t="s">
        <v>23</v>
      </c>
      <c r="AB42" s="80" t="s">
        <v>608</v>
      </c>
      <c r="AC42" s="33" t="s">
        <v>7</v>
      </c>
      <c r="AD42" s="72">
        <f t="shared" si="3"/>
        <v>0</v>
      </c>
      <c r="AE42" s="33">
        <v>0</v>
      </c>
      <c r="AF42" s="33">
        <v>0</v>
      </c>
      <c r="AG42" s="33">
        <v>0</v>
      </c>
      <c r="AH42" s="33">
        <v>0</v>
      </c>
      <c r="AI42" s="33" t="s">
        <v>6</v>
      </c>
      <c r="AJ42" s="33" t="s">
        <v>20</v>
      </c>
      <c r="AK42" s="33" t="s">
        <v>6</v>
      </c>
      <c r="AL42" s="33" t="s">
        <v>6</v>
      </c>
      <c r="AM42" s="33" t="s">
        <v>6</v>
      </c>
      <c r="AN42" s="33" t="s">
        <v>29</v>
      </c>
      <c r="AO42" s="33" t="s">
        <v>117</v>
      </c>
      <c r="AP42" s="33" t="s">
        <v>101</v>
      </c>
      <c r="AQ42" s="33" t="s">
        <v>103</v>
      </c>
      <c r="AR42" s="33" t="s">
        <v>105</v>
      </c>
      <c r="AS42" s="33" t="str">
        <f t="shared" si="4"/>
        <v>Prevenir</v>
      </c>
      <c r="AT42" s="80" t="s">
        <v>108</v>
      </c>
      <c r="AU42" s="80" t="s">
        <v>110</v>
      </c>
      <c r="AV42" s="80" t="s">
        <v>112</v>
      </c>
      <c r="AW42" s="33">
        <f t="shared" si="5"/>
        <v>15</v>
      </c>
      <c r="AX42" s="33">
        <f t="shared" si="6"/>
        <v>15</v>
      </c>
      <c r="AY42" s="33">
        <f t="shared" si="7"/>
        <v>15</v>
      </c>
      <c r="AZ42" s="33">
        <f t="shared" si="8"/>
        <v>15</v>
      </c>
      <c r="BA42" s="33">
        <f t="shared" si="9"/>
        <v>15</v>
      </c>
      <c r="BB42" s="33">
        <f t="shared" si="10"/>
        <v>15</v>
      </c>
      <c r="BC42" s="33">
        <f t="shared" si="11"/>
        <v>10</v>
      </c>
      <c r="BD42" s="72">
        <f t="shared" si="12"/>
        <v>100</v>
      </c>
      <c r="BE42" s="72" t="str">
        <f t="shared" si="13"/>
        <v>Fuerte</v>
      </c>
      <c r="BF42" s="34" t="s">
        <v>156</v>
      </c>
      <c r="BG42" s="72" t="str">
        <f t="shared" si="14"/>
        <v>Fuerte</v>
      </c>
      <c r="BH42" s="72" t="str">
        <f t="shared" si="15"/>
        <v>Fuerte</v>
      </c>
      <c r="BI42" s="72">
        <f t="shared" si="16"/>
        <v>100</v>
      </c>
      <c r="BJ42" s="135"/>
      <c r="BK42" s="137"/>
      <c r="BL42" s="39" t="s">
        <v>165</v>
      </c>
      <c r="BM42" s="39" t="s">
        <v>165</v>
      </c>
      <c r="BN42" s="66">
        <f>IF(E42=$E$7,0,IF(AND(BK41="Fuerte",BL42="Directamente"),2,IF(AND(BK41="Moderado",BL42="Directamente"),1,0)))</f>
        <v>2</v>
      </c>
      <c r="BO42" s="134"/>
      <c r="BP42" s="66">
        <f>IF(D42=$E$7,0,IF(AND(BK41="Fuerte",BL42="Indirectamente"),1,IF(AND(BK41="Fuerte",BL42="Directamente"),2,IF(AND(BK41="Moderado",BL42="Directamente"),1,0))))</f>
        <v>2</v>
      </c>
      <c r="BQ42" s="134"/>
      <c r="BR42" s="99" t="s">
        <v>51</v>
      </c>
      <c r="BS42" s="50"/>
      <c r="BT42" s="50"/>
      <c r="BU42" s="50"/>
      <c r="BV42" s="50"/>
      <c r="BW42" s="50"/>
      <c r="BX42" s="50"/>
      <c r="BY42" s="50"/>
      <c r="BZ42" s="50"/>
      <c r="CA42" s="50"/>
      <c r="CB42" s="50"/>
      <c r="CC42" s="50"/>
      <c r="CD42" s="50"/>
      <c r="CE42" s="50"/>
      <c r="CF42" s="50"/>
      <c r="CG42" s="50"/>
      <c r="CH42" s="50"/>
      <c r="CI42" s="50"/>
      <c r="CJ42" s="50"/>
      <c r="CK42" s="50"/>
      <c r="CL42" s="50"/>
      <c r="CM42" s="50"/>
      <c r="CN42" s="50"/>
      <c r="CO42" s="50"/>
      <c r="CP42" s="50"/>
      <c r="CQ42" s="50"/>
      <c r="CR42" s="50"/>
      <c r="CS42" s="50"/>
      <c r="CT42" s="50"/>
      <c r="CU42" s="50"/>
      <c r="CV42" s="50"/>
      <c r="CW42" s="50"/>
      <c r="CX42" s="50"/>
      <c r="CY42" s="50"/>
      <c r="CZ42" s="50"/>
      <c r="DA42" s="50"/>
      <c r="DB42" s="50"/>
      <c r="DC42" s="50"/>
      <c r="DD42" s="50"/>
      <c r="DE42" s="50"/>
      <c r="DF42" s="50"/>
      <c r="DG42" s="50"/>
      <c r="DH42" s="50"/>
      <c r="DI42" s="50"/>
      <c r="DJ42" s="50"/>
      <c r="DK42" s="50"/>
      <c r="DL42" s="50"/>
      <c r="DM42" s="50"/>
      <c r="DN42" s="50"/>
      <c r="DO42" s="50"/>
      <c r="DP42" s="50"/>
      <c r="DQ42" s="50"/>
      <c r="DR42" s="50"/>
      <c r="DS42" s="50"/>
      <c r="DT42" s="50"/>
      <c r="DU42" s="50"/>
      <c r="DV42" s="50"/>
      <c r="DW42" s="50"/>
      <c r="DX42" s="50"/>
      <c r="DY42" s="50"/>
      <c r="DZ42" s="50"/>
      <c r="EA42" s="50"/>
      <c r="EB42" s="50"/>
      <c r="EC42" s="50"/>
      <c r="ED42" s="50"/>
      <c r="EE42" s="50"/>
      <c r="EF42" s="50"/>
      <c r="EG42" s="50"/>
      <c r="EH42" s="50"/>
    </row>
    <row r="43" spans="1:138" s="36" customFormat="1" ht="108" x14ac:dyDescent="0.2">
      <c r="A43" s="142"/>
      <c r="B43" s="142"/>
      <c r="C43" s="99" t="s">
        <v>51</v>
      </c>
      <c r="D43" s="75" t="s">
        <v>51</v>
      </c>
      <c r="E43" s="143"/>
      <c r="F43" s="136"/>
      <c r="G43" s="136"/>
      <c r="H43" s="136"/>
      <c r="I43" s="144"/>
      <c r="J43" s="145"/>
      <c r="K43" s="144"/>
      <c r="L43" s="139"/>
      <c r="M43" s="139"/>
      <c r="N43" s="140"/>
      <c r="O43" s="193" t="str">
        <f>(CONCATENATE(L43,M43))</f>
        <v/>
      </c>
      <c r="P43" s="193">
        <f t="shared" si="17"/>
        <v>0</v>
      </c>
      <c r="Q43" s="193"/>
      <c r="R43" s="138"/>
      <c r="S43" s="138"/>
      <c r="T43" s="140">
        <f t="shared" si="1"/>
        <v>0</v>
      </c>
      <c r="U43" s="193" t="str">
        <f>(CONCATENATE(R43,S43))</f>
        <v/>
      </c>
      <c r="V43" s="193">
        <f t="shared" si="18"/>
        <v>0</v>
      </c>
      <c r="W43" s="136"/>
      <c r="X43" s="136"/>
      <c r="Y43" s="76" t="s">
        <v>740</v>
      </c>
      <c r="Z43" s="80" t="s">
        <v>299</v>
      </c>
      <c r="AA43" s="33" t="s">
        <v>23</v>
      </c>
      <c r="AB43" s="80" t="s">
        <v>609</v>
      </c>
      <c r="AC43" s="33" t="s">
        <v>7</v>
      </c>
      <c r="AD43" s="72">
        <f t="shared" si="3"/>
        <v>0</v>
      </c>
      <c r="AE43" s="33">
        <v>0</v>
      </c>
      <c r="AF43" s="33">
        <v>0</v>
      </c>
      <c r="AG43" s="33">
        <v>0</v>
      </c>
      <c r="AH43" s="33">
        <v>0</v>
      </c>
      <c r="AI43" s="33" t="s">
        <v>6</v>
      </c>
      <c r="AJ43" s="33" t="s">
        <v>20</v>
      </c>
      <c r="AK43" s="33" t="s">
        <v>6</v>
      </c>
      <c r="AL43" s="33" t="s">
        <v>6</v>
      </c>
      <c r="AM43" s="33" t="s">
        <v>6</v>
      </c>
      <c r="AN43" s="33" t="s">
        <v>29</v>
      </c>
      <c r="AO43" s="33" t="s">
        <v>117</v>
      </c>
      <c r="AP43" s="33" t="s">
        <v>101</v>
      </c>
      <c r="AQ43" s="33" t="s">
        <v>103</v>
      </c>
      <c r="AR43" s="33" t="s">
        <v>105</v>
      </c>
      <c r="AS43" s="33" t="str">
        <f t="shared" si="4"/>
        <v>Prevenir</v>
      </c>
      <c r="AT43" s="80" t="s">
        <v>108</v>
      </c>
      <c r="AU43" s="80" t="s">
        <v>110</v>
      </c>
      <c r="AV43" s="80" t="s">
        <v>112</v>
      </c>
      <c r="AW43" s="33">
        <f t="shared" si="5"/>
        <v>15</v>
      </c>
      <c r="AX43" s="33">
        <f t="shared" si="6"/>
        <v>15</v>
      </c>
      <c r="AY43" s="33">
        <f t="shared" si="7"/>
        <v>15</v>
      </c>
      <c r="AZ43" s="33">
        <f t="shared" si="8"/>
        <v>15</v>
      </c>
      <c r="BA43" s="33">
        <f t="shared" si="9"/>
        <v>15</v>
      </c>
      <c r="BB43" s="33">
        <f t="shared" si="10"/>
        <v>15</v>
      </c>
      <c r="BC43" s="33">
        <f t="shared" si="11"/>
        <v>10</v>
      </c>
      <c r="BD43" s="72">
        <f t="shared" si="12"/>
        <v>100</v>
      </c>
      <c r="BE43" s="72" t="str">
        <f t="shared" si="13"/>
        <v>Fuerte</v>
      </c>
      <c r="BF43" s="34" t="s">
        <v>156</v>
      </c>
      <c r="BG43" s="72" t="str">
        <f t="shared" si="14"/>
        <v>Fuerte</v>
      </c>
      <c r="BH43" s="72" t="str">
        <f t="shared" si="15"/>
        <v>Fuerte</v>
      </c>
      <c r="BI43" s="72">
        <f t="shared" si="16"/>
        <v>100</v>
      </c>
      <c r="BJ43" s="135"/>
      <c r="BK43" s="137"/>
      <c r="BL43" s="39" t="s">
        <v>165</v>
      </c>
      <c r="BM43" s="39" t="s">
        <v>165</v>
      </c>
      <c r="BN43" s="66">
        <f>IF(E43=$E$7,0,IF(AND(BK41="Fuerte",BL43="Directamente"),2,IF(AND(BK41="Moderado",BL43="Directamente"),1,0)))</f>
        <v>2</v>
      </c>
      <c r="BO43" s="134"/>
      <c r="BP43" s="66">
        <f>IF(D43=$E$7,0,IF(AND(BK41="Fuerte",BL43="Indirectamente"),1,IF(AND(BK41="Fuerte",BL43="Directamente"),2,IF(AND(BK41="Moderado",BL43="Directamente"),1,0))))</f>
        <v>2</v>
      </c>
      <c r="BQ43" s="134"/>
      <c r="BR43" s="99" t="s">
        <v>51</v>
      </c>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0"/>
      <c r="DD43" s="50"/>
      <c r="DE43" s="50"/>
      <c r="DF43" s="50"/>
      <c r="DG43" s="50"/>
      <c r="DH43" s="50"/>
      <c r="DI43" s="50"/>
      <c r="DJ43" s="50"/>
      <c r="DK43" s="50"/>
      <c r="DL43" s="50"/>
      <c r="DM43" s="50"/>
      <c r="DN43" s="50"/>
      <c r="DO43" s="50"/>
      <c r="DP43" s="50"/>
      <c r="DQ43" s="50"/>
      <c r="DR43" s="50"/>
      <c r="DS43" s="50"/>
      <c r="DT43" s="50"/>
      <c r="DU43" s="50"/>
      <c r="DV43" s="50"/>
      <c r="DW43" s="50"/>
      <c r="DX43" s="50"/>
      <c r="DY43" s="50"/>
      <c r="DZ43" s="50"/>
      <c r="EA43" s="50"/>
      <c r="EB43" s="50"/>
      <c r="EC43" s="50"/>
      <c r="ED43" s="50"/>
      <c r="EE43" s="50"/>
      <c r="EF43" s="50"/>
      <c r="EG43" s="50"/>
      <c r="EH43" s="50"/>
    </row>
    <row r="44" spans="1:138" s="36" customFormat="1" ht="120" x14ac:dyDescent="0.2">
      <c r="A44" s="142"/>
      <c r="B44" s="142"/>
      <c r="C44" s="99" t="s">
        <v>51</v>
      </c>
      <c r="D44" s="75" t="s">
        <v>51</v>
      </c>
      <c r="E44" s="143"/>
      <c r="F44" s="136"/>
      <c r="G44" s="136"/>
      <c r="H44" s="136"/>
      <c r="I44" s="144"/>
      <c r="J44" s="145"/>
      <c r="K44" s="144"/>
      <c r="L44" s="139"/>
      <c r="M44" s="139"/>
      <c r="N44" s="140"/>
      <c r="O44" s="193" t="str">
        <f>(CONCATENATE(L44,M44))</f>
        <v/>
      </c>
      <c r="P44" s="193">
        <f t="shared" si="17"/>
        <v>0</v>
      </c>
      <c r="Q44" s="193"/>
      <c r="R44" s="138"/>
      <c r="S44" s="138"/>
      <c r="T44" s="140">
        <f t="shared" si="1"/>
        <v>0</v>
      </c>
      <c r="U44" s="193" t="str">
        <f>(CONCATENATE(R44,S44))</f>
        <v/>
      </c>
      <c r="V44" s="193">
        <f t="shared" si="18"/>
        <v>0</v>
      </c>
      <c r="W44" s="136"/>
      <c r="X44" s="136"/>
      <c r="Y44" s="76" t="s">
        <v>741</v>
      </c>
      <c r="Z44" s="80" t="s">
        <v>300</v>
      </c>
      <c r="AA44" s="33" t="s">
        <v>23</v>
      </c>
      <c r="AB44" s="80" t="s">
        <v>610</v>
      </c>
      <c r="AC44" s="33" t="s">
        <v>7</v>
      </c>
      <c r="AD44" s="72">
        <f t="shared" si="3"/>
        <v>1</v>
      </c>
      <c r="AE44" s="33">
        <v>0</v>
      </c>
      <c r="AF44" s="33">
        <v>0</v>
      </c>
      <c r="AG44" s="33">
        <v>0</v>
      </c>
      <c r="AH44" s="33">
        <v>1</v>
      </c>
      <c r="AI44" s="33" t="s">
        <v>23</v>
      </c>
      <c r="AJ44" s="33" t="s">
        <v>20</v>
      </c>
      <c r="AK44" s="33" t="s">
        <v>6</v>
      </c>
      <c r="AL44" s="33" t="s">
        <v>6</v>
      </c>
      <c r="AM44" s="33" t="s">
        <v>6</v>
      </c>
      <c r="AN44" s="33" t="s">
        <v>28</v>
      </c>
      <c r="AO44" s="33" t="s">
        <v>117</v>
      </c>
      <c r="AP44" s="33" t="s">
        <v>101</v>
      </c>
      <c r="AQ44" s="33" t="s">
        <v>103</v>
      </c>
      <c r="AR44" s="33" t="s">
        <v>105</v>
      </c>
      <c r="AS44" s="33" t="str">
        <f t="shared" si="4"/>
        <v>Prevenir</v>
      </c>
      <c r="AT44" s="80" t="s">
        <v>108</v>
      </c>
      <c r="AU44" s="80" t="s">
        <v>110</v>
      </c>
      <c r="AV44" s="80" t="s">
        <v>112</v>
      </c>
      <c r="AW44" s="33">
        <f t="shared" si="5"/>
        <v>15</v>
      </c>
      <c r="AX44" s="33">
        <f t="shared" si="6"/>
        <v>15</v>
      </c>
      <c r="AY44" s="33">
        <f t="shared" si="7"/>
        <v>15</v>
      </c>
      <c r="AZ44" s="33">
        <f t="shared" si="8"/>
        <v>15</v>
      </c>
      <c r="BA44" s="33">
        <f t="shared" si="9"/>
        <v>15</v>
      </c>
      <c r="BB44" s="33">
        <f t="shared" si="10"/>
        <v>15</v>
      </c>
      <c r="BC44" s="33">
        <f t="shared" si="11"/>
        <v>10</v>
      </c>
      <c r="BD44" s="72">
        <f t="shared" si="12"/>
        <v>100</v>
      </c>
      <c r="BE44" s="72" t="str">
        <f t="shared" si="13"/>
        <v>Fuerte</v>
      </c>
      <c r="BF44" s="34" t="s">
        <v>156</v>
      </c>
      <c r="BG44" s="72" t="str">
        <f t="shared" si="14"/>
        <v>Fuerte</v>
      </c>
      <c r="BH44" s="72" t="str">
        <f t="shared" si="15"/>
        <v>Fuerte</v>
      </c>
      <c r="BI44" s="72">
        <f t="shared" si="16"/>
        <v>100</v>
      </c>
      <c r="BJ44" s="135"/>
      <c r="BK44" s="137"/>
      <c r="BL44" s="39" t="s">
        <v>165</v>
      </c>
      <c r="BM44" s="39" t="s">
        <v>165</v>
      </c>
      <c r="BN44" s="66">
        <f>IF(E44=$E$7,0,IF(AND(BK41="Fuerte",BL44="Directamente"),2,IF(AND(BK41="Moderado",BL44="Directamente"),1,0)))</f>
        <v>2</v>
      </c>
      <c r="BO44" s="134"/>
      <c r="BP44" s="66">
        <f>IF(D44=$E$7,0,IF(AND(BK41="Fuerte",BL44="Indirectamente"),1,IF(AND(BK41="Fuerte",BL44="Directamente"),2,IF(AND(BK41="Moderado",BL44="Directamente"),1,0))))</f>
        <v>2</v>
      </c>
      <c r="BQ44" s="134"/>
      <c r="BR44" s="99" t="s">
        <v>51</v>
      </c>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c r="CW44" s="50"/>
      <c r="CX44" s="50"/>
      <c r="CY44" s="50"/>
      <c r="CZ44" s="50"/>
      <c r="DA44" s="50"/>
      <c r="DB44" s="50"/>
      <c r="DC44" s="50"/>
      <c r="DD44" s="50"/>
      <c r="DE44" s="50"/>
      <c r="DF44" s="50"/>
      <c r="DG44" s="50"/>
      <c r="DH44" s="50"/>
      <c r="DI44" s="50"/>
      <c r="DJ44" s="50"/>
      <c r="DK44" s="50"/>
      <c r="DL44" s="50"/>
      <c r="DM44" s="50"/>
      <c r="DN44" s="50"/>
      <c r="DO44" s="50"/>
      <c r="DP44" s="50"/>
      <c r="DQ44" s="50"/>
      <c r="DR44" s="50"/>
      <c r="DS44" s="50"/>
      <c r="DT44" s="50"/>
      <c r="DU44" s="50"/>
      <c r="DV44" s="50"/>
      <c r="DW44" s="50"/>
      <c r="DX44" s="50"/>
      <c r="DY44" s="50"/>
      <c r="DZ44" s="50"/>
      <c r="EA44" s="50"/>
      <c r="EB44" s="50"/>
      <c r="EC44" s="50"/>
      <c r="ED44" s="50"/>
      <c r="EE44" s="50"/>
      <c r="EF44" s="50"/>
      <c r="EG44" s="50"/>
      <c r="EH44" s="50"/>
    </row>
    <row r="45" spans="1:138" s="50" customFormat="1" x14ac:dyDescent="0.2">
      <c r="B45" s="40"/>
      <c r="C45" s="41"/>
      <c r="D45" s="46"/>
      <c r="I45" s="49"/>
      <c r="K45" s="49"/>
      <c r="O45" s="48"/>
      <c r="P45" s="48"/>
      <c r="Q45" s="44"/>
      <c r="U45" s="48"/>
      <c r="V45" s="48"/>
      <c r="Z45" s="45"/>
      <c r="AA45" s="49"/>
      <c r="AB45" s="49"/>
      <c r="AC45" s="49"/>
      <c r="AD45" s="49"/>
      <c r="AE45" s="49"/>
      <c r="AF45" s="49"/>
      <c r="AG45" s="49"/>
      <c r="AH45" s="49"/>
      <c r="AI45" s="49"/>
      <c r="AJ45" s="49"/>
      <c r="AK45" s="49"/>
      <c r="AL45" s="49"/>
      <c r="AM45" s="49"/>
      <c r="AN45" s="49"/>
      <c r="AO45" s="49"/>
      <c r="AP45" s="45"/>
      <c r="AQ45" s="45"/>
      <c r="AR45" s="45"/>
      <c r="AS45" s="45"/>
      <c r="AT45" s="45"/>
      <c r="AU45" s="45"/>
      <c r="AV45" s="45"/>
      <c r="AW45" s="45"/>
      <c r="AX45" s="45"/>
      <c r="AY45" s="45"/>
      <c r="AZ45" s="45"/>
      <c r="BA45" s="45"/>
      <c r="BB45" s="45"/>
      <c r="BC45" s="45"/>
      <c r="BD45" s="45"/>
      <c r="BE45" s="45"/>
      <c r="BF45" s="49"/>
      <c r="BG45" s="49"/>
      <c r="BH45" s="49"/>
      <c r="BI45" s="49"/>
      <c r="BJ45" s="49"/>
      <c r="BK45" s="49"/>
      <c r="BR45" s="41"/>
    </row>
    <row r="46" spans="1:138" s="50" customFormat="1" x14ac:dyDescent="0.2">
      <c r="B46" s="40"/>
      <c r="C46" s="41"/>
      <c r="D46" s="46"/>
      <c r="I46" s="49"/>
      <c r="K46" s="49"/>
      <c r="O46" s="48"/>
      <c r="P46" s="48"/>
      <c r="Q46" s="44"/>
      <c r="U46" s="48"/>
      <c r="V46" s="48"/>
      <c r="Z46" s="45"/>
      <c r="AA46" s="49"/>
      <c r="AB46" s="49"/>
      <c r="AC46" s="49"/>
      <c r="AD46" s="49"/>
      <c r="AE46" s="49"/>
      <c r="AF46" s="49"/>
      <c r="AG46" s="49"/>
      <c r="AH46" s="49"/>
      <c r="AI46" s="49"/>
      <c r="AJ46" s="49"/>
      <c r="AK46" s="49"/>
      <c r="AL46" s="49"/>
      <c r="AM46" s="49"/>
      <c r="AN46" s="49"/>
      <c r="AO46" s="49"/>
      <c r="AP46" s="45"/>
      <c r="AQ46" s="45"/>
      <c r="AR46" s="45"/>
      <c r="AS46" s="45"/>
      <c r="AT46" s="45"/>
      <c r="AU46" s="45"/>
      <c r="AV46" s="45"/>
      <c r="AW46" s="45"/>
      <c r="AX46" s="45"/>
      <c r="AY46" s="45"/>
      <c r="AZ46" s="45"/>
      <c r="BA46" s="45"/>
      <c r="BB46" s="45"/>
      <c r="BC46" s="45"/>
      <c r="BD46" s="45"/>
      <c r="BE46" s="45"/>
      <c r="BF46" s="49"/>
      <c r="BG46" s="49"/>
      <c r="BH46" s="49"/>
      <c r="BI46" s="49"/>
      <c r="BJ46" s="49"/>
      <c r="BK46" s="49"/>
      <c r="BR46" s="41"/>
    </row>
    <row r="47" spans="1:138" x14ac:dyDescent="0.2">
      <c r="I47" s="22"/>
      <c r="K47" s="22"/>
      <c r="N47" s="186"/>
      <c r="O47" s="187"/>
      <c r="Q47" s="4"/>
      <c r="T47" s="186"/>
      <c r="U47" s="187"/>
      <c r="Z47" s="21"/>
      <c r="AA47" s="22"/>
      <c r="AB47" s="22"/>
      <c r="AC47" s="22"/>
      <c r="AD47" s="22"/>
      <c r="AE47" s="22"/>
      <c r="AF47" s="22"/>
      <c r="AG47" s="22"/>
      <c r="AH47" s="22"/>
      <c r="AI47" s="22"/>
      <c r="AJ47" s="22"/>
      <c r="AK47" s="22"/>
      <c r="AL47" s="22"/>
      <c r="AM47" s="22"/>
      <c r="AN47" s="22"/>
      <c r="AO47" s="22"/>
      <c r="AP47" s="21"/>
      <c r="AQ47" s="21"/>
      <c r="AR47" s="21"/>
      <c r="AS47" s="21"/>
      <c r="AT47" s="21"/>
      <c r="AU47" s="21"/>
      <c r="AV47" s="21"/>
      <c r="AW47" s="21"/>
      <c r="AX47" s="21"/>
      <c r="AY47" s="21"/>
      <c r="AZ47" s="21"/>
      <c r="BA47" s="21"/>
      <c r="BB47" s="21"/>
      <c r="BC47" s="21"/>
      <c r="BD47" s="21"/>
      <c r="BE47" s="21"/>
      <c r="BF47" s="22"/>
      <c r="BG47" s="22"/>
      <c r="BH47" s="22"/>
      <c r="BI47" s="22"/>
      <c r="BJ47" s="201"/>
      <c r="BK47" s="22"/>
    </row>
    <row r="48" spans="1:138" x14ac:dyDescent="0.2">
      <c r="I48" s="22"/>
      <c r="K48" s="22"/>
      <c r="N48" s="186"/>
      <c r="O48" s="187"/>
      <c r="Q48" s="4"/>
      <c r="T48" s="186"/>
      <c r="U48" s="187"/>
      <c r="Z48" s="21"/>
      <c r="AA48" s="22"/>
      <c r="AB48" s="22"/>
      <c r="AC48" s="22"/>
      <c r="AD48" s="22"/>
      <c r="AE48" s="22"/>
      <c r="AF48" s="22"/>
      <c r="AG48" s="22"/>
      <c r="AH48" s="22"/>
      <c r="AI48" s="22"/>
      <c r="AJ48" s="22"/>
      <c r="AK48" s="22"/>
      <c r="AL48" s="22"/>
      <c r="AM48" s="22"/>
      <c r="AN48" s="22"/>
      <c r="AO48" s="22"/>
      <c r="AP48" s="21"/>
      <c r="AQ48" s="21"/>
      <c r="AR48" s="21"/>
      <c r="AS48" s="21"/>
      <c r="AT48" s="21"/>
      <c r="AU48" s="21"/>
      <c r="AV48" s="21"/>
      <c r="AW48" s="21"/>
      <c r="AX48" s="21"/>
      <c r="AY48" s="21"/>
      <c r="AZ48" s="21"/>
      <c r="BA48" s="21"/>
      <c r="BB48" s="21"/>
      <c r="BC48" s="21"/>
      <c r="BD48" s="21"/>
      <c r="BE48" s="21"/>
      <c r="BF48" s="22"/>
      <c r="BG48" s="22"/>
      <c r="BH48" s="22"/>
      <c r="BI48" s="22"/>
      <c r="BJ48" s="201"/>
      <c r="BK48" s="22"/>
    </row>
    <row r="49" spans="9:63" x14ac:dyDescent="0.2">
      <c r="I49" s="22"/>
      <c r="K49" s="22"/>
      <c r="Z49" s="21"/>
      <c r="AA49" s="22"/>
      <c r="AB49" s="22"/>
      <c r="AC49" s="22"/>
      <c r="AD49" s="22"/>
      <c r="AE49" s="22"/>
      <c r="AF49" s="22"/>
      <c r="AG49" s="22"/>
      <c r="AH49" s="22"/>
      <c r="AI49" s="22"/>
      <c r="AJ49" s="22"/>
      <c r="AK49" s="22"/>
      <c r="AL49" s="22"/>
      <c r="AM49" s="22"/>
      <c r="AN49" s="22"/>
      <c r="AO49" s="22"/>
      <c r="AP49" s="21"/>
      <c r="AQ49" s="21"/>
      <c r="AR49" s="21"/>
      <c r="AS49" s="21"/>
      <c r="AT49" s="21"/>
      <c r="AU49" s="21"/>
      <c r="AV49" s="21"/>
      <c r="AW49" s="21"/>
      <c r="AX49" s="21"/>
      <c r="AY49" s="21"/>
      <c r="AZ49" s="21"/>
      <c r="BA49" s="21"/>
      <c r="BB49" s="21"/>
      <c r="BC49" s="21"/>
      <c r="BD49" s="21"/>
      <c r="BE49" s="21"/>
      <c r="BF49" s="22"/>
      <c r="BG49" s="22"/>
      <c r="BH49" s="22"/>
      <c r="BI49" s="22"/>
      <c r="BJ49" s="22"/>
      <c r="BK49" s="22"/>
    </row>
    <row r="50" spans="9:63" x14ac:dyDescent="0.2">
      <c r="I50" s="22"/>
      <c r="K50" s="22"/>
      <c r="N50" s="186"/>
      <c r="O50" s="187"/>
      <c r="T50" s="186"/>
      <c r="U50" s="187"/>
      <c r="BJ50" s="186"/>
    </row>
    <row r="51" spans="9:63" x14ac:dyDescent="0.2">
      <c r="I51" s="22"/>
      <c r="K51" s="22"/>
      <c r="N51" s="186"/>
      <c r="O51" s="187"/>
      <c r="T51" s="186"/>
      <c r="U51" s="187"/>
      <c r="BJ51" s="186"/>
    </row>
    <row r="52" spans="9:63" x14ac:dyDescent="0.2">
      <c r="K52" s="22"/>
      <c r="N52" s="186"/>
      <c r="O52" s="187"/>
      <c r="T52" s="186"/>
      <c r="U52" s="187"/>
      <c r="BJ52" s="186"/>
    </row>
    <row r="53" spans="9:63" x14ac:dyDescent="0.2">
      <c r="K53" s="22"/>
      <c r="N53" s="186"/>
      <c r="O53" s="187"/>
      <c r="T53" s="186"/>
      <c r="U53" s="187"/>
      <c r="BJ53" s="186"/>
    </row>
    <row r="54" spans="9:63" x14ac:dyDescent="0.2">
      <c r="K54" s="22"/>
      <c r="N54" s="186"/>
      <c r="O54" s="187"/>
      <c r="T54" s="186"/>
      <c r="U54" s="187"/>
      <c r="BJ54" s="186"/>
    </row>
    <row r="55" spans="9:63" x14ac:dyDescent="0.2">
      <c r="K55" s="22"/>
      <c r="N55" s="186"/>
      <c r="O55" s="187"/>
      <c r="T55" s="186"/>
      <c r="U55" s="187"/>
      <c r="BJ55" s="186"/>
    </row>
    <row r="56" spans="9:63" x14ac:dyDescent="0.2">
      <c r="K56" s="22"/>
      <c r="N56" s="186"/>
      <c r="O56" s="187"/>
      <c r="T56" s="186"/>
      <c r="U56" s="187"/>
      <c r="BJ56" s="186"/>
    </row>
    <row r="57" spans="9:63" x14ac:dyDescent="0.2">
      <c r="K57" s="22"/>
      <c r="N57" s="186"/>
      <c r="O57" s="187"/>
      <c r="T57" s="186"/>
      <c r="U57" s="187"/>
      <c r="BJ57" s="186"/>
    </row>
    <row r="58" spans="9:63" x14ac:dyDescent="0.2">
      <c r="K58" s="22"/>
    </row>
    <row r="59" spans="9:63" x14ac:dyDescent="0.2">
      <c r="K59" s="22"/>
      <c r="N59" s="186"/>
      <c r="O59" s="187"/>
      <c r="T59" s="186"/>
      <c r="U59" s="187"/>
      <c r="BJ59" s="186"/>
    </row>
    <row r="60" spans="9:63" x14ac:dyDescent="0.2">
      <c r="K60" s="22"/>
      <c r="N60" s="186"/>
      <c r="O60" s="187"/>
      <c r="T60" s="186"/>
      <c r="U60" s="187"/>
      <c r="BJ60" s="186"/>
    </row>
    <row r="61" spans="9:63" x14ac:dyDescent="0.2">
      <c r="K61" s="22"/>
      <c r="N61" s="186"/>
      <c r="O61" s="187"/>
      <c r="T61" s="186"/>
      <c r="U61" s="187"/>
      <c r="BJ61" s="186"/>
    </row>
    <row r="62" spans="9:63" x14ac:dyDescent="0.2">
      <c r="K62" s="22"/>
      <c r="N62" s="186"/>
      <c r="O62" s="187"/>
      <c r="T62" s="186"/>
      <c r="U62" s="187"/>
      <c r="BJ62" s="186"/>
    </row>
    <row r="63" spans="9:63" x14ac:dyDescent="0.2">
      <c r="K63" s="22"/>
      <c r="N63" s="186"/>
      <c r="O63" s="187"/>
      <c r="T63" s="186"/>
      <c r="U63" s="187"/>
      <c r="BJ63" s="186"/>
    </row>
    <row r="64" spans="9:63" x14ac:dyDescent="0.2">
      <c r="K64" s="22"/>
      <c r="N64" s="186"/>
      <c r="O64" s="187"/>
      <c r="T64" s="186"/>
      <c r="U64" s="187"/>
      <c r="BJ64" s="186"/>
    </row>
    <row r="65" spans="11:62" x14ac:dyDescent="0.2">
      <c r="K65" s="22"/>
      <c r="N65" s="186"/>
      <c r="O65" s="187"/>
      <c r="T65" s="186"/>
      <c r="U65" s="187"/>
      <c r="BJ65" s="186"/>
    </row>
    <row r="66" spans="11:62" x14ac:dyDescent="0.2">
      <c r="K66" s="22"/>
      <c r="N66" s="186"/>
      <c r="O66" s="187"/>
      <c r="T66" s="186"/>
      <c r="U66" s="187"/>
      <c r="BJ66" s="186"/>
    </row>
    <row r="67" spans="11:62" x14ac:dyDescent="0.2">
      <c r="K67" s="22"/>
      <c r="N67" s="186"/>
      <c r="O67" s="187"/>
      <c r="T67" s="186"/>
      <c r="U67" s="187"/>
      <c r="BJ67" s="186"/>
    </row>
    <row r="68" spans="11:62" x14ac:dyDescent="0.2">
      <c r="K68" s="22"/>
    </row>
    <row r="69" spans="11:62" x14ac:dyDescent="0.2">
      <c r="K69" s="22"/>
    </row>
    <row r="70" spans="11:62" x14ac:dyDescent="0.2">
      <c r="K70" s="22"/>
    </row>
    <row r="71" spans="11:62" x14ac:dyDescent="0.2">
      <c r="K71" s="22"/>
    </row>
    <row r="72" spans="11:62" x14ac:dyDescent="0.2">
      <c r="K72" s="22"/>
      <c r="N72" s="186"/>
      <c r="O72" s="187"/>
      <c r="T72" s="186"/>
      <c r="U72" s="187"/>
      <c r="BJ72" s="186"/>
    </row>
    <row r="73" spans="11:62" x14ac:dyDescent="0.2">
      <c r="K73" s="22"/>
      <c r="N73" s="186"/>
      <c r="O73" s="187"/>
      <c r="T73" s="186"/>
      <c r="U73" s="187"/>
      <c r="BJ73" s="186"/>
    </row>
    <row r="74" spans="11:62" x14ac:dyDescent="0.2">
      <c r="K74" s="22"/>
      <c r="N74" s="186"/>
      <c r="O74" s="187"/>
      <c r="T74" s="186"/>
      <c r="U74" s="187"/>
      <c r="BJ74" s="186"/>
    </row>
    <row r="75" spans="11:62" x14ac:dyDescent="0.2">
      <c r="K75" s="22"/>
      <c r="N75" s="186"/>
      <c r="O75" s="187"/>
      <c r="T75" s="186"/>
      <c r="U75" s="187"/>
      <c r="BJ75" s="186"/>
    </row>
    <row r="76" spans="11:62" x14ac:dyDescent="0.2">
      <c r="K76" s="22"/>
      <c r="N76" s="186"/>
      <c r="O76" s="187"/>
      <c r="T76" s="186"/>
      <c r="U76" s="187"/>
      <c r="BJ76" s="186"/>
    </row>
    <row r="77" spans="11:62" x14ac:dyDescent="0.2">
      <c r="K77" s="22"/>
      <c r="N77" s="186"/>
      <c r="O77" s="187"/>
      <c r="T77" s="186"/>
      <c r="U77" s="187"/>
      <c r="BJ77" s="186"/>
    </row>
    <row r="78" spans="11:62" x14ac:dyDescent="0.2">
      <c r="K78" s="22"/>
      <c r="N78" s="186"/>
      <c r="O78" s="187"/>
      <c r="T78" s="186"/>
      <c r="U78" s="187"/>
      <c r="BJ78" s="186"/>
    </row>
    <row r="79" spans="11:62" x14ac:dyDescent="0.2">
      <c r="K79" s="22"/>
    </row>
    <row r="80" spans="11:62" x14ac:dyDescent="0.2">
      <c r="K80" s="22"/>
    </row>
    <row r="81" spans="11:62" x14ac:dyDescent="0.2">
      <c r="K81" s="22"/>
      <c r="N81" s="186"/>
      <c r="O81" s="187"/>
      <c r="T81" s="186"/>
      <c r="U81" s="187"/>
      <c r="BJ81" s="186"/>
    </row>
    <row r="82" spans="11:62" x14ac:dyDescent="0.2">
      <c r="K82" s="22"/>
      <c r="N82" s="186"/>
      <c r="O82" s="187"/>
      <c r="T82" s="186"/>
      <c r="U82" s="187"/>
      <c r="BJ82" s="186"/>
    </row>
    <row r="83" spans="11:62" x14ac:dyDescent="0.2">
      <c r="K83" s="22"/>
      <c r="N83" s="186"/>
      <c r="O83" s="187"/>
      <c r="T83" s="186"/>
      <c r="U83" s="187"/>
      <c r="BJ83" s="186"/>
    </row>
    <row r="84" spans="11:62" x14ac:dyDescent="0.2">
      <c r="K84" s="22"/>
      <c r="N84" s="186"/>
      <c r="O84" s="187"/>
      <c r="T84" s="186"/>
      <c r="U84" s="187"/>
      <c r="BJ84" s="186"/>
    </row>
    <row r="85" spans="11:62" x14ac:dyDescent="0.2">
      <c r="K85" s="22"/>
      <c r="N85" s="186"/>
      <c r="O85" s="187"/>
      <c r="T85" s="186"/>
      <c r="U85" s="187"/>
      <c r="BJ85" s="186"/>
    </row>
    <row r="86" spans="11:62" x14ac:dyDescent="0.2">
      <c r="K86" s="22"/>
      <c r="N86" s="186"/>
      <c r="O86" s="187"/>
      <c r="T86" s="186"/>
      <c r="U86" s="187"/>
      <c r="BJ86" s="186"/>
    </row>
    <row r="87" spans="11:62" x14ac:dyDescent="0.2">
      <c r="K87" s="22"/>
    </row>
    <row r="88" spans="11:62" x14ac:dyDescent="0.2">
      <c r="K88" s="22"/>
    </row>
    <row r="89" spans="11:62" x14ac:dyDescent="0.2">
      <c r="K89" s="22"/>
      <c r="N89" s="186"/>
      <c r="O89" s="187"/>
      <c r="T89" s="186"/>
      <c r="U89" s="187"/>
      <c r="BJ89" s="186"/>
    </row>
    <row r="90" spans="11:62" x14ac:dyDescent="0.2">
      <c r="K90" s="22"/>
      <c r="N90" s="186"/>
      <c r="O90" s="187"/>
      <c r="T90" s="186"/>
      <c r="U90" s="187"/>
      <c r="BJ90" s="186"/>
    </row>
    <row r="91" spans="11:62" x14ac:dyDescent="0.2">
      <c r="K91" s="22"/>
      <c r="N91" s="186"/>
      <c r="O91" s="187"/>
      <c r="T91" s="186"/>
      <c r="U91" s="187"/>
      <c r="BJ91" s="186"/>
    </row>
    <row r="92" spans="11:62" x14ac:dyDescent="0.2">
      <c r="K92" s="22"/>
    </row>
    <row r="93" spans="11:62" x14ac:dyDescent="0.2">
      <c r="K93" s="22"/>
      <c r="N93" s="186"/>
      <c r="O93" s="187"/>
      <c r="T93" s="186"/>
      <c r="U93" s="187"/>
      <c r="BJ93" s="186"/>
    </row>
    <row r="94" spans="11:62" x14ac:dyDescent="0.2">
      <c r="K94" s="22"/>
      <c r="N94" s="186"/>
      <c r="O94" s="187"/>
      <c r="T94" s="186"/>
      <c r="U94" s="187"/>
      <c r="BJ94" s="186"/>
    </row>
    <row r="95" spans="11:62" x14ac:dyDescent="0.2">
      <c r="K95" s="22"/>
      <c r="N95" s="186"/>
      <c r="O95" s="187"/>
      <c r="T95" s="186"/>
      <c r="U95" s="187"/>
      <c r="BJ95" s="186"/>
    </row>
    <row r="96" spans="11:62" x14ac:dyDescent="0.2">
      <c r="K96" s="22"/>
    </row>
    <row r="97" spans="11:62" x14ac:dyDescent="0.2">
      <c r="K97" s="22"/>
    </row>
    <row r="98" spans="11:62" x14ac:dyDescent="0.2">
      <c r="K98" s="22"/>
      <c r="N98" s="186"/>
      <c r="O98" s="187"/>
      <c r="T98" s="186"/>
      <c r="U98" s="187"/>
      <c r="BJ98" s="186"/>
    </row>
    <row r="99" spans="11:62" x14ac:dyDescent="0.2">
      <c r="K99" s="22"/>
      <c r="N99" s="186"/>
      <c r="O99" s="187"/>
      <c r="T99" s="186"/>
      <c r="U99" s="187"/>
      <c r="BJ99" s="186"/>
    </row>
    <row r="100" spans="11:62" x14ac:dyDescent="0.2">
      <c r="K100" s="22"/>
      <c r="N100" s="186"/>
      <c r="O100" s="187"/>
      <c r="T100" s="186"/>
      <c r="U100" s="187"/>
      <c r="BJ100" s="186"/>
    </row>
    <row r="101" spans="11:62" x14ac:dyDescent="0.2">
      <c r="K101" s="22"/>
      <c r="N101" s="186"/>
      <c r="O101" s="187"/>
      <c r="T101" s="186"/>
      <c r="U101" s="187"/>
      <c r="BJ101" s="186"/>
    </row>
    <row r="102" spans="11:62" x14ac:dyDescent="0.2">
      <c r="K102" s="22"/>
      <c r="N102" s="186"/>
      <c r="O102" s="187"/>
      <c r="T102" s="186"/>
      <c r="U102" s="187"/>
      <c r="BJ102" s="186"/>
    </row>
    <row r="103" spans="11:62" x14ac:dyDescent="0.2">
      <c r="K103" s="22"/>
      <c r="N103" s="186"/>
      <c r="O103" s="187"/>
      <c r="T103" s="186"/>
      <c r="U103" s="187"/>
      <c r="BJ103" s="186"/>
    </row>
    <row r="104" spans="11:62" x14ac:dyDescent="0.2">
      <c r="K104" s="22"/>
      <c r="N104" s="186"/>
      <c r="O104" s="187"/>
      <c r="T104" s="186"/>
      <c r="U104" s="187"/>
      <c r="BJ104" s="186"/>
    </row>
    <row r="105" spans="11:62" x14ac:dyDescent="0.2">
      <c r="K105" s="22"/>
      <c r="N105" s="186"/>
      <c r="O105" s="187"/>
      <c r="T105" s="186"/>
      <c r="U105" s="187"/>
      <c r="BJ105" s="186"/>
    </row>
    <row r="106" spans="11:62" x14ac:dyDescent="0.2">
      <c r="K106" s="22"/>
      <c r="N106" s="186"/>
      <c r="O106" s="187"/>
      <c r="T106" s="186"/>
      <c r="U106" s="187"/>
      <c r="BJ106" s="186"/>
    </row>
    <row r="107" spans="11:62" x14ac:dyDescent="0.2">
      <c r="K107" s="22"/>
    </row>
    <row r="108" spans="11:62" x14ac:dyDescent="0.2">
      <c r="K108" s="22"/>
    </row>
  </sheetData>
  <sheetProtection sheet="1" formatCells="0" formatColumns="0" formatRows="0" sort="0" autoFilter="0" pivotTables="0"/>
  <autoFilter ref="A36:BR44" xr:uid="{C17AB63A-CC2E-45B1-9000-3DF8F50B2535}"/>
  <mergeCells count="184">
    <mergeCell ref="D28:F28"/>
    <mergeCell ref="B2:D5"/>
    <mergeCell ref="E2:X5"/>
    <mergeCell ref="D35:K35"/>
    <mergeCell ref="L35:X35"/>
    <mergeCell ref="Y35:BK35"/>
    <mergeCell ref="U93:U95"/>
    <mergeCell ref="BJ93:BJ95"/>
    <mergeCell ref="O93:O95"/>
    <mergeCell ref="T93:T95"/>
    <mergeCell ref="N93:N95"/>
    <mergeCell ref="BJ89:BJ91"/>
    <mergeCell ref="T89:T91"/>
    <mergeCell ref="U89:U91"/>
    <mergeCell ref="N89:N91"/>
    <mergeCell ref="O89:O91"/>
    <mergeCell ref="K37:K38"/>
    <mergeCell ref="L37:L38"/>
    <mergeCell ref="M37:M38"/>
    <mergeCell ref="N37:N38"/>
    <mergeCell ref="O37:O38"/>
    <mergeCell ref="P37:P38"/>
    <mergeCell ref="X39:X40"/>
    <mergeCell ref="BJ39:BJ40"/>
    <mergeCell ref="U101:U102"/>
    <mergeCell ref="BJ101:BJ102"/>
    <mergeCell ref="O101:O102"/>
    <mergeCell ref="T101:T102"/>
    <mergeCell ref="N101:N102"/>
    <mergeCell ref="BJ98:BJ100"/>
    <mergeCell ref="T98:T100"/>
    <mergeCell ref="U98:U100"/>
    <mergeCell ref="N98:N100"/>
    <mergeCell ref="O98:O100"/>
    <mergeCell ref="U105:U106"/>
    <mergeCell ref="BJ105:BJ106"/>
    <mergeCell ref="O105:O106"/>
    <mergeCell ref="T105:T106"/>
    <mergeCell ref="N105:N106"/>
    <mergeCell ref="BJ103:BJ104"/>
    <mergeCell ref="T103:T104"/>
    <mergeCell ref="U103:U104"/>
    <mergeCell ref="N103:N104"/>
    <mergeCell ref="O103:O104"/>
    <mergeCell ref="X37:X38"/>
    <mergeCell ref="BJ37:BJ38"/>
    <mergeCell ref="BK37:BK38"/>
    <mergeCell ref="BO37:BO38"/>
    <mergeCell ref="BQ37:BQ38"/>
    <mergeCell ref="Q37:Q38"/>
    <mergeCell ref="R37:R38"/>
    <mergeCell ref="S37:S38"/>
    <mergeCell ref="T37:T38"/>
    <mergeCell ref="U37:U38"/>
    <mergeCell ref="V37:V38"/>
    <mergeCell ref="A37:A38"/>
    <mergeCell ref="B37:B38"/>
    <mergeCell ref="E37:E38"/>
    <mergeCell ref="F37:F38"/>
    <mergeCell ref="G37:G38"/>
    <mergeCell ref="H37:H38"/>
    <mergeCell ref="I37:I38"/>
    <mergeCell ref="J37:J38"/>
    <mergeCell ref="W37:W38"/>
    <mergeCell ref="K39:K40"/>
    <mergeCell ref="L39:L40"/>
    <mergeCell ref="M39:M40"/>
    <mergeCell ref="N39:N40"/>
    <mergeCell ref="A39:A40"/>
    <mergeCell ref="B39:B40"/>
    <mergeCell ref="T39:T40"/>
    <mergeCell ref="BO39:BO40"/>
    <mergeCell ref="BQ39:BQ40"/>
    <mergeCell ref="V39:V40"/>
    <mergeCell ref="W39:W40"/>
    <mergeCell ref="BK39:BK40"/>
    <mergeCell ref="O39:O40"/>
    <mergeCell ref="P39:P40"/>
    <mergeCell ref="Q39:Q40"/>
    <mergeCell ref="R39:R40"/>
    <mergeCell ref="S39:S40"/>
    <mergeCell ref="A41:A44"/>
    <mergeCell ref="B41:B44"/>
    <mergeCell ref="E41:E44"/>
    <mergeCell ref="F41:F44"/>
    <mergeCell ref="G41:G44"/>
    <mergeCell ref="H41:H44"/>
    <mergeCell ref="I41:I44"/>
    <mergeCell ref="J41:J44"/>
    <mergeCell ref="E39:E40"/>
    <mergeCell ref="F39:F40"/>
    <mergeCell ref="G39:G40"/>
    <mergeCell ref="H39:H40"/>
    <mergeCell ref="I39:I40"/>
    <mergeCell ref="J39:J40"/>
    <mergeCell ref="BO41:BO44"/>
    <mergeCell ref="BQ41:BQ44"/>
    <mergeCell ref="Q41:Q44"/>
    <mergeCell ref="R41:R44"/>
    <mergeCell ref="S41:S44"/>
    <mergeCell ref="T41:T44"/>
    <mergeCell ref="U41:U44"/>
    <mergeCell ref="V41:V44"/>
    <mergeCell ref="K41:K44"/>
    <mergeCell ref="L41:L44"/>
    <mergeCell ref="M41:M44"/>
    <mergeCell ref="N41:N44"/>
    <mergeCell ref="O41:O44"/>
    <mergeCell ref="P41:P44"/>
    <mergeCell ref="BK41:BK44"/>
    <mergeCell ref="U47:U48"/>
    <mergeCell ref="BJ47:BJ48"/>
    <mergeCell ref="O47:O48"/>
    <mergeCell ref="T47:T48"/>
    <mergeCell ref="U39:U40"/>
    <mergeCell ref="N47:N48"/>
    <mergeCell ref="W41:W44"/>
    <mergeCell ref="X41:X44"/>
    <mergeCell ref="BJ41:BJ44"/>
    <mergeCell ref="U53:U55"/>
    <mergeCell ref="BJ53:BJ55"/>
    <mergeCell ref="O53:O55"/>
    <mergeCell ref="T53:T55"/>
    <mergeCell ref="N53:N55"/>
    <mergeCell ref="BJ50:BJ52"/>
    <mergeCell ref="T50:T52"/>
    <mergeCell ref="U50:U52"/>
    <mergeCell ref="N50:N52"/>
    <mergeCell ref="O50:O52"/>
    <mergeCell ref="U61:U62"/>
    <mergeCell ref="BJ61:BJ62"/>
    <mergeCell ref="O61:O62"/>
    <mergeCell ref="T61:T62"/>
    <mergeCell ref="N61:N62"/>
    <mergeCell ref="BJ56:BJ57"/>
    <mergeCell ref="T56:T57"/>
    <mergeCell ref="U56:U57"/>
    <mergeCell ref="N56:N57"/>
    <mergeCell ref="O56:O57"/>
    <mergeCell ref="BJ59:BJ60"/>
    <mergeCell ref="T59:T60"/>
    <mergeCell ref="U59:U60"/>
    <mergeCell ref="N59:N60"/>
    <mergeCell ref="O59:O60"/>
    <mergeCell ref="U65:U67"/>
    <mergeCell ref="BJ65:BJ67"/>
    <mergeCell ref="O65:O67"/>
    <mergeCell ref="T65:T67"/>
    <mergeCell ref="N65:N67"/>
    <mergeCell ref="BJ63:BJ64"/>
    <mergeCell ref="T63:T64"/>
    <mergeCell ref="U63:U64"/>
    <mergeCell ref="N63:N64"/>
    <mergeCell ref="O63:O64"/>
    <mergeCell ref="U75:U76"/>
    <mergeCell ref="BJ75:BJ76"/>
    <mergeCell ref="O75:O76"/>
    <mergeCell ref="T75:T76"/>
    <mergeCell ref="N75:N76"/>
    <mergeCell ref="BJ72:BJ74"/>
    <mergeCell ref="T72:T74"/>
    <mergeCell ref="U72:U74"/>
    <mergeCell ref="N72:N74"/>
    <mergeCell ref="O72:O74"/>
    <mergeCell ref="U81:U82"/>
    <mergeCell ref="BJ81:BJ82"/>
    <mergeCell ref="O81:O82"/>
    <mergeCell ref="T81:T82"/>
    <mergeCell ref="N81:N82"/>
    <mergeCell ref="BJ77:BJ78"/>
    <mergeCell ref="T77:T78"/>
    <mergeCell ref="U77:U78"/>
    <mergeCell ref="N77:N78"/>
    <mergeCell ref="O77:O78"/>
    <mergeCell ref="O85:O86"/>
    <mergeCell ref="T85:T86"/>
    <mergeCell ref="N85:N86"/>
    <mergeCell ref="BJ83:BJ84"/>
    <mergeCell ref="T83:T84"/>
    <mergeCell ref="U83:U84"/>
    <mergeCell ref="N83:N84"/>
    <mergeCell ref="O83:O84"/>
    <mergeCell ref="U85:U86"/>
    <mergeCell ref="BJ85:BJ86"/>
  </mergeCells>
  <conditionalFormatting sqref="W39 O37:Q37 U37:X37">
    <cfRule type="containsText" dxfId="411" priority="252" operator="containsText" text="RIESGO BAJO">
      <formula>NOT(ISERROR(SEARCH("RIESGO BAJO",O37)))</formula>
    </cfRule>
    <cfRule type="containsText" dxfId="410" priority="253" operator="containsText" text="RIESGO MODERADO">
      <formula>NOT(ISERROR(SEARCH("RIESGO MODERADO",O37)))</formula>
    </cfRule>
    <cfRule type="containsText" dxfId="409" priority="254" operator="containsText" text="RIESGO ALTO">
      <formula>NOT(ISERROR(SEARCH("RIESGO ALTO",O37)))</formula>
    </cfRule>
    <cfRule type="containsText" dxfId="408" priority="255" operator="containsText" text="RIESGO EXTREMO">
      <formula>NOT(ISERROR(SEARCH("RIESGO EXTREMO",O37)))</formula>
    </cfRule>
  </conditionalFormatting>
  <conditionalFormatting sqref="X39">
    <cfRule type="containsText" dxfId="407" priority="211" operator="containsText" text="RIESGO BAJO">
      <formula>NOT(ISERROR(SEARCH("RIESGO BAJO",X39)))</formula>
    </cfRule>
    <cfRule type="containsText" dxfId="406" priority="212" operator="containsText" text="RIESGO MODERADO">
      <formula>NOT(ISERROR(SEARCH("RIESGO MODERADO",X39)))</formula>
    </cfRule>
    <cfRule type="containsText" dxfId="405" priority="213" operator="containsText" text="RIESGO ALTO">
      <formula>NOT(ISERROR(SEARCH("RIESGO ALTO",X39)))</formula>
    </cfRule>
    <cfRule type="containsText" dxfId="404" priority="214" operator="containsText" text="RIESGO EXTREMO">
      <formula>NOT(ISERROR(SEARCH("RIESGO EXTREMO",X39)))</formula>
    </cfRule>
  </conditionalFormatting>
  <conditionalFormatting sqref="W41">
    <cfRule type="containsText" dxfId="403" priority="199" operator="containsText" text="RIESGO BAJO">
      <formula>NOT(ISERROR(SEARCH("RIESGO BAJO",W41)))</formula>
    </cfRule>
    <cfRule type="containsText" dxfId="402" priority="200" operator="containsText" text="RIESGO MODERADO">
      <formula>NOT(ISERROR(SEARCH("RIESGO MODERADO",W41)))</formula>
    </cfRule>
    <cfRule type="containsText" dxfId="401" priority="201" operator="containsText" text="RIESGO ALTO">
      <formula>NOT(ISERROR(SEARCH("RIESGO ALTO",W41)))</formula>
    </cfRule>
    <cfRule type="containsText" dxfId="400" priority="202" operator="containsText" text="RIESGO EXTREMO">
      <formula>NOT(ISERROR(SEARCH("RIESGO EXTREMO",W41)))</formula>
    </cfRule>
  </conditionalFormatting>
  <conditionalFormatting sqref="X41">
    <cfRule type="containsText" dxfId="399" priority="195" operator="containsText" text="RIESGO BAJO">
      <formula>NOT(ISERROR(SEARCH("RIESGO BAJO",X41)))</formula>
    </cfRule>
    <cfRule type="containsText" dxfId="398" priority="196" operator="containsText" text="RIESGO MODERADO">
      <formula>NOT(ISERROR(SEARCH("RIESGO MODERADO",X41)))</formula>
    </cfRule>
    <cfRule type="containsText" dxfId="397" priority="197" operator="containsText" text="RIESGO ALTO">
      <formula>NOT(ISERROR(SEARCH("RIESGO ALTO",X41)))</formula>
    </cfRule>
    <cfRule type="containsText" dxfId="396" priority="198" operator="containsText" text="RIESGO EXTREMO">
      <formula>NOT(ISERROR(SEARCH("RIESGO EXTREMO",X41)))</formula>
    </cfRule>
  </conditionalFormatting>
  <conditionalFormatting sqref="P41">
    <cfRule type="containsText" dxfId="395" priority="187" operator="containsText" text="RIESGO BAJO">
      <formula>NOT(ISERROR(SEARCH("RIESGO BAJO",P41)))</formula>
    </cfRule>
    <cfRule type="containsText" dxfId="394" priority="188" operator="containsText" text="RIESGO MODERADO">
      <formula>NOT(ISERROR(SEARCH("RIESGO MODERADO",P41)))</formula>
    </cfRule>
    <cfRule type="containsText" dxfId="393" priority="189" operator="containsText" text="RIESGO ALTO">
      <formula>NOT(ISERROR(SEARCH("RIESGO ALTO",P41)))</formula>
    </cfRule>
    <cfRule type="containsText" dxfId="392" priority="190" operator="containsText" text="RIESGO EXTREMO">
      <formula>NOT(ISERROR(SEARCH("RIESGO EXTREMO",P41)))</formula>
    </cfRule>
  </conditionalFormatting>
  <conditionalFormatting sqref="P39">
    <cfRule type="containsText" dxfId="391" priority="191" operator="containsText" text="RIESGO BAJO">
      <formula>NOT(ISERROR(SEARCH("RIESGO BAJO",P39)))</formula>
    </cfRule>
    <cfRule type="containsText" dxfId="390" priority="192" operator="containsText" text="RIESGO MODERADO">
      <formula>NOT(ISERROR(SEARCH("RIESGO MODERADO",P39)))</formula>
    </cfRule>
    <cfRule type="containsText" dxfId="389" priority="193" operator="containsText" text="RIESGO ALTO">
      <formula>NOT(ISERROR(SEARCH("RIESGO ALTO",P39)))</formula>
    </cfRule>
    <cfRule type="containsText" dxfId="388" priority="194" operator="containsText" text="RIESGO EXTREMO">
      <formula>NOT(ISERROR(SEARCH("RIESGO EXTREMO",P39)))</formula>
    </cfRule>
  </conditionalFormatting>
  <conditionalFormatting sqref="O39">
    <cfRule type="containsText" dxfId="387" priority="103" operator="containsText" text="RIESGO BAJO">
      <formula>NOT(ISERROR(SEARCH("RIESGO BAJO",O39)))</formula>
    </cfRule>
    <cfRule type="containsText" dxfId="386" priority="104" operator="containsText" text="RIESGO MODERADO">
      <formula>NOT(ISERROR(SEARCH("RIESGO MODERADO",O39)))</formula>
    </cfRule>
    <cfRule type="containsText" dxfId="385" priority="105" operator="containsText" text="RIESGO ALTO">
      <formula>NOT(ISERROR(SEARCH("RIESGO ALTO",O39)))</formula>
    </cfRule>
    <cfRule type="containsText" dxfId="384" priority="106" operator="containsText" text="RIESGO EXTREMO">
      <formula>NOT(ISERROR(SEARCH("RIESGO EXTREMO",O39)))</formula>
    </cfRule>
  </conditionalFormatting>
  <conditionalFormatting sqref="Q39">
    <cfRule type="containsText" dxfId="383" priority="127" operator="containsText" text="RIESGO BAJO">
      <formula>NOT(ISERROR(SEARCH("RIESGO BAJO",Q39)))</formula>
    </cfRule>
    <cfRule type="containsText" dxfId="382" priority="128" operator="containsText" text="RIESGO MODERADO">
      <formula>NOT(ISERROR(SEARCH("RIESGO MODERADO",Q39)))</formula>
    </cfRule>
    <cfRule type="containsText" dxfId="381" priority="129" operator="containsText" text="RIESGO ALTO">
      <formula>NOT(ISERROR(SEARCH("RIESGO ALTO",Q39)))</formula>
    </cfRule>
    <cfRule type="containsText" dxfId="380" priority="130" operator="containsText" text="RIESGO EXTREMO">
      <formula>NOT(ISERROR(SEARCH("RIESGO EXTREMO",Q39)))</formula>
    </cfRule>
  </conditionalFormatting>
  <conditionalFormatting sqref="Q41">
    <cfRule type="containsText" dxfId="379" priority="115" operator="containsText" text="RIESGO BAJO">
      <formula>NOT(ISERROR(SEARCH("RIESGO BAJO",Q41)))</formula>
    </cfRule>
    <cfRule type="containsText" dxfId="378" priority="116" operator="containsText" text="RIESGO MODERADO">
      <formula>NOT(ISERROR(SEARCH("RIESGO MODERADO",Q41)))</formula>
    </cfRule>
    <cfRule type="containsText" dxfId="377" priority="117" operator="containsText" text="RIESGO ALTO">
      <formula>NOT(ISERROR(SEARCH("RIESGO ALTO",Q41)))</formula>
    </cfRule>
    <cfRule type="containsText" dxfId="376" priority="118" operator="containsText" text="RIESGO EXTREMO">
      <formula>NOT(ISERROR(SEARCH("RIESGO EXTREMO",Q41)))</formula>
    </cfRule>
  </conditionalFormatting>
  <conditionalFormatting sqref="O41">
    <cfRule type="containsText" dxfId="375" priority="99" operator="containsText" text="RIESGO BAJO">
      <formula>NOT(ISERROR(SEARCH("RIESGO BAJO",O41)))</formula>
    </cfRule>
    <cfRule type="containsText" dxfId="374" priority="100" operator="containsText" text="RIESGO MODERADO">
      <formula>NOT(ISERROR(SEARCH("RIESGO MODERADO",O41)))</formula>
    </cfRule>
    <cfRule type="containsText" dxfId="373" priority="101" operator="containsText" text="RIESGO ALTO">
      <formula>NOT(ISERROR(SEARCH("RIESGO ALTO",O41)))</formula>
    </cfRule>
    <cfRule type="containsText" dxfId="372" priority="102" operator="containsText" text="RIESGO EXTREMO">
      <formula>NOT(ISERROR(SEARCH("RIESGO EXTREMO",O41)))</formula>
    </cfRule>
  </conditionalFormatting>
  <conditionalFormatting sqref="U41">
    <cfRule type="containsText" dxfId="371" priority="43" operator="containsText" text="RIESGO BAJO">
      <formula>NOT(ISERROR(SEARCH("RIESGO BAJO",U41)))</formula>
    </cfRule>
    <cfRule type="containsText" dxfId="370" priority="44" operator="containsText" text="RIESGO MODERADO">
      <formula>NOT(ISERROR(SEARCH("RIESGO MODERADO",U41)))</formula>
    </cfRule>
    <cfRule type="containsText" dxfId="369" priority="45" operator="containsText" text="RIESGO ALTO">
      <formula>NOT(ISERROR(SEARCH("RIESGO ALTO",U41)))</formula>
    </cfRule>
    <cfRule type="containsText" dxfId="368" priority="46" operator="containsText" text="RIESGO EXTREMO">
      <formula>NOT(ISERROR(SEARCH("RIESGO EXTREMO",U41)))</formula>
    </cfRule>
  </conditionalFormatting>
  <conditionalFormatting sqref="V39">
    <cfRule type="containsText" dxfId="367" priority="67" operator="containsText" text="RIESGO BAJO">
      <formula>NOT(ISERROR(SEARCH("RIESGO BAJO",V39)))</formula>
    </cfRule>
    <cfRule type="containsText" dxfId="366" priority="68" operator="containsText" text="RIESGO MODERADO">
      <formula>NOT(ISERROR(SEARCH("RIESGO MODERADO",V39)))</formula>
    </cfRule>
    <cfRule type="containsText" dxfId="365" priority="69" operator="containsText" text="RIESGO ALTO">
      <formula>NOT(ISERROR(SEARCH("RIESGO ALTO",V39)))</formula>
    </cfRule>
    <cfRule type="containsText" dxfId="364" priority="70" operator="containsText" text="RIESGO EXTREMO">
      <formula>NOT(ISERROR(SEARCH("RIESGO EXTREMO",V39)))</formula>
    </cfRule>
  </conditionalFormatting>
  <conditionalFormatting sqref="V41">
    <cfRule type="containsText" dxfId="363" priority="63" operator="containsText" text="RIESGO BAJO">
      <formula>NOT(ISERROR(SEARCH("RIESGO BAJO",V41)))</formula>
    </cfRule>
    <cfRule type="containsText" dxfId="362" priority="64" operator="containsText" text="RIESGO MODERADO">
      <formula>NOT(ISERROR(SEARCH("RIESGO MODERADO",V41)))</formula>
    </cfRule>
    <cfRule type="containsText" dxfId="361" priority="65" operator="containsText" text="RIESGO ALTO">
      <formula>NOT(ISERROR(SEARCH("RIESGO ALTO",V41)))</formula>
    </cfRule>
    <cfRule type="containsText" dxfId="360" priority="66" operator="containsText" text="RIESGO EXTREMO">
      <formula>NOT(ISERROR(SEARCH("RIESGO EXTREMO",V41)))</formula>
    </cfRule>
  </conditionalFormatting>
  <conditionalFormatting sqref="U39">
    <cfRule type="containsText" dxfId="359" priority="47" operator="containsText" text="RIESGO BAJO">
      <formula>NOT(ISERROR(SEARCH("RIESGO BAJO",U39)))</formula>
    </cfRule>
    <cfRule type="containsText" dxfId="358" priority="48" operator="containsText" text="RIESGO MODERADO">
      <formula>NOT(ISERROR(SEARCH("RIESGO MODERADO",U39)))</formula>
    </cfRule>
    <cfRule type="containsText" dxfId="357" priority="49" operator="containsText" text="RIESGO ALTO">
      <formula>NOT(ISERROR(SEARCH("RIESGO ALTO",U39)))</formula>
    </cfRule>
    <cfRule type="containsText" dxfId="356" priority="50" operator="containsText" text="RIESGO EXTREMO">
      <formula>NOT(ISERROR(SEARCH("RIESGO EXTREMO",U39)))</formula>
    </cfRule>
  </conditionalFormatting>
  <conditionalFormatting sqref="L6:L10">
    <cfRule type="colorScale" priority="2">
      <colorScale>
        <cfvo type="min"/>
        <cfvo type="percentile" val="50"/>
        <cfvo type="max"/>
        <color rgb="FFF8696B"/>
        <color rgb="FFFFEB84"/>
        <color rgb="FF63BE7B"/>
      </colorScale>
    </cfRule>
  </conditionalFormatting>
  <conditionalFormatting sqref="R6:R10">
    <cfRule type="colorScale" priority="1">
      <colorScale>
        <cfvo type="min"/>
        <cfvo type="percentile" val="50"/>
        <cfvo type="max"/>
        <color rgb="FFF8696B"/>
        <color rgb="FFFFEB84"/>
        <color rgb="FF63BE7B"/>
      </colorScale>
    </cfRule>
  </conditionalFormatting>
  <dataValidations count="32">
    <dataValidation type="list" allowBlank="1" showInputMessage="1" showErrorMessage="1" sqref="Q41 Q39 Q37" xr:uid="{5D12EEF5-84C8-41AA-9AD2-7503B0529A9B}">
      <formula1>#REF!</formula1>
    </dataValidation>
    <dataValidation type="list" allowBlank="1" showInputMessage="1" showErrorMessage="1" sqref="AJ41:AJ44" xr:uid="{31052759-3C44-4B97-BCD4-771B44071404}">
      <formula1>$AA$24:$AA$25</formula1>
    </dataValidation>
    <dataValidation type="list" allowBlank="1" showInputMessage="1" showErrorMessage="1" sqref="AK41:AK44 AA41:AA44" xr:uid="{C77F0BD1-1BAD-4992-B54A-F100384CDB75}">
      <formula1>$AJ$24:$AJ$25</formula1>
    </dataValidation>
    <dataValidation type="list" allowBlank="1" showInputMessage="1" showErrorMessage="1" sqref="AL41:AL44" xr:uid="{CD2B3369-44CF-469F-9B67-055C79931DF2}">
      <formula1>$AK$24:$AK$25</formula1>
    </dataValidation>
    <dataValidation type="list" allowBlank="1" showInputMessage="1" showErrorMessage="1" sqref="AM41:AM44" xr:uid="{638426CF-B3BC-4117-A62C-0C7881932DCA}">
      <formula1>$AL$24:$AL$25</formula1>
    </dataValidation>
    <dataValidation type="list" allowBlank="1" showInputMessage="1" showErrorMessage="1" sqref="AN41:AN44" xr:uid="{008767B7-65BC-4E61-B82A-49B5B64A7B1E}">
      <formula1>$AM$24:$AM$36</formula1>
    </dataValidation>
    <dataValidation type="list" allowBlank="1" showInputMessage="1" showErrorMessage="1" sqref="AN37 AN39:AN44" xr:uid="{15B28A46-308F-4367-8926-A46FD9DE17CC}">
      <formula1>$AN$6:$AN$15</formula1>
    </dataValidation>
    <dataValidation type="list" allowBlank="1" showInputMessage="1" showErrorMessage="1" sqref="H41 H39 H37" xr:uid="{3F61B7A6-AB3B-4826-AC57-569B05E05B15}">
      <formula1>$H$6:$H$12</formula1>
    </dataValidation>
    <dataValidation type="list" allowBlank="1" showInputMessage="1" showErrorMessage="1" sqref="G41 G39 G37" xr:uid="{45F48542-5FEC-4DF5-A631-FE9427EEB28A}">
      <formula1>$G$6:$G$11</formula1>
    </dataValidation>
    <dataValidation type="list" allowBlank="1" showInputMessage="1" showErrorMessage="1" sqref="F41 F39 F37" xr:uid="{4C7794FE-26E2-4A2E-A091-1DD50DFB44A7}">
      <formula1>$F$6:$F$11</formula1>
    </dataValidation>
    <dataValidation type="list" allowBlank="1" showInputMessage="1" showErrorMessage="1" sqref="BL41:BM44 BL37:BL40" xr:uid="{DFBF4DB3-E669-46D5-8211-36E979CEE1A8}">
      <formula1>$BL$6:$BL$7</formula1>
    </dataValidation>
    <dataValidation type="list" allowBlank="1" showInputMessage="1" showErrorMessage="1" sqref="AN38 AN41:AN44" xr:uid="{2F1737F8-9794-4048-8C2E-448CF96B63EE}">
      <formula1>$AN$6:$AN$14</formula1>
    </dataValidation>
    <dataValidation type="list" allowBlank="1" showInputMessage="1" showErrorMessage="1" sqref="M41:M44 M37:M39 S37:S44" xr:uid="{FB4D0D31-415F-4182-AD87-BC8F447A38F6}">
      <formula1>$M$6:$M$10</formula1>
    </dataValidation>
    <dataValidation type="list" allowBlank="1" showInputMessage="1" showErrorMessage="1" sqref="L41:L44 L37:L39 R37:R41" xr:uid="{E879B5C4-0B77-4B2B-9AA4-0B4ACCC576C7}">
      <formula1>$L$6:$L$10</formula1>
    </dataValidation>
    <dataValidation type="list" allowBlank="1" showInputMessage="1" showErrorMessage="1" sqref="BM37:BM44" xr:uid="{A11502BC-14F5-4F4C-B4E8-5E065F9886ED}">
      <formula1>$BM$6:$BM$8</formula1>
    </dataValidation>
    <dataValidation type="list" allowBlank="1" showInputMessage="1" showErrorMessage="1" sqref="AO37:AO44" xr:uid="{FC0A10E0-39E6-43D5-A081-6926F1EEE0B4}">
      <formula1>$AO$6:$AO$7</formula1>
    </dataValidation>
    <dataValidation type="list" allowBlank="1" showInputMessage="1" showErrorMessage="1" sqref="AI37:AI44" xr:uid="{A647E0FB-1FF1-4840-980C-CD2074806A9B}">
      <formula1>$AI$6:$AI$7</formula1>
    </dataValidation>
    <dataValidation type="list" allowBlank="1" showInputMessage="1" showErrorMessage="1" sqref="AC37:AC44" xr:uid="{3790A5D2-BF66-4E31-85D2-71F08EF47731}">
      <formula1>$AC$6:$AC$7</formula1>
    </dataValidation>
    <dataValidation type="list" allowBlank="1" showInputMessage="1" showErrorMessage="1" sqref="BF37:BF44" xr:uid="{6EB052E3-0176-4764-B1B1-1E5DFDB3A851}">
      <formula1>$BF$6:$BF$8</formula1>
    </dataValidation>
    <dataValidation type="list" allowBlank="1" showInputMessage="1" showErrorMessage="1" sqref="AV37:AV44" xr:uid="{D60519BA-1A6D-4800-9251-4BD29356DB58}">
      <formula1>$AV$6:$AV$8</formula1>
    </dataValidation>
    <dataValidation type="list" allowBlank="1" showInputMessage="1" showErrorMessage="1" sqref="AU37:AU44" xr:uid="{EA6D8DCB-5404-45D3-A117-8E9938B33E0A}">
      <formula1>$AU$6:$AU$7</formula1>
    </dataValidation>
    <dataValidation type="list" allowBlank="1" showInputMessage="1" showErrorMessage="1" sqref="AT37:AT44" xr:uid="{6B00152C-0F59-44C6-AAC9-132BE741E706}">
      <formula1>$AT$6:$AT$7</formula1>
    </dataValidation>
    <dataValidation type="list" allowBlank="1" showInputMessage="1" showErrorMessage="1" sqref="AS37:AS44" xr:uid="{9C126E0F-6D72-42C5-9BB1-33570BEBE32A}">
      <formula1>$AS$6:$AS$8</formula1>
    </dataValidation>
    <dataValidation type="list" allowBlank="1" showInputMessage="1" showErrorMessage="1" sqref="AR37:AR44" xr:uid="{7B79BDC2-6BAD-47EF-9669-2588E267779D}">
      <formula1>$AR$6:$AR$7</formula1>
    </dataValidation>
    <dataValidation type="list" allowBlank="1" showInputMessage="1" showErrorMessage="1" sqref="AQ37:AQ44" xr:uid="{18D65C7F-3D1B-4C6D-8F78-E4CFA92354EE}">
      <formula1>$AQ$6:$AQ$7</formula1>
    </dataValidation>
    <dataValidation type="list" allowBlank="1" showInputMessage="1" showErrorMessage="1" sqref="AP37:AP44" xr:uid="{D110D4E3-21DB-4E4D-99E9-DBA2426C1377}">
      <formula1>$AP$6:$AP$7</formula1>
    </dataValidation>
    <dataValidation type="list" allowBlank="1" showInputMessage="1" showErrorMessage="1" sqref="AK37:AM44" xr:uid="{EB9D79E3-7F9D-4E95-9D46-C5F6FAF8B039}">
      <formula1>$AK$6:$AK$7</formula1>
    </dataValidation>
    <dataValidation type="list" allowBlank="1" showInputMessage="1" showErrorMessage="1" sqref="AA37:AA44" xr:uid="{62C5B1D5-B709-4B8E-A753-093A6A04BBD7}">
      <formula1>$AA$6:$AA$7</formula1>
    </dataValidation>
    <dataValidation type="list" allowBlank="1" showInputMessage="1" showErrorMessage="1" sqref="AJ37:AJ44" xr:uid="{B247FD57-2857-48EE-9FAA-B95547995B3E}">
      <formula1>$AJ$6:$AJ$8</formula1>
    </dataValidation>
    <dataValidation type="list" allowBlank="1" showInputMessage="1" showErrorMessage="1" sqref="X37:X44" xr:uid="{6C604E33-9432-4AFC-83B8-37EFD68FFD3C}">
      <formula1>$X$6:$X$7</formula1>
    </dataValidation>
    <dataValidation type="list" allowBlank="1" showInputMessage="1" showErrorMessage="1" sqref="D37:D44" xr:uid="{E5B025B5-90E1-404D-9DBB-4AD7D9F5F045}">
      <formula1>$D$6:$D$25</formula1>
    </dataValidation>
    <dataValidation type="list" allowBlank="1" showInputMessage="1" showErrorMessage="1" sqref="E37:E44" xr:uid="{23AD46BE-E9EA-4EFC-941D-9C6C2581A004}">
      <formula1>$E$6:$E$15</formula1>
    </dataValidation>
  </dataValidations>
  <pageMargins left="0.25" right="0.25" top="0.75" bottom="0.75" header="0.3" footer="0.3"/>
  <pageSetup scale="21"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A50D5-BC86-4966-8B95-6339728F8559}">
  <sheetPr>
    <tabColor theme="8" tint="-0.249977111117893"/>
  </sheetPr>
  <dimension ref="A1:EH97"/>
  <sheetViews>
    <sheetView showGridLines="0" zoomScale="70" zoomScaleNormal="70" zoomScaleSheetLayoutView="90" workbookViewId="0"/>
  </sheetViews>
  <sheetFormatPr baseColWidth="10" defaultRowHeight="15" x14ac:dyDescent="0.2"/>
  <cols>
    <col min="1" max="1" width="3.5703125" style="1" bestFit="1" customWidth="1"/>
    <col min="2" max="2" width="7" style="3" customWidth="1"/>
    <col min="3" max="3" width="20.140625" style="26" hidden="1" customWidth="1"/>
    <col min="4" max="4" width="20.42578125" style="2" customWidth="1"/>
    <col min="5" max="5" width="15" style="1" customWidth="1"/>
    <col min="6" max="7" width="14.42578125" style="1" customWidth="1"/>
    <col min="8" max="8" width="15.5703125" style="1" customWidth="1"/>
    <col min="9" max="9" width="37.85546875" style="1" customWidth="1"/>
    <col min="10" max="10" width="33.140625" style="1" customWidth="1"/>
    <col min="11" max="11" width="36.28515625" style="1" customWidth="1"/>
    <col min="12" max="12" width="16.7109375" style="1" customWidth="1"/>
    <col min="13" max="13" width="14.140625" style="1" customWidth="1"/>
    <col min="14" max="14" width="9.5703125" style="1" hidden="1" customWidth="1"/>
    <col min="15" max="15" width="15.5703125" style="6" hidden="1" customWidth="1"/>
    <col min="16" max="16" width="15.5703125" style="6" customWidth="1"/>
    <col min="17" max="17" width="18.42578125" style="1" customWidth="1"/>
    <col min="18" max="18" width="17.7109375" style="1" customWidth="1"/>
    <col min="19" max="19" width="13.85546875" style="1" customWidth="1"/>
    <col min="20" max="20" width="9.5703125" style="1" hidden="1" customWidth="1"/>
    <col min="21" max="21" width="15.5703125" style="6" hidden="1" customWidth="1"/>
    <col min="22" max="22" width="16.7109375" style="6" customWidth="1"/>
    <col min="23" max="24" width="28.140625" style="1" customWidth="1"/>
    <col min="25" max="25" width="82.140625" style="1" customWidth="1"/>
    <col min="26" max="26" width="21.28515625" style="2" customWidth="1"/>
    <col min="27" max="27" width="16.140625" style="1" customWidth="1"/>
    <col min="28" max="28" width="35" style="1" customWidth="1"/>
    <col min="29" max="29" width="21.140625" style="1" customWidth="1"/>
    <col min="30" max="30" width="7.42578125" style="1" customWidth="1"/>
    <col min="31" max="34" width="14.28515625" style="1" customWidth="1"/>
    <col min="35" max="35" width="21.140625" style="1" customWidth="1"/>
    <col min="36" max="41" width="16.140625" style="1" customWidth="1"/>
    <col min="42" max="48" width="19.28515625" style="2" customWidth="1"/>
    <col min="49" max="49" width="4.85546875" style="2" customWidth="1"/>
    <col min="50" max="50" width="6.42578125" style="2" customWidth="1"/>
    <col min="51" max="55" width="4.85546875" style="2" customWidth="1"/>
    <col min="56" max="56" width="10.42578125" style="2" customWidth="1"/>
    <col min="57" max="57" width="11.85546875" style="2" customWidth="1"/>
    <col min="58" max="58" width="28.85546875" style="1" customWidth="1"/>
    <col min="59" max="59" width="13" style="1" customWidth="1"/>
    <col min="60" max="60" width="14" style="1" customWidth="1"/>
    <col min="61" max="62" width="14.42578125" style="1" customWidth="1"/>
    <col min="63" max="63" width="13.28515625" style="1" customWidth="1"/>
    <col min="64" max="65" width="18.85546875" style="1" customWidth="1"/>
    <col min="66" max="67" width="18" style="1" customWidth="1"/>
    <col min="68" max="69" width="17.85546875" style="1" customWidth="1"/>
    <col min="70" max="70" width="22.42578125" style="26" customWidth="1"/>
    <col min="71" max="72" width="11.42578125" style="1" customWidth="1"/>
    <col min="73" max="16384" width="11.42578125" style="1"/>
  </cols>
  <sheetData>
    <row r="1" spans="2:70" s="58" customFormat="1" ht="6" customHeight="1" thickBot="1" x14ac:dyDescent="0.25">
      <c r="B1" s="3"/>
      <c r="C1" s="26"/>
      <c r="D1" s="2"/>
      <c r="O1" s="59"/>
      <c r="P1" s="59"/>
      <c r="U1" s="59"/>
      <c r="V1" s="59"/>
      <c r="Z1" s="2"/>
      <c r="AP1" s="2"/>
      <c r="AQ1" s="2"/>
      <c r="AR1" s="2"/>
      <c r="AS1" s="2"/>
      <c r="AT1" s="2"/>
      <c r="AU1" s="2"/>
      <c r="AV1" s="2"/>
      <c r="AW1" s="2"/>
      <c r="AX1" s="2"/>
      <c r="AY1" s="2"/>
      <c r="AZ1" s="2"/>
      <c r="BA1" s="2"/>
      <c r="BB1" s="2"/>
      <c r="BC1" s="2"/>
      <c r="BD1" s="2"/>
      <c r="BE1" s="2"/>
      <c r="BR1" s="26"/>
    </row>
    <row r="2" spans="2:70" s="58" customFormat="1" ht="14.25" customHeight="1" x14ac:dyDescent="0.2">
      <c r="B2" s="159"/>
      <c r="C2" s="160"/>
      <c r="D2" s="161"/>
      <c r="E2" s="168" t="s">
        <v>794</v>
      </c>
      <c r="F2" s="169"/>
      <c r="G2" s="169"/>
      <c r="H2" s="169"/>
      <c r="I2" s="169"/>
      <c r="J2" s="169"/>
      <c r="K2" s="169"/>
      <c r="L2" s="169"/>
      <c r="M2" s="169"/>
      <c r="N2" s="169"/>
      <c r="O2" s="169"/>
      <c r="P2" s="169"/>
      <c r="Q2" s="169"/>
      <c r="R2" s="169"/>
      <c r="S2" s="169"/>
      <c r="T2" s="169"/>
      <c r="U2" s="169"/>
      <c r="V2" s="169"/>
      <c r="W2" s="169"/>
      <c r="X2" s="170"/>
      <c r="Z2" s="2"/>
      <c r="AP2" s="2"/>
      <c r="AQ2" s="2"/>
      <c r="AR2" s="2"/>
      <c r="AS2" s="2"/>
      <c r="AT2" s="2"/>
      <c r="AU2" s="2"/>
      <c r="AV2" s="2"/>
      <c r="AW2" s="2"/>
      <c r="AX2" s="2"/>
      <c r="AY2" s="2"/>
      <c r="AZ2" s="2"/>
      <c r="BA2" s="2"/>
      <c r="BB2" s="2"/>
      <c r="BC2" s="2"/>
      <c r="BD2" s="2"/>
      <c r="BE2" s="2"/>
      <c r="BR2" s="26"/>
    </row>
    <row r="3" spans="2:70" s="58" customFormat="1" ht="14.25" customHeight="1" x14ac:dyDescent="0.2">
      <c r="B3" s="162"/>
      <c r="C3" s="188"/>
      <c r="D3" s="164"/>
      <c r="E3" s="171"/>
      <c r="F3" s="189"/>
      <c r="G3" s="189"/>
      <c r="H3" s="189"/>
      <c r="I3" s="189"/>
      <c r="J3" s="189"/>
      <c r="K3" s="189"/>
      <c r="L3" s="189"/>
      <c r="M3" s="189"/>
      <c r="N3" s="189"/>
      <c r="O3" s="189"/>
      <c r="P3" s="189"/>
      <c r="Q3" s="189"/>
      <c r="R3" s="189"/>
      <c r="S3" s="189"/>
      <c r="T3" s="189"/>
      <c r="U3" s="189"/>
      <c r="V3" s="189"/>
      <c r="W3" s="189"/>
      <c r="X3" s="173"/>
      <c r="Y3" s="4"/>
      <c r="Z3" s="4"/>
      <c r="AA3" s="4"/>
      <c r="AB3" s="4"/>
      <c r="AC3" s="4"/>
      <c r="AD3" s="4"/>
      <c r="AE3" s="4"/>
      <c r="AF3" s="4"/>
      <c r="AG3" s="16"/>
      <c r="AH3" s="16"/>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R3" s="26"/>
    </row>
    <row r="4" spans="2:70" s="58" customFormat="1" ht="14.25" customHeight="1" x14ac:dyDescent="0.2">
      <c r="B4" s="162"/>
      <c r="C4" s="188"/>
      <c r="D4" s="164"/>
      <c r="E4" s="171"/>
      <c r="F4" s="189"/>
      <c r="G4" s="189"/>
      <c r="H4" s="189"/>
      <c r="I4" s="189"/>
      <c r="J4" s="189"/>
      <c r="K4" s="189"/>
      <c r="L4" s="189"/>
      <c r="M4" s="189"/>
      <c r="N4" s="189"/>
      <c r="O4" s="189"/>
      <c r="P4" s="189"/>
      <c r="Q4" s="189"/>
      <c r="R4" s="189"/>
      <c r="S4" s="189"/>
      <c r="T4" s="189"/>
      <c r="U4" s="189"/>
      <c r="V4" s="189"/>
      <c r="W4" s="189"/>
      <c r="X4" s="173"/>
      <c r="Y4" s="4"/>
      <c r="Z4" s="4"/>
      <c r="AA4" s="4"/>
      <c r="AB4" s="4"/>
      <c r="AC4" s="4"/>
      <c r="AD4" s="4"/>
      <c r="AE4" s="4"/>
      <c r="AF4" s="4"/>
      <c r="AG4" s="16"/>
      <c r="AH4" s="16"/>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R4" s="26"/>
    </row>
    <row r="5" spans="2:70" s="58" customFormat="1" ht="15" customHeight="1" thickBot="1" x14ac:dyDescent="0.25">
      <c r="B5" s="165"/>
      <c r="C5" s="166"/>
      <c r="D5" s="167"/>
      <c r="E5" s="174"/>
      <c r="F5" s="175"/>
      <c r="G5" s="175"/>
      <c r="H5" s="175"/>
      <c r="I5" s="175"/>
      <c r="J5" s="175"/>
      <c r="K5" s="175"/>
      <c r="L5" s="175"/>
      <c r="M5" s="175"/>
      <c r="N5" s="175"/>
      <c r="O5" s="175"/>
      <c r="P5" s="175"/>
      <c r="Q5" s="175"/>
      <c r="R5" s="175"/>
      <c r="S5" s="175"/>
      <c r="T5" s="175"/>
      <c r="U5" s="175"/>
      <c r="V5" s="175"/>
      <c r="W5" s="175"/>
      <c r="X5" s="176"/>
      <c r="Y5" s="4"/>
      <c r="Z5" s="4"/>
      <c r="AA5" s="4"/>
      <c r="AB5" s="4"/>
      <c r="AC5" s="4"/>
      <c r="AD5" s="4"/>
      <c r="AE5" s="4"/>
      <c r="AF5" s="4"/>
      <c r="AG5" s="16"/>
      <c r="AH5" s="16"/>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R5" s="26"/>
    </row>
    <row r="6" spans="2:70" s="58" customFormat="1" hidden="1" x14ac:dyDescent="0.2">
      <c r="B6" s="3" t="s">
        <v>133</v>
      </c>
      <c r="C6" s="26"/>
      <c r="D6" s="2" t="s">
        <v>58</v>
      </c>
      <c r="E6" s="58" t="s">
        <v>36</v>
      </c>
      <c r="F6" s="58" t="s">
        <v>64</v>
      </c>
      <c r="G6" s="58" t="s">
        <v>75</v>
      </c>
      <c r="H6" s="58" t="s">
        <v>80</v>
      </c>
      <c r="L6" s="58">
        <v>1</v>
      </c>
      <c r="M6" s="58">
        <v>1</v>
      </c>
      <c r="O6" s="5" t="s">
        <v>84</v>
      </c>
      <c r="P6" s="5" t="s">
        <v>84</v>
      </c>
      <c r="Q6" s="58" t="s">
        <v>89</v>
      </c>
      <c r="R6" s="58">
        <v>1</v>
      </c>
      <c r="S6" s="58">
        <v>1</v>
      </c>
      <c r="U6" s="5" t="s">
        <v>84</v>
      </c>
      <c r="V6" s="5" t="s">
        <v>84</v>
      </c>
      <c r="X6" s="58" t="s">
        <v>6</v>
      </c>
      <c r="Z6" s="2"/>
      <c r="AA6" s="8" t="s">
        <v>6</v>
      </c>
      <c r="AB6" s="8"/>
      <c r="AC6" s="8" t="s">
        <v>7</v>
      </c>
      <c r="AD6" s="8"/>
      <c r="AE6" s="8"/>
      <c r="AF6" s="8"/>
      <c r="AG6" s="8"/>
      <c r="AH6" s="8"/>
      <c r="AI6" s="8" t="s">
        <v>6</v>
      </c>
      <c r="AJ6" s="8" t="s">
        <v>20</v>
      </c>
      <c r="AK6" s="8" t="s">
        <v>6</v>
      </c>
      <c r="AL6" s="8" t="s">
        <v>6</v>
      </c>
      <c r="AM6" s="8" t="s">
        <v>6</v>
      </c>
      <c r="AN6" s="8" t="s">
        <v>24</v>
      </c>
      <c r="AO6" s="8" t="s">
        <v>117</v>
      </c>
      <c r="AP6" s="9" t="s">
        <v>101</v>
      </c>
      <c r="AQ6" s="9" t="s">
        <v>103</v>
      </c>
      <c r="AR6" s="9" t="s">
        <v>105</v>
      </c>
      <c r="AS6" s="9" t="s">
        <v>113</v>
      </c>
      <c r="AT6" s="9" t="s">
        <v>108</v>
      </c>
      <c r="AU6" s="9" t="s">
        <v>110</v>
      </c>
      <c r="AV6" s="9" t="s">
        <v>112</v>
      </c>
      <c r="AW6" s="9"/>
      <c r="AX6" s="9"/>
      <c r="AY6" s="9"/>
      <c r="AZ6" s="9"/>
      <c r="BA6" s="9"/>
      <c r="BB6" s="9"/>
      <c r="BC6" s="9"/>
      <c r="BD6" s="9"/>
      <c r="BE6" s="9" t="s">
        <v>126</v>
      </c>
      <c r="BF6" s="8" t="s">
        <v>156</v>
      </c>
      <c r="BG6" s="8"/>
      <c r="BH6" s="8"/>
      <c r="BI6" s="8"/>
      <c r="BK6" s="8"/>
      <c r="BL6" s="8" t="s">
        <v>165</v>
      </c>
      <c r="BM6" s="8" t="s">
        <v>165</v>
      </c>
      <c r="BR6" s="26"/>
    </row>
    <row r="7" spans="2:70" s="58" customFormat="1" hidden="1" x14ac:dyDescent="0.2">
      <c r="B7" s="3" t="s">
        <v>134</v>
      </c>
      <c r="C7" s="26"/>
      <c r="D7" s="2" t="s">
        <v>8</v>
      </c>
      <c r="E7" s="58" t="s">
        <v>34</v>
      </c>
      <c r="F7" s="58" t="s">
        <v>65</v>
      </c>
      <c r="G7" s="58" t="s">
        <v>76</v>
      </c>
      <c r="H7" s="58" t="s">
        <v>81</v>
      </c>
      <c r="L7" s="58">
        <v>2</v>
      </c>
      <c r="M7" s="58">
        <v>2</v>
      </c>
      <c r="O7" s="5" t="s">
        <v>85</v>
      </c>
      <c r="P7" s="5" t="s">
        <v>85</v>
      </c>
      <c r="Q7" s="58" t="s">
        <v>90</v>
      </c>
      <c r="R7" s="58">
        <v>2</v>
      </c>
      <c r="S7" s="58">
        <v>2</v>
      </c>
      <c r="U7" s="5" t="s">
        <v>85</v>
      </c>
      <c r="V7" s="5" t="s">
        <v>85</v>
      </c>
      <c r="X7" s="58" t="s">
        <v>23</v>
      </c>
      <c r="Z7" s="2"/>
      <c r="AA7" s="8" t="s">
        <v>23</v>
      </c>
      <c r="AB7" s="8"/>
      <c r="AC7" s="8" t="s">
        <v>9</v>
      </c>
      <c r="AD7" s="8"/>
      <c r="AE7" s="8"/>
      <c r="AF7" s="8"/>
      <c r="AG7" s="8"/>
      <c r="AH7" s="8"/>
      <c r="AI7" s="8" t="s">
        <v>23</v>
      </c>
      <c r="AJ7" s="8" t="s">
        <v>21</v>
      </c>
      <c r="AK7" s="8" t="s">
        <v>23</v>
      </c>
      <c r="AL7" s="8" t="s">
        <v>23</v>
      </c>
      <c r="AM7" s="8" t="s">
        <v>23</v>
      </c>
      <c r="AN7" s="8" t="s">
        <v>25</v>
      </c>
      <c r="AO7" s="8" t="s">
        <v>118</v>
      </c>
      <c r="AP7" s="9" t="s">
        <v>102</v>
      </c>
      <c r="AQ7" s="9" t="s">
        <v>104</v>
      </c>
      <c r="AR7" s="9" t="s">
        <v>106</v>
      </c>
      <c r="AS7" s="9" t="s">
        <v>114</v>
      </c>
      <c r="AT7" s="9" t="s">
        <v>109</v>
      </c>
      <c r="AU7" s="9" t="s">
        <v>111</v>
      </c>
      <c r="AV7" s="9" t="s">
        <v>115</v>
      </c>
      <c r="AW7" s="9"/>
      <c r="AX7" s="9"/>
      <c r="AY7" s="9"/>
      <c r="AZ7" s="9"/>
      <c r="BA7" s="9"/>
      <c r="BB7" s="9"/>
      <c r="BC7" s="9"/>
      <c r="BD7" s="9"/>
      <c r="BE7" s="9" t="s">
        <v>127</v>
      </c>
      <c r="BF7" s="8" t="s">
        <v>157</v>
      </c>
      <c r="BG7" s="8"/>
      <c r="BH7" s="8"/>
      <c r="BI7" s="8"/>
      <c r="BK7" s="8"/>
      <c r="BL7" s="8" t="s">
        <v>166</v>
      </c>
      <c r="BM7" s="8" t="s">
        <v>167</v>
      </c>
      <c r="BR7" s="26"/>
    </row>
    <row r="8" spans="2:70" s="58" customFormat="1" hidden="1" x14ac:dyDescent="0.2">
      <c r="B8" s="3" t="s">
        <v>135</v>
      </c>
      <c r="C8" s="26"/>
      <c r="D8" s="2" t="s">
        <v>44</v>
      </c>
      <c r="E8" s="58" t="s">
        <v>32</v>
      </c>
      <c r="F8" s="58" t="s">
        <v>66</v>
      </c>
      <c r="G8" s="58" t="s">
        <v>77</v>
      </c>
      <c r="H8" s="58" t="s">
        <v>82</v>
      </c>
      <c r="L8" s="58">
        <v>3</v>
      </c>
      <c r="M8" s="58">
        <v>3</v>
      </c>
      <c r="O8" s="5" t="s">
        <v>86</v>
      </c>
      <c r="P8" s="5" t="s">
        <v>86</v>
      </c>
      <c r="Q8" s="58" t="s">
        <v>91</v>
      </c>
      <c r="R8" s="58">
        <v>3</v>
      </c>
      <c r="S8" s="58">
        <v>3</v>
      </c>
      <c r="U8" s="5" t="s">
        <v>86</v>
      </c>
      <c r="V8" s="5" t="s">
        <v>86</v>
      </c>
      <c r="Z8" s="2"/>
      <c r="AA8" s="8"/>
      <c r="AB8" s="8"/>
      <c r="AC8" s="8"/>
      <c r="AD8" s="8"/>
      <c r="AE8" s="8"/>
      <c r="AF8" s="8"/>
      <c r="AG8" s="8"/>
      <c r="AH8" s="8"/>
      <c r="AI8" s="8"/>
      <c r="AJ8" s="8" t="s">
        <v>22</v>
      </c>
      <c r="AK8" s="8"/>
      <c r="AL8" s="8"/>
      <c r="AM8" s="8"/>
      <c r="AN8" s="8" t="s">
        <v>26</v>
      </c>
      <c r="AO8" s="8"/>
      <c r="AP8" s="9"/>
      <c r="AQ8" s="9"/>
      <c r="AR8" s="9"/>
      <c r="AS8" s="9" t="s">
        <v>107</v>
      </c>
      <c r="AT8" s="9"/>
      <c r="AU8" s="9"/>
      <c r="AV8" s="9" t="s">
        <v>116</v>
      </c>
      <c r="AW8" s="9"/>
      <c r="AX8" s="9"/>
      <c r="AY8" s="9"/>
      <c r="AZ8" s="9"/>
      <c r="BA8" s="9"/>
      <c r="BB8" s="9"/>
      <c r="BC8" s="9"/>
      <c r="BD8" s="9"/>
      <c r="BE8" s="9" t="s">
        <v>128</v>
      </c>
      <c r="BF8" s="8" t="s">
        <v>158</v>
      </c>
      <c r="BG8" s="8"/>
      <c r="BH8" s="8"/>
      <c r="BI8" s="8"/>
      <c r="BK8" s="8"/>
      <c r="BL8" s="8"/>
      <c r="BM8" s="8" t="s">
        <v>166</v>
      </c>
      <c r="BR8" s="26"/>
    </row>
    <row r="9" spans="2:70" s="58" customFormat="1" hidden="1" x14ac:dyDescent="0.2">
      <c r="B9" s="3" t="s">
        <v>136</v>
      </c>
      <c r="C9" s="26"/>
      <c r="D9" s="2" t="s">
        <v>43</v>
      </c>
      <c r="E9" s="58" t="s">
        <v>33</v>
      </c>
      <c r="F9" s="58" t="s">
        <v>67</v>
      </c>
      <c r="G9" s="58" t="s">
        <v>78</v>
      </c>
      <c r="H9" s="58" t="s">
        <v>71</v>
      </c>
      <c r="L9" s="58">
        <v>4</v>
      </c>
      <c r="M9" s="58">
        <v>4</v>
      </c>
      <c r="O9" s="5" t="s">
        <v>87</v>
      </c>
      <c r="P9" s="5" t="s">
        <v>87</v>
      </c>
      <c r="Q9" s="58" t="s">
        <v>92</v>
      </c>
      <c r="R9" s="58">
        <v>4</v>
      </c>
      <c r="S9" s="58">
        <v>4</v>
      </c>
      <c r="U9" s="5" t="s">
        <v>87</v>
      </c>
      <c r="V9" s="5" t="s">
        <v>87</v>
      </c>
      <c r="Z9" s="2"/>
      <c r="AA9" s="8"/>
      <c r="AB9" s="8"/>
      <c r="AC9" s="8"/>
      <c r="AD9" s="8"/>
      <c r="AE9" s="8"/>
      <c r="AF9" s="8"/>
      <c r="AG9" s="8"/>
      <c r="AH9" s="8"/>
      <c r="AI9" s="8"/>
      <c r="AJ9" s="8"/>
      <c r="AK9" s="8"/>
      <c r="AL9" s="8"/>
      <c r="AM9" s="8"/>
      <c r="AN9" s="8" t="s">
        <v>27</v>
      </c>
      <c r="AO9" s="8"/>
      <c r="AP9" s="9"/>
      <c r="AQ9" s="9"/>
      <c r="AR9" s="9"/>
      <c r="AS9" s="9"/>
      <c r="AT9" s="9"/>
      <c r="AU9" s="9"/>
      <c r="AV9" s="9"/>
      <c r="AW9" s="9"/>
      <c r="AX9" s="9"/>
      <c r="AY9" s="9"/>
      <c r="AZ9" s="9"/>
      <c r="BA9" s="9"/>
      <c r="BB9" s="9"/>
      <c r="BC9" s="9"/>
      <c r="BD9" s="9"/>
      <c r="BE9" s="9"/>
      <c r="BF9" s="8"/>
      <c r="BG9" s="8"/>
      <c r="BH9" s="8"/>
      <c r="BI9" s="8"/>
      <c r="BK9" s="8"/>
      <c r="BL9" s="8"/>
      <c r="BM9" s="8"/>
      <c r="BR9" s="26"/>
    </row>
    <row r="10" spans="2:70" s="58" customFormat="1" hidden="1" x14ac:dyDescent="0.2">
      <c r="B10" s="3" t="s">
        <v>137</v>
      </c>
      <c r="C10" s="26"/>
      <c r="D10" s="2" t="s">
        <v>46</v>
      </c>
      <c r="E10" s="58" t="s">
        <v>35</v>
      </c>
      <c r="F10" s="58" t="s">
        <v>68</v>
      </c>
      <c r="G10" s="58" t="s">
        <v>41</v>
      </c>
      <c r="H10" s="58" t="s">
        <v>72</v>
      </c>
      <c r="L10" s="58">
        <v>5</v>
      </c>
      <c r="M10" s="58">
        <v>5</v>
      </c>
      <c r="O10" s="59"/>
      <c r="P10" s="59"/>
      <c r="R10" s="58">
        <v>5</v>
      </c>
      <c r="S10" s="58">
        <v>5</v>
      </c>
      <c r="U10" s="59"/>
      <c r="V10" s="59"/>
      <c r="Z10" s="2"/>
      <c r="AA10" s="8"/>
      <c r="AB10" s="8"/>
      <c r="AC10" s="8"/>
      <c r="AD10" s="8"/>
      <c r="AE10" s="8"/>
      <c r="AF10" s="8"/>
      <c r="AG10" s="8"/>
      <c r="AH10" s="8"/>
      <c r="AI10" s="8"/>
      <c r="AJ10" s="8"/>
      <c r="AK10" s="8"/>
      <c r="AL10" s="8"/>
      <c r="AM10" s="8"/>
      <c r="AN10" s="8" t="s">
        <v>61</v>
      </c>
      <c r="AO10" s="8"/>
      <c r="AP10" s="9">
        <v>15</v>
      </c>
      <c r="AQ10" s="9">
        <v>15</v>
      </c>
      <c r="AR10" s="9">
        <v>15</v>
      </c>
      <c r="AS10" s="9">
        <v>15</v>
      </c>
      <c r="AT10" s="9">
        <v>15</v>
      </c>
      <c r="AU10" s="9">
        <v>15</v>
      </c>
      <c r="AV10" s="9">
        <v>10</v>
      </c>
      <c r="AW10" s="9"/>
      <c r="AX10" s="9"/>
      <c r="AY10" s="9"/>
      <c r="AZ10" s="9"/>
      <c r="BA10" s="9"/>
      <c r="BB10" s="9"/>
      <c r="BC10" s="9"/>
      <c r="BD10" s="9"/>
      <c r="BE10" s="9" t="s">
        <v>129</v>
      </c>
      <c r="BF10" s="8"/>
      <c r="BG10" s="8"/>
      <c r="BH10" s="8"/>
      <c r="BI10" s="8"/>
      <c r="BK10" s="8"/>
      <c r="BL10" s="8"/>
      <c r="BM10" s="8"/>
      <c r="BR10" s="26"/>
    </row>
    <row r="11" spans="2:70" s="58" customFormat="1" hidden="1" x14ac:dyDescent="0.2">
      <c r="B11" s="3" t="s">
        <v>138</v>
      </c>
      <c r="C11" s="26"/>
      <c r="D11" s="2" t="s">
        <v>55</v>
      </c>
      <c r="E11" s="58" t="s">
        <v>41</v>
      </c>
      <c r="F11" s="58" t="s">
        <v>69</v>
      </c>
      <c r="G11" s="58" t="s">
        <v>79</v>
      </c>
      <c r="H11" s="58" t="s">
        <v>83</v>
      </c>
      <c r="O11" s="59"/>
      <c r="P11" s="59"/>
      <c r="U11" s="59"/>
      <c r="V11" s="59"/>
      <c r="Z11" s="2"/>
      <c r="AA11" s="8"/>
      <c r="AB11" s="8"/>
      <c r="AC11" s="8"/>
      <c r="AD11" s="8"/>
      <c r="AE11" s="8"/>
      <c r="AF11" s="8"/>
      <c r="AG11" s="8"/>
      <c r="AH11" s="8"/>
      <c r="AI11" s="8"/>
      <c r="AJ11" s="8"/>
      <c r="AK11" s="8"/>
      <c r="AL11" s="8"/>
      <c r="AM11" s="8"/>
      <c r="AN11" s="8" t="s">
        <v>31</v>
      </c>
      <c r="AO11" s="8"/>
      <c r="AP11" s="9">
        <v>0</v>
      </c>
      <c r="AQ11" s="9">
        <v>0</v>
      </c>
      <c r="AR11" s="9">
        <v>0</v>
      </c>
      <c r="AS11" s="9">
        <v>10</v>
      </c>
      <c r="AT11" s="9">
        <v>0</v>
      </c>
      <c r="AU11" s="9">
        <v>0</v>
      </c>
      <c r="AV11" s="9">
        <v>5</v>
      </c>
      <c r="AW11" s="9"/>
      <c r="AX11" s="9"/>
      <c r="AY11" s="9"/>
      <c r="AZ11" s="9"/>
      <c r="BA11" s="9"/>
      <c r="BB11" s="9"/>
      <c r="BC11" s="9"/>
      <c r="BD11" s="9"/>
      <c r="BE11" s="9" t="s">
        <v>130</v>
      </c>
      <c r="BF11" s="8"/>
      <c r="BG11" s="8"/>
      <c r="BH11" s="8"/>
      <c r="BI11" s="8"/>
      <c r="BK11" s="8"/>
      <c r="BL11" s="8"/>
      <c r="BM11" s="8"/>
      <c r="BR11" s="26"/>
    </row>
    <row r="12" spans="2:70" s="58" customFormat="1" hidden="1" x14ac:dyDescent="0.2">
      <c r="B12" s="3" t="s">
        <v>139</v>
      </c>
      <c r="C12" s="26"/>
      <c r="D12" s="2" t="s">
        <v>49</v>
      </c>
      <c r="E12" s="58" t="s">
        <v>39</v>
      </c>
      <c r="H12" s="58" t="s">
        <v>73</v>
      </c>
      <c r="O12" s="59"/>
      <c r="P12" s="59"/>
      <c r="U12" s="59"/>
      <c r="V12" s="59"/>
      <c r="Z12" s="2"/>
      <c r="AA12" s="8"/>
      <c r="AB12" s="8"/>
      <c r="AC12" s="8"/>
      <c r="AD12" s="8"/>
      <c r="AE12" s="8"/>
      <c r="AF12" s="8"/>
      <c r="AG12" s="8"/>
      <c r="AH12" s="8"/>
      <c r="AI12" s="8"/>
      <c r="AJ12" s="8"/>
      <c r="AK12" s="8"/>
      <c r="AL12" s="8"/>
      <c r="AM12" s="8"/>
      <c r="AN12" s="8" t="s">
        <v>28</v>
      </c>
      <c r="AO12" s="8"/>
      <c r="AP12" s="9"/>
      <c r="AQ12" s="9"/>
      <c r="AR12" s="9"/>
      <c r="AS12" s="9">
        <v>0</v>
      </c>
      <c r="AT12" s="9"/>
      <c r="AU12" s="9"/>
      <c r="AV12" s="9">
        <v>0</v>
      </c>
      <c r="AW12" s="9"/>
      <c r="AX12" s="9"/>
      <c r="AY12" s="9"/>
      <c r="AZ12" s="9"/>
      <c r="BA12" s="9"/>
      <c r="BB12" s="9"/>
      <c r="BC12" s="9"/>
      <c r="BD12" s="9"/>
      <c r="BE12" s="9" t="s">
        <v>131</v>
      </c>
      <c r="BF12" s="8"/>
      <c r="BG12" s="8"/>
      <c r="BH12" s="8"/>
      <c r="BI12" s="8"/>
      <c r="BK12" s="8"/>
      <c r="BL12" s="8"/>
      <c r="BM12" s="8"/>
      <c r="BR12" s="26"/>
    </row>
    <row r="13" spans="2:70" s="58" customFormat="1" hidden="1" x14ac:dyDescent="0.2">
      <c r="B13" s="3" t="s">
        <v>140</v>
      </c>
      <c r="C13" s="26"/>
      <c r="D13" s="2" t="s">
        <v>60</v>
      </c>
      <c r="E13" s="58" t="s">
        <v>37</v>
      </c>
      <c r="O13" s="59"/>
      <c r="P13" s="59"/>
      <c r="U13" s="59"/>
      <c r="V13" s="59"/>
      <c r="Z13" s="2"/>
      <c r="AA13" s="8"/>
      <c r="AB13" s="8"/>
      <c r="AC13" s="8"/>
      <c r="AD13" s="8"/>
      <c r="AE13" s="8"/>
      <c r="AF13" s="8"/>
      <c r="AG13" s="8"/>
      <c r="AH13" s="8"/>
      <c r="AI13" s="8"/>
      <c r="AJ13" s="8"/>
      <c r="AK13" s="8"/>
      <c r="AL13" s="8"/>
      <c r="AM13" s="8"/>
      <c r="AN13" s="8" t="s">
        <v>29</v>
      </c>
      <c r="AO13" s="8"/>
      <c r="AP13" s="9"/>
      <c r="AQ13" s="9"/>
      <c r="AR13" s="9"/>
      <c r="AS13" s="9"/>
      <c r="AT13" s="9"/>
      <c r="AU13" s="9"/>
      <c r="AV13" s="9"/>
      <c r="AW13" s="9"/>
      <c r="AX13" s="9"/>
      <c r="AY13" s="9"/>
      <c r="AZ13" s="9"/>
      <c r="BA13" s="9"/>
      <c r="BB13" s="9"/>
      <c r="BC13" s="9"/>
      <c r="BD13" s="9"/>
      <c r="BE13" s="9"/>
      <c r="BF13" s="8"/>
      <c r="BG13" s="8"/>
      <c r="BH13" s="8"/>
      <c r="BI13" s="8"/>
      <c r="BK13" s="8"/>
      <c r="BL13" s="8"/>
      <c r="BM13" s="8"/>
      <c r="BR13" s="26"/>
    </row>
    <row r="14" spans="2:70" s="58" customFormat="1" hidden="1" x14ac:dyDescent="0.2">
      <c r="B14" s="3" t="s">
        <v>141</v>
      </c>
      <c r="C14" s="26"/>
      <c r="D14" s="2" t="s">
        <v>48</v>
      </c>
      <c r="E14" s="58" t="s">
        <v>38</v>
      </c>
      <c r="J14" s="24">
        <v>2</v>
      </c>
      <c r="O14" s="59"/>
      <c r="P14" s="59"/>
      <c r="U14" s="59"/>
      <c r="V14" s="59"/>
      <c r="Z14" s="2"/>
      <c r="AA14" s="8"/>
      <c r="AB14" s="8"/>
      <c r="AC14" s="8"/>
      <c r="AD14" s="8"/>
      <c r="AE14" s="8"/>
      <c r="AF14" s="8"/>
      <c r="AG14" s="8"/>
      <c r="AH14" s="8"/>
      <c r="AI14" s="8"/>
      <c r="AJ14" s="8"/>
      <c r="AK14" s="8"/>
      <c r="AL14" s="8"/>
      <c r="AM14" s="8"/>
      <c r="AN14" s="8" t="s">
        <v>30</v>
      </c>
      <c r="AO14" s="8"/>
      <c r="AP14" s="9"/>
      <c r="AQ14" s="9"/>
      <c r="AR14" s="9"/>
      <c r="AS14" s="9"/>
      <c r="AT14" s="9"/>
      <c r="AU14" s="9"/>
      <c r="AV14" s="9"/>
      <c r="AW14" s="9"/>
      <c r="AX14" s="9"/>
      <c r="AY14" s="9"/>
      <c r="AZ14" s="9"/>
      <c r="BA14" s="9"/>
      <c r="BB14" s="9"/>
      <c r="BC14" s="9"/>
      <c r="BD14" s="9"/>
      <c r="BE14" s="9"/>
      <c r="BF14" s="8"/>
      <c r="BG14" s="8"/>
      <c r="BH14" s="8"/>
      <c r="BI14" s="8"/>
      <c r="BK14" s="8"/>
      <c r="BL14" s="8"/>
      <c r="BM14" s="8"/>
      <c r="BR14" s="26"/>
    </row>
    <row r="15" spans="2:70" s="58" customFormat="1" hidden="1" x14ac:dyDescent="0.2">
      <c r="B15" s="3" t="s">
        <v>142</v>
      </c>
      <c r="C15" s="26"/>
      <c r="D15" s="2" t="s">
        <v>51</v>
      </c>
      <c r="E15" s="58" t="s">
        <v>40</v>
      </c>
      <c r="J15" s="58" t="s">
        <v>508</v>
      </c>
      <c r="O15" s="59"/>
      <c r="P15" s="59"/>
      <c r="U15" s="59"/>
      <c r="V15" s="59"/>
      <c r="Z15" s="2"/>
      <c r="AA15" s="8"/>
      <c r="AB15" s="8"/>
      <c r="AC15" s="8"/>
      <c r="AD15" s="8"/>
      <c r="AE15" s="8"/>
      <c r="AF15" s="8"/>
      <c r="AG15" s="8"/>
      <c r="AH15" s="8"/>
      <c r="AI15" s="8"/>
      <c r="AJ15" s="8"/>
      <c r="AK15" s="8"/>
      <c r="AL15" s="8"/>
      <c r="AM15" s="8"/>
      <c r="AN15" s="8"/>
      <c r="AO15" s="8"/>
      <c r="AP15" s="9"/>
      <c r="AQ15" s="9"/>
      <c r="AR15" s="9"/>
      <c r="AS15" s="9"/>
      <c r="AT15" s="9"/>
      <c r="AU15" s="9"/>
      <c r="AV15" s="9"/>
      <c r="AW15" s="9"/>
      <c r="AX15" s="9"/>
      <c r="AY15" s="9"/>
      <c r="AZ15" s="9"/>
      <c r="BA15" s="9"/>
      <c r="BB15" s="9"/>
      <c r="BC15" s="9"/>
      <c r="BD15" s="9"/>
      <c r="BE15" s="9"/>
      <c r="BF15" s="8"/>
      <c r="BG15" s="8"/>
      <c r="BH15" s="8"/>
      <c r="BI15" s="8"/>
      <c r="BK15" s="8"/>
      <c r="BL15" s="8"/>
      <c r="BM15" s="8"/>
      <c r="BR15" s="26"/>
    </row>
    <row r="16" spans="2:70" s="58" customFormat="1" hidden="1" x14ac:dyDescent="0.2">
      <c r="B16" s="3" t="s">
        <v>143</v>
      </c>
      <c r="C16" s="26"/>
      <c r="D16" s="2" t="s">
        <v>52</v>
      </c>
      <c r="J16" s="58" t="str">
        <f>+CHOOSE(J14,D6,D7,D8,D9,D10,D11,D12,D13,D14,D15,D16,D17,D18,D19,D20,D21,D22,D23,D24,D25)</f>
        <v>Direccionamiento Estratégico y Planeación</v>
      </c>
      <c r="O16" s="59"/>
      <c r="P16" s="59"/>
      <c r="U16" s="59"/>
      <c r="V16" s="59"/>
      <c r="Z16" s="2"/>
      <c r="AA16" s="8"/>
      <c r="AB16" s="8"/>
      <c r="AC16" s="8"/>
      <c r="AD16" s="8"/>
      <c r="AE16" s="8"/>
      <c r="AF16" s="8"/>
      <c r="AG16" s="8"/>
      <c r="AH16" s="8"/>
      <c r="AI16" s="8"/>
      <c r="AJ16" s="8"/>
      <c r="AK16" s="8"/>
      <c r="AL16" s="8"/>
      <c r="AM16" s="8"/>
      <c r="AN16" s="8"/>
      <c r="AO16" s="8"/>
      <c r="AP16" s="9"/>
      <c r="AQ16" s="9"/>
      <c r="AR16" s="9"/>
      <c r="AS16" s="9"/>
      <c r="AT16" s="9"/>
      <c r="AU16" s="9"/>
      <c r="AV16" s="9"/>
      <c r="AW16" s="9"/>
      <c r="AX16" s="9"/>
      <c r="AY16" s="9"/>
      <c r="AZ16" s="9"/>
      <c r="BA16" s="9"/>
      <c r="BB16" s="9"/>
      <c r="BC16" s="9"/>
      <c r="BD16" s="9"/>
      <c r="BE16" s="9"/>
      <c r="BF16" s="8"/>
      <c r="BG16" s="8"/>
      <c r="BH16" s="8"/>
      <c r="BI16" s="8"/>
      <c r="BK16" s="8"/>
      <c r="BL16" s="8"/>
      <c r="BM16" s="8"/>
      <c r="BR16" s="26"/>
    </row>
    <row r="17" spans="2:70" s="58" customFormat="1" hidden="1" x14ac:dyDescent="0.2">
      <c r="B17" s="3" t="s">
        <v>144</v>
      </c>
      <c r="C17" s="26"/>
      <c r="D17" s="2" t="s">
        <v>54</v>
      </c>
      <c r="O17" s="59"/>
      <c r="P17" s="59"/>
      <c r="U17" s="59"/>
      <c r="V17" s="59"/>
      <c r="Z17" s="2"/>
      <c r="AA17" s="8"/>
      <c r="AB17" s="8"/>
      <c r="AC17" s="8"/>
      <c r="AD17" s="8"/>
      <c r="AE17" s="8"/>
      <c r="AF17" s="8"/>
      <c r="AG17" s="8"/>
      <c r="AH17" s="8"/>
      <c r="AI17" s="8"/>
      <c r="AJ17" s="8"/>
      <c r="AK17" s="8"/>
      <c r="AL17" s="8"/>
      <c r="AM17" s="8"/>
      <c r="AN17" s="8"/>
      <c r="AO17" s="8"/>
      <c r="AP17" s="9"/>
      <c r="AQ17" s="9"/>
      <c r="AR17" s="9"/>
      <c r="AS17" s="9"/>
      <c r="AT17" s="9"/>
      <c r="AU17" s="9"/>
      <c r="AV17" s="9"/>
      <c r="AW17" s="9"/>
      <c r="AX17" s="9"/>
      <c r="AY17" s="9"/>
      <c r="AZ17" s="9"/>
      <c r="BA17" s="9"/>
      <c r="BB17" s="9"/>
      <c r="BC17" s="9"/>
      <c r="BD17" s="9"/>
      <c r="BE17" s="9"/>
      <c r="BF17" s="8"/>
      <c r="BG17" s="8"/>
      <c r="BH17" s="8"/>
      <c r="BI17" s="8"/>
      <c r="BK17" s="8"/>
      <c r="BL17" s="8"/>
      <c r="BM17" s="8"/>
      <c r="BR17" s="26"/>
    </row>
    <row r="18" spans="2:70" s="58" customFormat="1" hidden="1" x14ac:dyDescent="0.2">
      <c r="B18" s="3" t="s">
        <v>145</v>
      </c>
      <c r="C18" s="26"/>
      <c r="D18" s="2" t="s">
        <v>53</v>
      </c>
      <c r="O18" s="59"/>
      <c r="P18" s="59"/>
      <c r="U18" s="59"/>
      <c r="V18" s="59"/>
      <c r="Z18" s="2"/>
      <c r="AA18" s="8"/>
      <c r="AB18" s="8"/>
      <c r="AC18" s="8"/>
      <c r="AD18" s="8"/>
      <c r="AE18" s="8"/>
      <c r="AF18" s="8"/>
      <c r="AG18" s="8"/>
      <c r="AH18" s="8"/>
      <c r="AI18" s="8"/>
      <c r="AJ18" s="8"/>
      <c r="AK18" s="8"/>
      <c r="AL18" s="8"/>
      <c r="AM18" s="8"/>
      <c r="AN18" s="8"/>
      <c r="AO18" s="8"/>
      <c r="AP18" s="9"/>
      <c r="AQ18" s="9"/>
      <c r="AR18" s="9"/>
      <c r="AS18" s="9"/>
      <c r="AT18" s="9"/>
      <c r="AU18" s="9"/>
      <c r="AV18" s="9"/>
      <c r="AW18" s="9"/>
      <c r="AX18" s="9"/>
      <c r="AY18" s="9"/>
      <c r="AZ18" s="9"/>
      <c r="BA18" s="9"/>
      <c r="BB18" s="9"/>
      <c r="BC18" s="9"/>
      <c r="BD18" s="9"/>
      <c r="BE18" s="9"/>
      <c r="BF18" s="8"/>
      <c r="BG18" s="8"/>
      <c r="BH18" s="8"/>
      <c r="BI18" s="8"/>
      <c r="BK18" s="8"/>
      <c r="BL18" s="8"/>
      <c r="BM18" s="8"/>
      <c r="BR18" s="26"/>
    </row>
    <row r="19" spans="2:70" s="58" customFormat="1" hidden="1" x14ac:dyDescent="0.2">
      <c r="B19" s="3" t="s">
        <v>146</v>
      </c>
      <c r="C19" s="26"/>
      <c r="D19" s="2" t="s">
        <v>42</v>
      </c>
      <c r="O19" s="59"/>
      <c r="P19" s="59"/>
      <c r="U19" s="59"/>
      <c r="V19" s="59"/>
      <c r="Z19" s="2"/>
      <c r="AA19" s="8"/>
      <c r="AB19" s="8"/>
      <c r="AC19" s="8"/>
      <c r="AD19" s="8"/>
      <c r="AE19" s="8"/>
      <c r="AF19" s="8"/>
      <c r="AG19" s="8"/>
      <c r="AH19" s="8"/>
      <c r="AI19" s="8"/>
      <c r="AJ19" s="8"/>
      <c r="AK19" s="8"/>
      <c r="AL19" s="8"/>
      <c r="AM19" s="8"/>
      <c r="AN19" s="8"/>
      <c r="AO19" s="8"/>
      <c r="AP19" s="9"/>
      <c r="AQ19" s="9"/>
      <c r="AR19" s="9"/>
      <c r="AS19" s="9"/>
      <c r="AT19" s="9"/>
      <c r="AU19" s="9"/>
      <c r="AV19" s="9"/>
      <c r="AW19" s="9"/>
      <c r="AX19" s="9"/>
      <c r="AY19" s="9"/>
      <c r="AZ19" s="9"/>
      <c r="BA19" s="9"/>
      <c r="BB19" s="9"/>
      <c r="BC19" s="9"/>
      <c r="BD19" s="9"/>
      <c r="BE19" s="9"/>
      <c r="BF19" s="8"/>
      <c r="BG19" s="8"/>
      <c r="BH19" s="8"/>
      <c r="BI19" s="8"/>
      <c r="BK19" s="8"/>
      <c r="BL19" s="8"/>
      <c r="BM19" s="8"/>
      <c r="BR19" s="26"/>
    </row>
    <row r="20" spans="2:70" s="58" customFormat="1" hidden="1" x14ac:dyDescent="0.2">
      <c r="B20" s="3" t="s">
        <v>147</v>
      </c>
      <c r="C20" s="26"/>
      <c r="D20" s="2" t="s">
        <v>45</v>
      </c>
      <c r="O20" s="59"/>
      <c r="P20" s="59"/>
      <c r="U20" s="59"/>
      <c r="V20" s="59"/>
      <c r="Z20" s="2"/>
      <c r="AA20" s="8"/>
      <c r="AB20" s="8"/>
      <c r="AC20" s="8"/>
      <c r="AD20" s="8"/>
      <c r="AE20" s="8"/>
      <c r="AF20" s="8"/>
      <c r="AG20" s="8"/>
      <c r="AH20" s="8"/>
      <c r="AI20" s="8"/>
      <c r="AJ20" s="8"/>
      <c r="AK20" s="8"/>
      <c r="AL20" s="8"/>
      <c r="AM20" s="8"/>
      <c r="AN20" s="8"/>
      <c r="AO20" s="8"/>
      <c r="AP20" s="9"/>
      <c r="AQ20" s="9"/>
      <c r="AR20" s="9"/>
      <c r="AS20" s="9"/>
      <c r="AT20" s="9"/>
      <c r="AU20" s="9"/>
      <c r="AV20" s="9"/>
      <c r="AW20" s="9"/>
      <c r="AX20" s="9"/>
      <c r="AY20" s="9"/>
      <c r="AZ20" s="9"/>
      <c r="BA20" s="9"/>
      <c r="BB20" s="9"/>
      <c r="BC20" s="9"/>
      <c r="BD20" s="9"/>
      <c r="BE20" s="9"/>
      <c r="BF20" s="8"/>
      <c r="BG20" s="8"/>
      <c r="BH20" s="8"/>
      <c r="BI20" s="8"/>
      <c r="BK20" s="8"/>
      <c r="BL20" s="8"/>
      <c r="BM20" s="8"/>
      <c r="BR20" s="26"/>
    </row>
    <row r="21" spans="2:70" s="58" customFormat="1" hidden="1" x14ac:dyDescent="0.2">
      <c r="B21" s="3" t="s">
        <v>148</v>
      </c>
      <c r="C21" s="26"/>
      <c r="D21" s="2" t="s">
        <v>57</v>
      </c>
      <c r="O21" s="59"/>
      <c r="P21" s="59"/>
      <c r="U21" s="59"/>
      <c r="V21" s="59"/>
      <c r="Z21" s="2"/>
      <c r="AA21" s="8"/>
      <c r="AB21" s="8"/>
      <c r="AC21" s="8"/>
      <c r="AD21" s="8"/>
      <c r="AE21" s="8"/>
      <c r="AF21" s="8"/>
      <c r="AG21" s="8"/>
      <c r="AH21" s="8"/>
      <c r="AI21" s="8"/>
      <c r="AJ21" s="8"/>
      <c r="AK21" s="8"/>
      <c r="AL21" s="8"/>
      <c r="AM21" s="8"/>
      <c r="AN21" s="8"/>
      <c r="AO21" s="8"/>
      <c r="AP21" s="9"/>
      <c r="AQ21" s="9"/>
      <c r="AR21" s="9"/>
      <c r="AS21" s="9"/>
      <c r="AT21" s="9"/>
      <c r="AU21" s="9"/>
      <c r="AV21" s="9"/>
      <c r="AW21" s="9"/>
      <c r="AX21" s="9"/>
      <c r="AY21" s="9"/>
      <c r="AZ21" s="9"/>
      <c r="BA21" s="9"/>
      <c r="BB21" s="9"/>
      <c r="BC21" s="9"/>
      <c r="BD21" s="9"/>
      <c r="BE21" s="9"/>
      <c r="BF21" s="8"/>
      <c r="BG21" s="8"/>
      <c r="BH21" s="8"/>
      <c r="BI21" s="8"/>
      <c r="BK21" s="8"/>
      <c r="BL21" s="8"/>
      <c r="BM21" s="8"/>
      <c r="BR21" s="26"/>
    </row>
    <row r="22" spans="2:70" s="58" customFormat="1" hidden="1" x14ac:dyDescent="0.2">
      <c r="B22" s="3" t="s">
        <v>149</v>
      </c>
      <c r="C22" s="26"/>
      <c r="D22" s="2" t="s">
        <v>56</v>
      </c>
      <c r="O22" s="59"/>
      <c r="P22" s="59"/>
      <c r="U22" s="59"/>
      <c r="V22" s="59"/>
      <c r="Z22" s="2"/>
      <c r="AP22" s="2"/>
      <c r="AQ22" s="2"/>
      <c r="AR22" s="2"/>
      <c r="AS22" s="2"/>
      <c r="AT22" s="2"/>
      <c r="AU22" s="2"/>
      <c r="AV22" s="2"/>
      <c r="AW22" s="2"/>
      <c r="AX22" s="2"/>
      <c r="AY22" s="2"/>
      <c r="AZ22" s="2"/>
      <c r="BA22" s="2"/>
      <c r="BB22" s="2"/>
      <c r="BC22" s="2"/>
      <c r="BD22" s="2"/>
      <c r="BE22" s="2"/>
      <c r="BR22" s="26"/>
    </row>
    <row r="23" spans="2:70" s="58" customFormat="1" hidden="1" x14ac:dyDescent="0.2">
      <c r="B23" s="3" t="s">
        <v>150</v>
      </c>
      <c r="C23" s="26"/>
      <c r="D23" s="2" t="s">
        <v>47</v>
      </c>
      <c r="O23" s="59"/>
      <c r="P23" s="59"/>
      <c r="U23" s="59"/>
      <c r="V23" s="59"/>
      <c r="Z23" s="2"/>
      <c r="AP23" s="2"/>
      <c r="AQ23" s="2"/>
      <c r="AR23" s="2"/>
      <c r="AS23" s="2"/>
      <c r="AT23" s="2"/>
      <c r="AU23" s="2"/>
      <c r="AV23" s="2"/>
      <c r="AW23" s="2"/>
      <c r="AX23" s="2"/>
      <c r="AY23" s="2"/>
      <c r="AZ23" s="2"/>
      <c r="BA23" s="2"/>
      <c r="BB23" s="2"/>
      <c r="BC23" s="2"/>
      <c r="BD23" s="2"/>
      <c r="BE23" s="2"/>
      <c r="BR23" s="26"/>
    </row>
    <row r="24" spans="2:70" s="58" customFormat="1" hidden="1" x14ac:dyDescent="0.2">
      <c r="B24" s="3" t="s">
        <v>151</v>
      </c>
      <c r="C24" s="26"/>
      <c r="D24" s="2" t="s">
        <v>59</v>
      </c>
      <c r="O24" s="59"/>
      <c r="P24" s="59"/>
      <c r="U24" s="59"/>
      <c r="V24" s="59"/>
      <c r="Z24" s="2"/>
      <c r="AP24" s="2"/>
      <c r="AQ24" s="2"/>
      <c r="AR24" s="2"/>
      <c r="AS24" s="2"/>
      <c r="AT24" s="2"/>
      <c r="AU24" s="2"/>
      <c r="AV24" s="2"/>
      <c r="AW24" s="2"/>
      <c r="AX24" s="2"/>
      <c r="AY24" s="2"/>
      <c r="AZ24" s="2"/>
      <c r="BA24" s="2"/>
      <c r="BB24" s="2"/>
      <c r="BC24" s="2"/>
      <c r="BD24" s="2"/>
      <c r="BE24" s="2"/>
      <c r="BR24" s="26"/>
    </row>
    <row r="25" spans="2:70" s="58" customFormat="1" hidden="1" x14ac:dyDescent="0.2">
      <c r="B25" s="3" t="s">
        <v>152</v>
      </c>
      <c r="C25" s="26"/>
      <c r="D25" s="2" t="s">
        <v>50</v>
      </c>
      <c r="O25" s="59"/>
      <c r="P25" s="59"/>
      <c r="U25" s="59"/>
      <c r="V25" s="59"/>
      <c r="Z25" s="2"/>
      <c r="AP25" s="2"/>
      <c r="AQ25" s="2"/>
      <c r="AR25" s="2"/>
      <c r="AS25" s="2"/>
      <c r="AT25" s="2"/>
      <c r="AU25" s="2"/>
      <c r="AV25" s="2"/>
      <c r="AW25" s="2"/>
      <c r="AX25" s="2"/>
      <c r="AY25" s="2"/>
      <c r="AZ25" s="2"/>
      <c r="BA25" s="2"/>
      <c r="BB25" s="2"/>
      <c r="BC25" s="2"/>
      <c r="BD25" s="2"/>
      <c r="BE25" s="2"/>
      <c r="BR25" s="26"/>
    </row>
    <row r="26" spans="2:70" s="58" customFormat="1" x14ac:dyDescent="0.2">
      <c r="B26" s="3"/>
      <c r="C26" s="26"/>
      <c r="D26" s="2"/>
      <c r="O26" s="59"/>
      <c r="P26" s="59"/>
      <c r="U26" s="59"/>
      <c r="V26" s="59"/>
      <c r="Z26" s="2"/>
      <c r="AP26" s="2"/>
      <c r="AQ26" s="2"/>
      <c r="AR26" s="2"/>
      <c r="AS26" s="2"/>
      <c r="AT26" s="2"/>
      <c r="AU26" s="2"/>
      <c r="AV26" s="2"/>
      <c r="AW26" s="2"/>
      <c r="AX26" s="2"/>
      <c r="AY26" s="2"/>
      <c r="AZ26" s="2"/>
      <c r="BA26" s="2"/>
      <c r="BB26" s="2"/>
      <c r="BC26" s="2"/>
      <c r="BD26" s="2"/>
      <c r="BE26" s="2"/>
      <c r="BR26" s="26"/>
    </row>
    <row r="27" spans="2:70" s="4" customFormat="1" ht="9" customHeight="1" thickBot="1" x14ac:dyDescent="0.3">
      <c r="B27" s="15"/>
      <c r="C27" s="27"/>
      <c r="AG27" s="16"/>
      <c r="AH27" s="16"/>
      <c r="BR27" s="27"/>
    </row>
    <row r="28" spans="2:70" s="4" customFormat="1" ht="15.75" thickBot="1" x14ac:dyDescent="0.3">
      <c r="B28" s="15"/>
      <c r="C28" s="27"/>
      <c r="D28" s="190" t="s">
        <v>748</v>
      </c>
      <c r="E28" s="191"/>
      <c r="F28" s="192"/>
      <c r="AG28" s="16"/>
      <c r="AH28" s="16"/>
      <c r="BR28" s="27"/>
    </row>
    <row r="29" spans="2:70" s="4" customFormat="1" ht="21.75" customHeight="1" thickBot="1" x14ac:dyDescent="0.3">
      <c r="B29" s="15"/>
      <c r="C29" s="27"/>
      <c r="AG29" s="16"/>
      <c r="AH29" s="16"/>
      <c r="BR29" s="27"/>
    </row>
    <row r="30" spans="2:70" s="4" customFormat="1" ht="15.75" hidden="1" thickBot="1" x14ac:dyDescent="0.3">
      <c r="B30" s="15"/>
      <c r="C30" s="27"/>
      <c r="AG30" s="16"/>
      <c r="AH30" s="16"/>
      <c r="BR30" s="27"/>
    </row>
    <row r="31" spans="2:70" s="4" customFormat="1" ht="15.75" hidden="1" thickBot="1" x14ac:dyDescent="0.3">
      <c r="B31" s="15"/>
      <c r="C31" s="27"/>
      <c r="AG31" s="16"/>
      <c r="AH31" s="16"/>
      <c r="BR31" s="27"/>
    </row>
    <row r="32" spans="2:70" s="4" customFormat="1" ht="15.75" hidden="1" thickBot="1" x14ac:dyDescent="0.3">
      <c r="B32" s="15"/>
      <c r="C32" s="27"/>
      <c r="AG32" s="16"/>
      <c r="AH32" s="16"/>
      <c r="BR32" s="27"/>
    </row>
    <row r="33" spans="1:138" s="4" customFormat="1" ht="15.75" hidden="1" thickBot="1" x14ac:dyDescent="0.3">
      <c r="B33" s="15"/>
      <c r="C33" s="27"/>
      <c r="AG33" s="16"/>
      <c r="AH33" s="16"/>
      <c r="BR33" s="27"/>
    </row>
    <row r="34" spans="1:138" s="4" customFormat="1" ht="15.75" hidden="1" thickBot="1" x14ac:dyDescent="0.3">
      <c r="B34" s="15"/>
      <c r="C34" s="27"/>
      <c r="AG34" s="16"/>
      <c r="AH34" s="16"/>
      <c r="BR34" s="27"/>
    </row>
    <row r="35" spans="1:138" s="4" customFormat="1" ht="16.5" customHeight="1" thickBot="1" x14ac:dyDescent="0.3">
      <c r="B35" s="15"/>
      <c r="C35" s="27"/>
      <c r="D35" s="180" t="s">
        <v>501</v>
      </c>
      <c r="E35" s="181"/>
      <c r="F35" s="181"/>
      <c r="G35" s="181"/>
      <c r="H35" s="181"/>
      <c r="I35" s="181"/>
      <c r="J35" s="181"/>
      <c r="K35" s="182"/>
      <c r="L35" s="183" t="s">
        <v>502</v>
      </c>
      <c r="M35" s="184"/>
      <c r="N35" s="184"/>
      <c r="O35" s="184"/>
      <c r="P35" s="184"/>
      <c r="Q35" s="184"/>
      <c r="R35" s="184"/>
      <c r="S35" s="184"/>
      <c r="T35" s="184"/>
      <c r="U35" s="184"/>
      <c r="V35" s="184"/>
      <c r="W35" s="184"/>
      <c r="X35" s="185"/>
      <c r="Y35" s="156" t="s">
        <v>503</v>
      </c>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c r="BI35" s="157"/>
      <c r="BJ35" s="157"/>
      <c r="BK35" s="158"/>
      <c r="BR35" s="27"/>
    </row>
    <row r="36" spans="1:138" s="17" customFormat="1" ht="63.75" x14ac:dyDescent="0.2">
      <c r="A36" s="60" t="s">
        <v>419</v>
      </c>
      <c r="B36" s="60" t="s">
        <v>500</v>
      </c>
      <c r="C36" s="61" t="s">
        <v>508</v>
      </c>
      <c r="D36" s="61" t="s">
        <v>3</v>
      </c>
      <c r="E36" s="61" t="s">
        <v>11</v>
      </c>
      <c r="F36" s="61" t="s">
        <v>63</v>
      </c>
      <c r="G36" s="61" t="s">
        <v>70</v>
      </c>
      <c r="H36" s="61" t="s">
        <v>74</v>
      </c>
      <c r="I36" s="61" t="s">
        <v>12</v>
      </c>
      <c r="J36" s="61" t="s">
        <v>0</v>
      </c>
      <c r="K36" s="61" t="s">
        <v>13</v>
      </c>
      <c r="L36" s="62" t="s">
        <v>1</v>
      </c>
      <c r="M36" s="62" t="s">
        <v>2</v>
      </c>
      <c r="N36" s="61" t="s">
        <v>491</v>
      </c>
      <c r="O36" s="61" t="s">
        <v>523</v>
      </c>
      <c r="P36" s="61" t="s">
        <v>498</v>
      </c>
      <c r="Q36" s="62" t="s">
        <v>62</v>
      </c>
      <c r="R36" s="62" t="s">
        <v>1</v>
      </c>
      <c r="S36" s="62" t="s">
        <v>2</v>
      </c>
      <c r="T36" s="61" t="s">
        <v>492</v>
      </c>
      <c r="U36" s="61" t="s">
        <v>524</v>
      </c>
      <c r="V36" s="61" t="s">
        <v>499</v>
      </c>
      <c r="W36" s="61" t="s">
        <v>153</v>
      </c>
      <c r="X36" s="61" t="s">
        <v>88</v>
      </c>
      <c r="Y36" s="23" t="s">
        <v>10</v>
      </c>
      <c r="Z36" s="23" t="s">
        <v>14</v>
      </c>
      <c r="AA36" s="23" t="s">
        <v>93</v>
      </c>
      <c r="AB36" s="23" t="s">
        <v>154</v>
      </c>
      <c r="AC36" s="23" t="s">
        <v>168</v>
      </c>
      <c r="AD36" s="23" t="s">
        <v>155</v>
      </c>
      <c r="AE36" s="23" t="s">
        <v>560</v>
      </c>
      <c r="AF36" s="23" t="s">
        <v>561</v>
      </c>
      <c r="AG36" s="23" t="s">
        <v>562</v>
      </c>
      <c r="AH36" s="23" t="s">
        <v>563</v>
      </c>
      <c r="AI36" s="23" t="s">
        <v>182</v>
      </c>
      <c r="AJ36" s="23" t="s">
        <v>16</v>
      </c>
      <c r="AK36" s="23" t="s">
        <v>15</v>
      </c>
      <c r="AL36" s="23" t="s">
        <v>17</v>
      </c>
      <c r="AM36" s="23" t="s">
        <v>18</v>
      </c>
      <c r="AN36" s="23" t="s">
        <v>19</v>
      </c>
      <c r="AO36" s="23" t="s">
        <v>170</v>
      </c>
      <c r="AP36" s="23" t="s">
        <v>99</v>
      </c>
      <c r="AQ36" s="23" t="s">
        <v>100</v>
      </c>
      <c r="AR36" s="23" t="s">
        <v>94</v>
      </c>
      <c r="AS36" s="23" t="s">
        <v>95</v>
      </c>
      <c r="AT36" s="23" t="s">
        <v>96</v>
      </c>
      <c r="AU36" s="23" t="s">
        <v>97</v>
      </c>
      <c r="AV36" s="23" t="s">
        <v>98</v>
      </c>
      <c r="AW36" s="23" t="s">
        <v>119</v>
      </c>
      <c r="AX36" s="23" t="s">
        <v>120</v>
      </c>
      <c r="AY36" s="23" t="s">
        <v>121</v>
      </c>
      <c r="AZ36" s="23" t="s">
        <v>122</v>
      </c>
      <c r="BA36" s="23" t="s">
        <v>123</v>
      </c>
      <c r="BB36" s="23" t="s">
        <v>124</v>
      </c>
      <c r="BC36" s="23" t="s">
        <v>125</v>
      </c>
      <c r="BD36" s="23" t="s">
        <v>132</v>
      </c>
      <c r="BE36" s="23" t="s">
        <v>495</v>
      </c>
      <c r="BF36" s="23" t="s">
        <v>496</v>
      </c>
      <c r="BG36" s="23" t="s">
        <v>497</v>
      </c>
      <c r="BH36" s="23" t="s">
        <v>160</v>
      </c>
      <c r="BI36" s="23" t="s">
        <v>161</v>
      </c>
      <c r="BJ36" s="23" t="s">
        <v>159</v>
      </c>
      <c r="BK36" s="23" t="s">
        <v>162</v>
      </c>
      <c r="BL36" s="10" t="s">
        <v>163</v>
      </c>
      <c r="BM36" s="10" t="s">
        <v>164</v>
      </c>
      <c r="BN36" s="10" t="s">
        <v>184</v>
      </c>
      <c r="BO36" s="10" t="s">
        <v>183</v>
      </c>
      <c r="BP36" s="10" t="s">
        <v>185</v>
      </c>
      <c r="BQ36" s="10" t="s">
        <v>183</v>
      </c>
      <c r="BR36" s="23" t="s">
        <v>507</v>
      </c>
    </row>
    <row r="37" spans="1:138" s="36" customFormat="1" ht="177" customHeight="1" x14ac:dyDescent="0.2">
      <c r="A37" s="74">
        <v>34</v>
      </c>
      <c r="B37" s="74" t="s">
        <v>446</v>
      </c>
      <c r="C37" s="99" t="s">
        <v>52</v>
      </c>
      <c r="D37" s="75" t="s">
        <v>52</v>
      </c>
      <c r="E37" s="75" t="s">
        <v>38</v>
      </c>
      <c r="F37" s="70" t="s">
        <v>69</v>
      </c>
      <c r="G37" s="70" t="s">
        <v>77</v>
      </c>
      <c r="H37" s="70" t="s">
        <v>83</v>
      </c>
      <c r="I37" s="76" t="s">
        <v>284</v>
      </c>
      <c r="J37" s="77" t="s">
        <v>742</v>
      </c>
      <c r="K37" s="76" t="s">
        <v>285</v>
      </c>
      <c r="L37" s="71">
        <v>2</v>
      </c>
      <c r="M37" s="71">
        <v>4</v>
      </c>
      <c r="N37" s="66">
        <f>+L37*M37</f>
        <v>8</v>
      </c>
      <c r="O37" s="63" t="str">
        <f>(CONCATENATE(L37,M37))</f>
        <v>24</v>
      </c>
      <c r="P37" s="63" t="str">
        <f>IF(OR(O37="11",O37="12",O37="21",O37="22",O37="31"),$P$9,IF(OR(O37="41",O37="32",O37="23",O37="13"),$P$8,IF(OR(O37="51",O37="52",O37="42",O37="43",O37="33",O37="24",O37="14"),$P$7,IF(OR(O37="53",O37="54",O37="44",O37="34",O37="55",O37="45",O37="35",O37="25",O37="15"),$P$6,0))))</f>
        <v>RIESGO ALTO</v>
      </c>
      <c r="Q37" s="63" t="s">
        <v>90</v>
      </c>
      <c r="R37" s="73">
        <f>+IF(INT(L37-BO37)&lt;=1,1,INT(L37-BO37))</f>
        <v>1</v>
      </c>
      <c r="S37" s="73">
        <f>INT(M37-BQ37)</f>
        <v>2</v>
      </c>
      <c r="T37" s="66">
        <f>+R37*S37</f>
        <v>2</v>
      </c>
      <c r="U37" s="63" t="str">
        <f>(CONCATENATE(R37,S37))</f>
        <v>12</v>
      </c>
      <c r="V37" s="63" t="str">
        <f>IF(OR(U37="11",U37="12",U37="21",U37="22",U37="31"),$P$9,IF(OR(U37="41",U37="32",U37="23",U37="13"),$P$8,IF(OR(U37="51",U37="52",U37="42",U37="43",U37="33",U37="24",U37="14"),$P$7,IF(OR(U37="53",U37="54",U37="44",U37="34",U37="55",U37="45",U37="35",U37="25",U37="15"),$P$6,0))))</f>
        <v>RIESGO BAJO</v>
      </c>
      <c r="W37" s="70" t="s">
        <v>541</v>
      </c>
      <c r="X37" s="70" t="s">
        <v>23</v>
      </c>
      <c r="Y37" s="76" t="s">
        <v>803</v>
      </c>
      <c r="Z37" s="80" t="s">
        <v>804</v>
      </c>
      <c r="AA37" s="33" t="s">
        <v>23</v>
      </c>
      <c r="AB37" s="80" t="s">
        <v>400</v>
      </c>
      <c r="AC37" s="33" t="s">
        <v>7</v>
      </c>
      <c r="AD37" s="72">
        <f>+SUM(AE37:AH37)</f>
        <v>12</v>
      </c>
      <c r="AE37" s="33">
        <v>3</v>
      </c>
      <c r="AF37" s="33">
        <v>3</v>
      </c>
      <c r="AG37" s="33">
        <v>3</v>
      </c>
      <c r="AH37" s="33">
        <v>3</v>
      </c>
      <c r="AI37" s="33" t="s">
        <v>23</v>
      </c>
      <c r="AJ37" s="33" t="s">
        <v>20</v>
      </c>
      <c r="AK37" s="33" t="s">
        <v>6</v>
      </c>
      <c r="AL37" s="33" t="s">
        <v>6</v>
      </c>
      <c r="AM37" s="33" t="s">
        <v>6</v>
      </c>
      <c r="AN37" s="33" t="s">
        <v>27</v>
      </c>
      <c r="AO37" s="33" t="s">
        <v>117</v>
      </c>
      <c r="AP37" s="33" t="s">
        <v>101</v>
      </c>
      <c r="AQ37" s="33" t="s">
        <v>103</v>
      </c>
      <c r="AR37" s="33" t="s">
        <v>105</v>
      </c>
      <c r="AS37" s="33" t="str">
        <f>+IF(AJ37="Preventivo","Prevenir",IF(AJ37="Detectivo","Detectar","No es un control"))</f>
        <v>Prevenir</v>
      </c>
      <c r="AT37" s="80" t="s">
        <v>108</v>
      </c>
      <c r="AU37" s="80" t="s">
        <v>110</v>
      </c>
      <c r="AV37" s="80" t="s">
        <v>112</v>
      </c>
      <c r="AW37" s="33">
        <f>+IF(AP37=$AP$6,$AP$10,$AP$11)</f>
        <v>15</v>
      </c>
      <c r="AX37" s="33">
        <f>+IF(AQ37=$AQ$6,$AQ$10,$AQ$11)</f>
        <v>15</v>
      </c>
      <c r="AY37" s="33">
        <f>+IF(AR37=$AR$6,$AR$10,$AR$11)</f>
        <v>15</v>
      </c>
      <c r="AZ37" s="33">
        <f>IF(AS37=$AS$6,$AS$10,IF(AS37=$AS$7,$AS$11,0))</f>
        <v>15</v>
      </c>
      <c r="BA37" s="33">
        <f>+IF(AT37=$AT$6,$AT$10,$AT$11)</f>
        <v>15</v>
      </c>
      <c r="BB37" s="33">
        <f>+IF(AU37=$AU$6,$AU$10,$AU$11)</f>
        <v>15</v>
      </c>
      <c r="BC37" s="33">
        <f>IF(AV37=$AV$6,$AV$10,IF(AV37=$AV$7,$AV$11,0))</f>
        <v>10</v>
      </c>
      <c r="BD37" s="72">
        <f>SUM(AW37:BC37)</f>
        <v>100</v>
      </c>
      <c r="BE37" s="72" t="str">
        <f>+IF(BD37&lt;=85,"Débil",IF(AND(BD37&gt;85,BD37&lt;96),"Moderado","Fuerte"))</f>
        <v>Fuerte</v>
      </c>
      <c r="BF37" s="34" t="s">
        <v>156</v>
      </c>
      <c r="BG37" s="72" t="str">
        <f>+IF(BF37=$BF$6,"Fuerte",IF(BF37=$BF$7,"Moderado","Débil"))</f>
        <v>Fuerte</v>
      </c>
      <c r="BH37" s="72" t="str">
        <f>+IF(AND(BE37="Fuerte",BG37="Fuerte"),"Fuerte",IF(BE37="Débil","Débil",IF(BG37="Débil","Débil","Moderado")))</f>
        <v>Fuerte</v>
      </c>
      <c r="BI37" s="72">
        <f>+IF(BH37=$BE$6,100,IF(BH37=$BE$7,50,0))</f>
        <v>100</v>
      </c>
      <c r="BJ37" s="65">
        <f>+AVERAGE(BI37:BI37)</f>
        <v>100</v>
      </c>
      <c r="BK37" s="72" t="str">
        <f>IF(BJ37&lt;50,"Débil",IF(BJ37=100,"Fuerte","Moderado"))</f>
        <v>Fuerte</v>
      </c>
      <c r="BL37" s="39" t="s">
        <v>165</v>
      </c>
      <c r="BM37" s="39" t="s">
        <v>165</v>
      </c>
      <c r="BN37" s="66">
        <f>IF(E37=$E$7,0,IF(AND(BK37="Fuerte",BL37="Directamente"),2,IF(AND(BK37="Moderado",BL37="Directamente"),1,0)))</f>
        <v>2</v>
      </c>
      <c r="BO37" s="81">
        <f>+AVERAGE(BN37:BN37)</f>
        <v>2</v>
      </c>
      <c r="BP37" s="66">
        <f>IF(D37=$E$7,0,IF(AND(BK37="Fuerte",BL37="Indirectamente"),1,IF(AND(BK37="Fuerte",BL37="Directamente"),2,IF(AND(BK37="Moderado",BL37="Directamente"),1,0))))</f>
        <v>2</v>
      </c>
      <c r="BQ37" s="81">
        <f>+AVERAGE(BP37:BP37)</f>
        <v>2</v>
      </c>
      <c r="BR37" s="99" t="s">
        <v>52</v>
      </c>
      <c r="BS37" s="50"/>
      <c r="BT37" s="50"/>
      <c r="BU37" s="50"/>
      <c r="BV37" s="50"/>
      <c r="BW37" s="50"/>
      <c r="BX37" s="50"/>
      <c r="BY37" s="50"/>
      <c r="BZ37" s="50"/>
      <c r="CA37" s="50"/>
      <c r="CB37" s="50"/>
      <c r="CC37" s="50"/>
      <c r="CD37" s="50"/>
      <c r="CE37" s="50"/>
      <c r="CF37" s="50"/>
      <c r="CG37" s="50"/>
      <c r="CH37" s="50"/>
      <c r="CI37" s="50"/>
      <c r="CJ37" s="50"/>
      <c r="CK37" s="50"/>
      <c r="CL37" s="50"/>
      <c r="CM37" s="50"/>
      <c r="CN37" s="50"/>
      <c r="CO37" s="50"/>
      <c r="CP37" s="50"/>
      <c r="CQ37" s="50"/>
      <c r="CR37" s="50"/>
      <c r="CS37" s="50"/>
      <c r="CT37" s="50"/>
      <c r="CU37" s="50"/>
      <c r="CV37" s="50"/>
      <c r="CW37" s="50"/>
      <c r="CX37" s="50"/>
      <c r="CY37" s="50"/>
      <c r="CZ37" s="50"/>
      <c r="DA37" s="50"/>
      <c r="DB37" s="50"/>
      <c r="DC37" s="50"/>
      <c r="DD37" s="50"/>
      <c r="DE37" s="50"/>
      <c r="DF37" s="50"/>
      <c r="DG37" s="50"/>
      <c r="DH37" s="50"/>
      <c r="DI37" s="50"/>
      <c r="DJ37" s="50"/>
      <c r="DK37" s="50"/>
      <c r="DL37" s="50"/>
      <c r="DM37" s="50"/>
      <c r="DN37" s="50"/>
      <c r="DO37" s="50"/>
      <c r="DP37" s="50"/>
      <c r="DQ37" s="50"/>
      <c r="DR37" s="50"/>
      <c r="DS37" s="50"/>
      <c r="DT37" s="50"/>
      <c r="DU37" s="50"/>
      <c r="DV37" s="50"/>
      <c r="DW37" s="50"/>
      <c r="DX37" s="50"/>
      <c r="DY37" s="50"/>
      <c r="DZ37" s="50"/>
      <c r="EA37" s="50"/>
      <c r="EB37" s="50"/>
      <c r="EC37" s="50"/>
      <c r="ED37" s="50"/>
      <c r="EE37" s="50"/>
      <c r="EF37" s="50"/>
      <c r="EG37" s="50"/>
      <c r="EH37" s="50"/>
    </row>
    <row r="38" spans="1:138" s="36" customFormat="1" ht="216" x14ac:dyDescent="0.2">
      <c r="A38" s="74">
        <v>35</v>
      </c>
      <c r="B38" s="74" t="s">
        <v>447</v>
      </c>
      <c r="C38" s="99" t="s">
        <v>52</v>
      </c>
      <c r="D38" s="75" t="s">
        <v>52</v>
      </c>
      <c r="E38" s="75" t="s">
        <v>38</v>
      </c>
      <c r="F38" s="70" t="s">
        <v>69</v>
      </c>
      <c r="G38" s="70" t="s">
        <v>41</v>
      </c>
      <c r="H38" s="70" t="s">
        <v>71</v>
      </c>
      <c r="I38" s="76" t="s">
        <v>286</v>
      </c>
      <c r="J38" s="77" t="s">
        <v>743</v>
      </c>
      <c r="K38" s="76" t="s">
        <v>287</v>
      </c>
      <c r="L38" s="71">
        <v>2</v>
      </c>
      <c r="M38" s="71">
        <v>3</v>
      </c>
      <c r="N38" s="66">
        <f>+L38*M38</f>
        <v>6</v>
      </c>
      <c r="O38" s="63" t="str">
        <f>(CONCATENATE(L38,M38))</f>
        <v>23</v>
      </c>
      <c r="P38" s="63" t="str">
        <f>IF(OR(O38="11",O38="12",O38="21",O38="22",O38="31"),$P$9,IF(OR(O38="41",O38="32",O38="23",O38="13"),$P$8,IF(OR(O38="51",O38="52",O38="42",O38="43",O38="33",O38="24",O38="14"),$P$7,IF(OR(O38="53",O38="54",O38="44",O38="34",O38="55",O38="45",O38="35",O38="25",O38="15"),$P$6,0))))</f>
        <v>RIESGO MODERADO</v>
      </c>
      <c r="Q38" s="63" t="s">
        <v>90</v>
      </c>
      <c r="R38" s="73">
        <f>+IF(INT(L38-BO38)&lt;=1,1,INT(L38-BO38))</f>
        <v>1</v>
      </c>
      <c r="S38" s="73">
        <f>INT(M38-BQ38)</f>
        <v>1</v>
      </c>
      <c r="T38" s="66">
        <f>+R38*S38</f>
        <v>1</v>
      </c>
      <c r="U38" s="63" t="str">
        <f>(CONCATENATE(R38,S38))</f>
        <v>11</v>
      </c>
      <c r="V38" s="63" t="str">
        <f>IF(OR(U38="11",U38="12",U38="21",U38="22",U38="31"),$P$9,IF(OR(U38="41",U38="32",U38="23",U38="13"),$P$8,IF(OR(U38="51",U38="52",U38="42",U38="43",U38="33",U38="24",U38="14"),$P$7,IF(OR(U38="53",U38="54",U38="44",U38="34",U38="55",U38="45",U38="35",U38="25",U38="15"),$P$6,0))))</f>
        <v>RIESGO BAJO</v>
      </c>
      <c r="W38" s="70" t="s">
        <v>541</v>
      </c>
      <c r="X38" s="70" t="s">
        <v>23</v>
      </c>
      <c r="Y38" s="76" t="s">
        <v>745</v>
      </c>
      <c r="Z38" s="80" t="s">
        <v>746</v>
      </c>
      <c r="AA38" s="33" t="s">
        <v>23</v>
      </c>
      <c r="AB38" s="80" t="s">
        <v>400</v>
      </c>
      <c r="AC38" s="33" t="s">
        <v>7</v>
      </c>
      <c r="AD38" s="72">
        <f>+SUM(AE38:AH38)</f>
        <v>12</v>
      </c>
      <c r="AE38" s="33">
        <v>3</v>
      </c>
      <c r="AF38" s="33">
        <v>3</v>
      </c>
      <c r="AG38" s="33">
        <v>3</v>
      </c>
      <c r="AH38" s="33">
        <v>3</v>
      </c>
      <c r="AI38" s="33" t="s">
        <v>23</v>
      </c>
      <c r="AJ38" s="33" t="s">
        <v>20</v>
      </c>
      <c r="AK38" s="33" t="s">
        <v>6</v>
      </c>
      <c r="AL38" s="33" t="s">
        <v>6</v>
      </c>
      <c r="AM38" s="33" t="s">
        <v>6</v>
      </c>
      <c r="AN38" s="33" t="s">
        <v>27</v>
      </c>
      <c r="AO38" s="33" t="s">
        <v>117</v>
      </c>
      <c r="AP38" s="33" t="s">
        <v>101</v>
      </c>
      <c r="AQ38" s="33" t="s">
        <v>103</v>
      </c>
      <c r="AR38" s="33" t="s">
        <v>105</v>
      </c>
      <c r="AS38" s="33" t="str">
        <f>+IF(AJ38="Preventivo","Prevenir",IF(AJ38="Detectivo","Detectar","No es un control"))</f>
        <v>Prevenir</v>
      </c>
      <c r="AT38" s="80" t="s">
        <v>108</v>
      </c>
      <c r="AU38" s="80" t="s">
        <v>110</v>
      </c>
      <c r="AV38" s="80" t="s">
        <v>112</v>
      </c>
      <c r="AW38" s="33">
        <f>+IF(AP38=$AP$6,$AP$10,$AP$11)</f>
        <v>15</v>
      </c>
      <c r="AX38" s="33">
        <f>+IF(AQ38=$AQ$6,$AQ$10,$AQ$11)</f>
        <v>15</v>
      </c>
      <c r="AY38" s="33">
        <f>+IF(AR38=$AR$6,$AR$10,$AR$11)</f>
        <v>15</v>
      </c>
      <c r="AZ38" s="33">
        <f>IF(AS38=$AS$6,$AS$10,IF(AS38=$AS$7,$AS$11,0))</f>
        <v>15</v>
      </c>
      <c r="BA38" s="33">
        <f>+IF(AT38=$AT$6,$AT$10,$AT$11)</f>
        <v>15</v>
      </c>
      <c r="BB38" s="33">
        <f>+IF(AU38=$AU$6,$AU$10,$AU$11)</f>
        <v>15</v>
      </c>
      <c r="BC38" s="33">
        <f>IF(AV38=$AV$6,$AV$10,IF(AV38=$AV$7,$AV$11,0))</f>
        <v>10</v>
      </c>
      <c r="BD38" s="72">
        <f>SUM(AW38:BC38)</f>
        <v>100</v>
      </c>
      <c r="BE38" s="72" t="str">
        <f>+IF(BD38&lt;=85,"Débil",IF(AND(BD38&gt;85,BD38&lt;96),"Moderado","Fuerte"))</f>
        <v>Fuerte</v>
      </c>
      <c r="BF38" s="34" t="s">
        <v>156</v>
      </c>
      <c r="BG38" s="72" t="str">
        <f>+IF(BF38=$BF$6,"Fuerte",IF(BF38=$BF$7,"Moderado","Débil"))</f>
        <v>Fuerte</v>
      </c>
      <c r="BH38" s="72" t="str">
        <f>+IF(AND(BE38="Fuerte",BG38="Fuerte"),"Fuerte",IF(BE38="Débil","Débil",IF(BG38="Débil","Débil","Moderado")))</f>
        <v>Fuerte</v>
      </c>
      <c r="BI38" s="72">
        <f>+IF(BH38=$BE$6,100,IF(BH38=$BE$7,50,0))</f>
        <v>100</v>
      </c>
      <c r="BJ38" s="65">
        <f>+AVERAGE(BI38:BI38)</f>
        <v>100</v>
      </c>
      <c r="BK38" s="72" t="str">
        <f>IF(BJ38&lt;50,"Débil",IF(BJ38=100,"Fuerte","Moderado"))</f>
        <v>Fuerte</v>
      </c>
      <c r="BL38" s="39" t="s">
        <v>165</v>
      </c>
      <c r="BM38" s="39" t="s">
        <v>165</v>
      </c>
      <c r="BN38" s="66">
        <f>IF(E38=$E$7,0,IF(AND(BK38="Fuerte",BL38="Directamente"),2,IF(AND(BK38="Moderado",BL38="Directamente"),1,0)))</f>
        <v>2</v>
      </c>
      <c r="BO38" s="81">
        <f>+AVERAGE(BN38:BN38)</f>
        <v>2</v>
      </c>
      <c r="BP38" s="66">
        <f>IF(D38=$E$7,0,IF(AND(BK38="Fuerte",BL38="Indirectamente"),1,IF(AND(BK38="Fuerte",BL38="Directamente"),2,IF(AND(BK38="Moderado",BL38="Directamente"),1,0))))</f>
        <v>2</v>
      </c>
      <c r="BQ38" s="81">
        <f>+AVERAGE(BP38:BP38)</f>
        <v>2</v>
      </c>
      <c r="BR38" s="99" t="s">
        <v>52</v>
      </c>
      <c r="BS38" s="50"/>
      <c r="BT38" s="50"/>
      <c r="BU38" s="50"/>
      <c r="BV38" s="50"/>
      <c r="BW38" s="50"/>
      <c r="BX38" s="50"/>
      <c r="BY38" s="50"/>
      <c r="BZ38" s="50"/>
      <c r="CA38" s="50"/>
      <c r="CB38" s="50"/>
      <c r="CC38" s="50"/>
      <c r="CD38" s="50"/>
      <c r="CE38" s="50"/>
      <c r="CF38" s="50"/>
      <c r="CG38" s="50"/>
      <c r="CH38" s="50"/>
      <c r="CI38" s="50"/>
      <c r="CJ38" s="50"/>
      <c r="CK38" s="50"/>
      <c r="CL38" s="50"/>
      <c r="CM38" s="50"/>
      <c r="CN38" s="50"/>
      <c r="CO38" s="50"/>
      <c r="CP38" s="50"/>
      <c r="CQ38" s="50"/>
      <c r="CR38" s="50"/>
      <c r="CS38" s="50"/>
      <c r="CT38" s="50"/>
      <c r="CU38" s="50"/>
      <c r="CV38" s="50"/>
      <c r="CW38" s="50"/>
      <c r="CX38" s="50"/>
      <c r="CY38" s="50"/>
      <c r="CZ38" s="50"/>
      <c r="DA38" s="50"/>
      <c r="DB38" s="50"/>
      <c r="DC38" s="50"/>
      <c r="DD38" s="50"/>
      <c r="DE38" s="50"/>
      <c r="DF38" s="50"/>
      <c r="DG38" s="50"/>
      <c r="DH38" s="50"/>
      <c r="DI38" s="50"/>
      <c r="DJ38" s="50"/>
      <c r="DK38" s="50"/>
      <c r="DL38" s="50"/>
      <c r="DM38" s="50"/>
      <c r="DN38" s="50"/>
      <c r="DO38" s="50"/>
      <c r="DP38" s="50"/>
      <c r="DQ38" s="50"/>
      <c r="DR38" s="50"/>
      <c r="DS38" s="50"/>
      <c r="DT38" s="50"/>
      <c r="DU38" s="50"/>
      <c r="DV38" s="50"/>
      <c r="DW38" s="50"/>
      <c r="DX38" s="50"/>
      <c r="DY38" s="50"/>
      <c r="DZ38" s="50"/>
      <c r="EA38" s="50"/>
      <c r="EB38" s="50"/>
      <c r="EC38" s="50"/>
      <c r="ED38" s="50"/>
      <c r="EE38" s="50"/>
      <c r="EF38" s="50"/>
      <c r="EG38" s="50"/>
      <c r="EH38" s="50"/>
    </row>
    <row r="39" spans="1:138" s="36" customFormat="1" ht="99.75" customHeight="1" x14ac:dyDescent="0.2">
      <c r="A39" s="74">
        <v>36</v>
      </c>
      <c r="B39" s="74" t="s">
        <v>448</v>
      </c>
      <c r="C39" s="99" t="s">
        <v>52</v>
      </c>
      <c r="D39" s="75" t="s">
        <v>52</v>
      </c>
      <c r="E39" s="75" t="s">
        <v>38</v>
      </c>
      <c r="F39" s="70" t="s">
        <v>69</v>
      </c>
      <c r="G39" s="70" t="s">
        <v>76</v>
      </c>
      <c r="H39" s="70" t="s">
        <v>81</v>
      </c>
      <c r="I39" s="76" t="s">
        <v>288</v>
      </c>
      <c r="J39" s="77" t="s">
        <v>744</v>
      </c>
      <c r="K39" s="76" t="s">
        <v>289</v>
      </c>
      <c r="L39" s="71">
        <v>3</v>
      </c>
      <c r="M39" s="71">
        <v>3</v>
      </c>
      <c r="N39" s="66">
        <f>+L39*M39</f>
        <v>9</v>
      </c>
      <c r="O39" s="63" t="str">
        <f>(CONCATENATE(L39,M39))</f>
        <v>33</v>
      </c>
      <c r="P39" s="63" t="str">
        <f>IF(OR(O39="11",O39="12",O39="21",O39="22",O39="31"),$P$9,IF(OR(O39="41",O39="32",O39="23",O39="13"),$P$8,IF(OR(O39="51",O39="52",O39="42",O39="43",O39="33",O39="24",O39="14"),$P$7,IF(OR(O39="53",O39="54",O39="44",O39="34",O39="55",O39="45",O39="35",O39="25",O39="15"),$P$6,0))))</f>
        <v>RIESGO ALTO</v>
      </c>
      <c r="Q39" s="63" t="s">
        <v>90</v>
      </c>
      <c r="R39" s="73">
        <f>INT(L39-BO39)</f>
        <v>1</v>
      </c>
      <c r="S39" s="73">
        <f>INT(M39-BQ39)</f>
        <v>1</v>
      </c>
      <c r="T39" s="66">
        <f>+R39*S39</f>
        <v>1</v>
      </c>
      <c r="U39" s="63" t="str">
        <f>(CONCATENATE(R39,S39))</f>
        <v>11</v>
      </c>
      <c r="V39" s="63" t="str">
        <f>IF(OR(U39="11",U39="12",U39="21",U39="22",U39="31"),$P$9,IF(OR(U39="41",U39="32",U39="23",U39="13"),$P$8,IF(OR(U39="51",U39="52",U39="42",U39="43",U39="33",U39="24",U39="14"),$P$7,IF(OR(U39="53",U39="54",U39="44",U39="34",U39="55",U39="45",U39="35",U39="25",U39="15"),$P$6,0))))</f>
        <v>RIESGO BAJO</v>
      </c>
      <c r="W39" s="70" t="s">
        <v>541</v>
      </c>
      <c r="X39" s="70" t="s">
        <v>23</v>
      </c>
      <c r="Y39" s="76" t="s">
        <v>542</v>
      </c>
      <c r="Z39" s="80" t="s">
        <v>747</v>
      </c>
      <c r="AA39" s="33" t="s">
        <v>23</v>
      </c>
      <c r="AB39" s="80" t="s">
        <v>399</v>
      </c>
      <c r="AC39" s="33" t="s">
        <v>7</v>
      </c>
      <c r="AD39" s="72">
        <f>+SUM(AE39:AH39)</f>
        <v>12</v>
      </c>
      <c r="AE39" s="33">
        <v>3</v>
      </c>
      <c r="AF39" s="33">
        <v>3</v>
      </c>
      <c r="AG39" s="33">
        <v>3</v>
      </c>
      <c r="AH39" s="33">
        <v>3</v>
      </c>
      <c r="AI39" s="33" t="s">
        <v>23</v>
      </c>
      <c r="AJ39" s="33" t="s">
        <v>20</v>
      </c>
      <c r="AK39" s="33" t="s">
        <v>6</v>
      </c>
      <c r="AL39" s="33" t="s">
        <v>6</v>
      </c>
      <c r="AM39" s="33" t="s">
        <v>6</v>
      </c>
      <c r="AN39" s="33" t="s">
        <v>27</v>
      </c>
      <c r="AO39" s="33" t="s">
        <v>117</v>
      </c>
      <c r="AP39" s="33" t="s">
        <v>101</v>
      </c>
      <c r="AQ39" s="33" t="s">
        <v>103</v>
      </c>
      <c r="AR39" s="33" t="s">
        <v>105</v>
      </c>
      <c r="AS39" s="33" t="str">
        <f>+IF(AJ39="Preventivo","Prevenir",IF(AJ39="Detectivo","Detectar","No es un control"))</f>
        <v>Prevenir</v>
      </c>
      <c r="AT39" s="80" t="s">
        <v>108</v>
      </c>
      <c r="AU39" s="80" t="s">
        <v>110</v>
      </c>
      <c r="AV39" s="80" t="s">
        <v>112</v>
      </c>
      <c r="AW39" s="33">
        <f>+IF(AP39=$AP$6,$AP$10,$AP$11)</f>
        <v>15</v>
      </c>
      <c r="AX39" s="33">
        <f>+IF(AQ39=$AQ$6,$AQ$10,$AQ$11)</f>
        <v>15</v>
      </c>
      <c r="AY39" s="33">
        <f>+IF(AR39=$AR$6,$AR$10,$AR$11)</f>
        <v>15</v>
      </c>
      <c r="AZ39" s="33">
        <f>IF(AS39=$AS$6,$AS$10,IF(AS39=$AS$7,$AS$11,0))</f>
        <v>15</v>
      </c>
      <c r="BA39" s="33">
        <f>+IF(AT39=$AT$6,$AT$10,$AT$11)</f>
        <v>15</v>
      </c>
      <c r="BB39" s="33">
        <f>+IF(AU39=$AU$6,$AU$10,$AU$11)</f>
        <v>15</v>
      </c>
      <c r="BC39" s="33">
        <f>IF(AV39=$AV$6,$AV$10,IF(AV39=$AV$7,$AV$11,0))</f>
        <v>10</v>
      </c>
      <c r="BD39" s="72">
        <f>SUM(AW39:BC39)</f>
        <v>100</v>
      </c>
      <c r="BE39" s="72" t="str">
        <f>+IF(BD39&lt;=85,"Débil",IF(AND(BD39&gt;85,BD39&lt;96),"Moderado","Fuerte"))</f>
        <v>Fuerte</v>
      </c>
      <c r="BF39" s="34" t="s">
        <v>156</v>
      </c>
      <c r="BG39" s="72" t="str">
        <f>+IF(BF39=$BF$6,"Fuerte",IF(BF39=$BF$7,"Moderado","Débil"))</f>
        <v>Fuerte</v>
      </c>
      <c r="BH39" s="72" t="str">
        <f>+IF(AND(BE39="Fuerte",BG39="Fuerte"),"Fuerte",IF(BE39="Débil","Débil",IF(BG39="Débil","Débil","Moderado")))</f>
        <v>Fuerte</v>
      </c>
      <c r="BI39" s="72">
        <f>+IF(BH39=$BE$6,100,IF(BH39=$BE$7,50,0))</f>
        <v>100</v>
      </c>
      <c r="BJ39" s="65">
        <f>+AVERAGE(BI39:BI39)</f>
        <v>100</v>
      </c>
      <c r="BK39" s="72" t="str">
        <f>IF(BJ39&lt;50,"Débil",IF(BJ39=100,"Fuerte","Moderado"))</f>
        <v>Fuerte</v>
      </c>
      <c r="BL39" s="39" t="s">
        <v>165</v>
      </c>
      <c r="BM39" s="39" t="s">
        <v>165</v>
      </c>
      <c r="BN39" s="66">
        <f>IF(E39=$E$7,0,IF(AND(BK39="Fuerte",BL39="Directamente"),2,IF(AND(BK39="Moderado",BL39="Directamente"),1,0)))</f>
        <v>2</v>
      </c>
      <c r="BO39" s="81">
        <f>+AVERAGE(BN39:BN39)</f>
        <v>2</v>
      </c>
      <c r="BP39" s="66">
        <f>IF(D39=$E$7,0,IF(AND(BK39="Fuerte",BL39="Indirectamente"),1,IF(AND(BK39="Fuerte",BL39="Directamente"),2,IF(AND(BK39="Moderado",BL39="Directamente"),1,0))))</f>
        <v>2</v>
      </c>
      <c r="BQ39" s="81">
        <f>+AVERAGE(BP39:BP39)</f>
        <v>2</v>
      </c>
      <c r="BR39" s="99" t="s">
        <v>52</v>
      </c>
      <c r="BS39" s="50"/>
      <c r="BT39" s="50"/>
      <c r="BU39" s="50"/>
      <c r="BV39" s="50"/>
      <c r="BW39" s="50"/>
      <c r="BX39" s="50"/>
      <c r="BY39" s="50"/>
      <c r="BZ39" s="50"/>
      <c r="CA39" s="50"/>
      <c r="CB39" s="50"/>
      <c r="CC39" s="50"/>
      <c r="CD39" s="50"/>
      <c r="CE39" s="50"/>
      <c r="CF39" s="50"/>
      <c r="CG39" s="50"/>
      <c r="CH39" s="50"/>
      <c r="CI39" s="50"/>
      <c r="CJ39" s="50"/>
      <c r="CK39" s="50"/>
      <c r="CL39" s="50"/>
      <c r="CM39" s="50"/>
      <c r="CN39" s="50"/>
      <c r="CO39" s="50"/>
      <c r="CP39" s="50"/>
      <c r="CQ39" s="50"/>
      <c r="CR39" s="50"/>
      <c r="CS39" s="50"/>
      <c r="CT39" s="50"/>
      <c r="CU39" s="50"/>
      <c r="CV39" s="50"/>
      <c r="CW39" s="50"/>
      <c r="CX39" s="50"/>
      <c r="CY39" s="50"/>
      <c r="CZ39" s="50"/>
      <c r="DA39" s="50"/>
      <c r="DB39" s="50"/>
      <c r="DC39" s="50"/>
      <c r="DD39" s="50"/>
      <c r="DE39" s="50"/>
      <c r="DF39" s="50"/>
      <c r="DG39" s="50"/>
      <c r="DH39" s="50"/>
      <c r="DI39" s="50"/>
      <c r="DJ39" s="50"/>
      <c r="DK39" s="50"/>
      <c r="DL39" s="50"/>
      <c r="DM39" s="50"/>
      <c r="DN39" s="50"/>
      <c r="DO39" s="50"/>
      <c r="DP39" s="50"/>
      <c r="DQ39" s="50"/>
      <c r="DR39" s="50"/>
      <c r="DS39" s="50"/>
      <c r="DT39" s="50"/>
      <c r="DU39" s="50"/>
      <c r="DV39" s="50"/>
      <c r="DW39" s="50"/>
      <c r="DX39" s="50"/>
      <c r="DY39" s="50"/>
      <c r="DZ39" s="50"/>
      <c r="EA39" s="50"/>
      <c r="EB39" s="50"/>
      <c r="EC39" s="50"/>
      <c r="ED39" s="50"/>
      <c r="EE39" s="50"/>
      <c r="EF39" s="50"/>
      <c r="EG39" s="50"/>
      <c r="EH39" s="50"/>
    </row>
    <row r="40" spans="1:138" x14ac:dyDescent="0.2">
      <c r="K40" s="22"/>
      <c r="N40" s="206"/>
      <c r="O40" s="205"/>
      <c r="T40" s="206"/>
      <c r="U40" s="205"/>
      <c r="BJ40" s="186"/>
    </row>
    <row r="41" spans="1:138" x14ac:dyDescent="0.2">
      <c r="K41" s="22"/>
      <c r="N41" s="206"/>
      <c r="O41" s="205"/>
      <c r="T41" s="206"/>
      <c r="U41" s="205"/>
      <c r="BJ41" s="186"/>
    </row>
    <row r="42" spans="1:138" x14ac:dyDescent="0.2">
      <c r="K42" s="22"/>
      <c r="N42" s="186"/>
      <c r="O42" s="187"/>
      <c r="T42" s="186"/>
      <c r="U42" s="187"/>
      <c r="BJ42" s="186"/>
    </row>
    <row r="43" spans="1:138" x14ac:dyDescent="0.2">
      <c r="K43" s="22"/>
      <c r="N43" s="186"/>
      <c r="O43" s="187"/>
      <c r="T43" s="186"/>
      <c r="U43" s="187"/>
      <c r="BJ43" s="186"/>
    </row>
    <row r="44" spans="1:138" x14ac:dyDescent="0.2">
      <c r="K44" s="22"/>
      <c r="N44" s="186"/>
      <c r="O44" s="187"/>
      <c r="T44" s="186"/>
      <c r="U44" s="187"/>
      <c r="BJ44" s="186"/>
    </row>
    <row r="45" spans="1:138" x14ac:dyDescent="0.2">
      <c r="K45" s="22"/>
    </row>
    <row r="46" spans="1:138" x14ac:dyDescent="0.2">
      <c r="K46" s="22"/>
    </row>
    <row r="47" spans="1:138" x14ac:dyDescent="0.2">
      <c r="K47" s="22"/>
      <c r="N47" s="186"/>
      <c r="O47" s="187"/>
      <c r="T47" s="186"/>
      <c r="U47" s="187"/>
      <c r="BJ47" s="186"/>
    </row>
    <row r="48" spans="1:138" x14ac:dyDescent="0.2">
      <c r="K48" s="22"/>
      <c r="N48" s="186"/>
      <c r="O48" s="187"/>
      <c r="T48" s="186"/>
      <c r="U48" s="187"/>
      <c r="BJ48" s="186"/>
    </row>
    <row r="49" spans="11:62" x14ac:dyDescent="0.2">
      <c r="K49" s="22"/>
    </row>
    <row r="50" spans="11:62" x14ac:dyDescent="0.2">
      <c r="K50" s="22"/>
      <c r="N50" s="186"/>
      <c r="O50" s="187"/>
      <c r="T50" s="186"/>
      <c r="U50" s="187"/>
      <c r="BJ50" s="186"/>
    </row>
    <row r="51" spans="11:62" x14ac:dyDescent="0.2">
      <c r="K51" s="22"/>
      <c r="N51" s="186"/>
      <c r="O51" s="187"/>
      <c r="T51" s="186"/>
      <c r="U51" s="187"/>
      <c r="BJ51" s="186"/>
    </row>
    <row r="52" spans="11:62" x14ac:dyDescent="0.2">
      <c r="K52" s="22"/>
      <c r="N52" s="186"/>
      <c r="O52" s="187"/>
      <c r="T52" s="186"/>
      <c r="U52" s="187"/>
      <c r="BJ52" s="186"/>
    </row>
    <row r="53" spans="11:62" x14ac:dyDescent="0.2">
      <c r="K53" s="22"/>
      <c r="N53" s="186"/>
      <c r="O53" s="187"/>
      <c r="T53" s="186"/>
      <c r="U53" s="187"/>
      <c r="BJ53" s="186"/>
    </row>
    <row r="54" spans="11:62" x14ac:dyDescent="0.2">
      <c r="K54" s="22"/>
      <c r="N54" s="186"/>
      <c r="O54" s="187"/>
      <c r="T54" s="186"/>
      <c r="U54" s="187"/>
      <c r="BJ54" s="186"/>
    </row>
    <row r="55" spans="11:62" x14ac:dyDescent="0.2">
      <c r="K55" s="22"/>
      <c r="N55" s="186"/>
      <c r="O55" s="187"/>
      <c r="T55" s="186"/>
      <c r="U55" s="187"/>
      <c r="BJ55" s="186"/>
    </row>
    <row r="56" spans="11:62" x14ac:dyDescent="0.2">
      <c r="K56" s="22"/>
      <c r="N56" s="186"/>
      <c r="O56" s="187"/>
      <c r="T56" s="186"/>
      <c r="U56" s="187"/>
      <c r="BJ56" s="186"/>
    </row>
    <row r="57" spans="11:62" x14ac:dyDescent="0.2">
      <c r="K57" s="22"/>
      <c r="N57" s="186"/>
      <c r="O57" s="187"/>
      <c r="T57" s="186"/>
      <c r="U57" s="187"/>
      <c r="BJ57" s="186"/>
    </row>
    <row r="58" spans="11:62" x14ac:dyDescent="0.2">
      <c r="K58" s="22"/>
      <c r="N58" s="186"/>
      <c r="O58" s="187"/>
      <c r="T58" s="186"/>
      <c r="U58" s="187"/>
      <c r="BJ58" s="186"/>
    </row>
    <row r="59" spans="11:62" x14ac:dyDescent="0.2">
      <c r="K59" s="22"/>
      <c r="N59" s="186"/>
      <c r="O59" s="187"/>
      <c r="T59" s="186"/>
      <c r="U59" s="187"/>
      <c r="BJ59" s="186"/>
    </row>
    <row r="60" spans="11:62" x14ac:dyDescent="0.2">
      <c r="K60" s="22"/>
      <c r="N60" s="186"/>
      <c r="O60" s="187"/>
      <c r="T60" s="186"/>
      <c r="U60" s="187"/>
      <c r="BJ60" s="186"/>
    </row>
    <row r="61" spans="11:62" x14ac:dyDescent="0.2">
      <c r="K61" s="22"/>
    </row>
    <row r="62" spans="11:62" x14ac:dyDescent="0.2">
      <c r="K62" s="22"/>
    </row>
    <row r="63" spans="11:62" x14ac:dyDescent="0.2">
      <c r="K63" s="22"/>
    </row>
    <row r="64" spans="11:62" x14ac:dyDescent="0.2">
      <c r="K64" s="22"/>
      <c r="N64" s="186"/>
      <c r="O64" s="187"/>
      <c r="T64" s="186"/>
      <c r="U64" s="187"/>
      <c r="BJ64" s="186"/>
    </row>
    <row r="65" spans="11:62" x14ac:dyDescent="0.2">
      <c r="K65" s="22"/>
      <c r="N65" s="186"/>
      <c r="O65" s="187"/>
      <c r="T65" s="186"/>
      <c r="U65" s="187"/>
      <c r="BJ65" s="186"/>
    </row>
    <row r="66" spans="11:62" x14ac:dyDescent="0.2">
      <c r="K66" s="22"/>
      <c r="N66" s="186"/>
      <c r="O66" s="187"/>
      <c r="T66" s="186"/>
      <c r="U66" s="187"/>
      <c r="BJ66" s="186"/>
    </row>
    <row r="67" spans="11:62" x14ac:dyDescent="0.2">
      <c r="K67" s="22"/>
      <c r="N67" s="186"/>
      <c r="O67" s="187"/>
      <c r="T67" s="186"/>
      <c r="U67" s="187"/>
      <c r="BJ67" s="186"/>
    </row>
    <row r="68" spans="11:62" x14ac:dyDescent="0.2">
      <c r="K68" s="22"/>
      <c r="N68" s="186"/>
      <c r="O68" s="187"/>
      <c r="T68" s="186"/>
      <c r="U68" s="187"/>
      <c r="BJ68" s="186"/>
    </row>
    <row r="69" spans="11:62" x14ac:dyDescent="0.2">
      <c r="K69" s="22"/>
    </row>
    <row r="70" spans="11:62" x14ac:dyDescent="0.2">
      <c r="K70" s="22"/>
      <c r="N70" s="186"/>
      <c r="O70" s="187"/>
      <c r="T70" s="186"/>
      <c r="U70" s="187"/>
      <c r="BJ70" s="186"/>
    </row>
    <row r="71" spans="11:62" x14ac:dyDescent="0.2">
      <c r="K71" s="22"/>
      <c r="N71" s="186"/>
      <c r="O71" s="187"/>
      <c r="T71" s="186"/>
      <c r="U71" s="187"/>
      <c r="BJ71" s="186"/>
    </row>
    <row r="72" spans="11:62" x14ac:dyDescent="0.2">
      <c r="K72" s="22"/>
      <c r="N72" s="186"/>
      <c r="O72" s="187"/>
      <c r="T72" s="186"/>
      <c r="U72" s="187"/>
      <c r="BJ72" s="186"/>
    </row>
    <row r="73" spans="11:62" x14ac:dyDescent="0.2">
      <c r="K73" s="22"/>
      <c r="N73" s="186"/>
      <c r="O73" s="187"/>
      <c r="T73" s="186"/>
      <c r="U73" s="187"/>
      <c r="BJ73" s="186"/>
    </row>
    <row r="74" spans="11:62" x14ac:dyDescent="0.2">
      <c r="K74" s="22"/>
      <c r="N74" s="186"/>
      <c r="O74" s="187"/>
      <c r="T74" s="186"/>
      <c r="U74" s="187"/>
      <c r="BJ74" s="186"/>
    </row>
    <row r="75" spans="11:62" x14ac:dyDescent="0.2">
      <c r="K75" s="22"/>
      <c r="N75" s="186"/>
      <c r="O75" s="187"/>
      <c r="T75" s="186"/>
      <c r="U75" s="187"/>
      <c r="BJ75" s="186"/>
    </row>
    <row r="76" spans="11:62" x14ac:dyDescent="0.2">
      <c r="K76" s="22"/>
      <c r="N76" s="186"/>
      <c r="O76" s="187"/>
      <c r="T76" s="186"/>
      <c r="U76" s="187"/>
      <c r="BJ76" s="186"/>
    </row>
    <row r="77" spans="11:62" x14ac:dyDescent="0.2">
      <c r="K77" s="22"/>
      <c r="N77" s="186"/>
      <c r="O77" s="187"/>
      <c r="T77" s="186"/>
      <c r="U77" s="187"/>
      <c r="BJ77" s="186"/>
    </row>
    <row r="78" spans="11:62" x14ac:dyDescent="0.2">
      <c r="K78" s="22"/>
      <c r="N78" s="186"/>
      <c r="O78" s="187"/>
      <c r="T78" s="186"/>
      <c r="U78" s="187"/>
      <c r="BJ78" s="186"/>
    </row>
    <row r="79" spans="11:62" x14ac:dyDescent="0.2">
      <c r="K79" s="22"/>
      <c r="N79" s="186"/>
      <c r="O79" s="187"/>
      <c r="T79" s="186"/>
      <c r="U79" s="187"/>
      <c r="BJ79" s="186"/>
    </row>
    <row r="80" spans="11:62" x14ac:dyDescent="0.2">
      <c r="K80" s="22"/>
      <c r="N80" s="186"/>
      <c r="O80" s="187"/>
      <c r="T80" s="186"/>
      <c r="U80" s="187"/>
      <c r="BJ80" s="186"/>
    </row>
    <row r="81" spans="11:62" x14ac:dyDescent="0.2">
      <c r="K81" s="22"/>
      <c r="N81" s="186"/>
      <c r="O81" s="187"/>
      <c r="T81" s="186"/>
      <c r="U81" s="187"/>
      <c r="BJ81" s="186"/>
    </row>
    <row r="82" spans="11:62" x14ac:dyDescent="0.2">
      <c r="K82" s="22"/>
      <c r="N82" s="186"/>
      <c r="O82" s="187"/>
      <c r="T82" s="186"/>
      <c r="U82" s="187"/>
      <c r="BJ82" s="186"/>
    </row>
    <row r="83" spans="11:62" x14ac:dyDescent="0.2">
      <c r="K83" s="22"/>
    </row>
    <row r="84" spans="11:62" x14ac:dyDescent="0.2">
      <c r="K84" s="22"/>
      <c r="N84" s="186"/>
      <c r="O84" s="187"/>
      <c r="T84" s="186"/>
      <c r="U84" s="187"/>
      <c r="BJ84" s="186"/>
    </row>
    <row r="85" spans="11:62" x14ac:dyDescent="0.2">
      <c r="K85" s="22"/>
      <c r="N85" s="186"/>
      <c r="O85" s="187"/>
      <c r="T85" s="186"/>
      <c r="U85" s="187"/>
      <c r="BJ85" s="186"/>
    </row>
    <row r="86" spans="11:62" x14ac:dyDescent="0.2">
      <c r="K86" s="22"/>
      <c r="N86" s="186"/>
      <c r="O86" s="187"/>
      <c r="T86" s="186"/>
      <c r="U86" s="187"/>
      <c r="BJ86" s="186"/>
    </row>
    <row r="87" spans="11:62" x14ac:dyDescent="0.2">
      <c r="K87" s="22"/>
    </row>
    <row r="88" spans="11:62" x14ac:dyDescent="0.2">
      <c r="K88" s="22"/>
    </row>
    <row r="89" spans="11:62" x14ac:dyDescent="0.2">
      <c r="K89" s="22"/>
      <c r="N89" s="186"/>
      <c r="O89" s="187"/>
      <c r="T89" s="186"/>
      <c r="U89" s="187"/>
      <c r="BJ89" s="186"/>
    </row>
    <row r="90" spans="11:62" x14ac:dyDescent="0.2">
      <c r="K90" s="22"/>
      <c r="N90" s="186"/>
      <c r="O90" s="187"/>
      <c r="T90" s="186"/>
      <c r="U90" s="187"/>
      <c r="BJ90" s="186"/>
    </row>
    <row r="91" spans="11:62" x14ac:dyDescent="0.2">
      <c r="K91" s="22"/>
      <c r="N91" s="186"/>
      <c r="O91" s="187"/>
      <c r="T91" s="186"/>
      <c r="U91" s="187"/>
      <c r="BJ91" s="186"/>
    </row>
    <row r="92" spans="11:62" x14ac:dyDescent="0.2">
      <c r="K92" s="22"/>
      <c r="N92" s="186"/>
      <c r="O92" s="187"/>
      <c r="T92" s="186"/>
      <c r="U92" s="187"/>
      <c r="BJ92" s="186"/>
    </row>
    <row r="93" spans="11:62" x14ac:dyDescent="0.2">
      <c r="K93" s="22"/>
      <c r="N93" s="186"/>
      <c r="O93" s="187"/>
      <c r="T93" s="186"/>
      <c r="U93" s="187"/>
      <c r="BJ93" s="186"/>
    </row>
    <row r="94" spans="11:62" x14ac:dyDescent="0.2">
      <c r="N94" s="186"/>
      <c r="O94" s="187"/>
      <c r="T94" s="186"/>
      <c r="U94" s="187"/>
      <c r="BJ94" s="186"/>
    </row>
    <row r="95" spans="11:62" x14ac:dyDescent="0.2">
      <c r="N95" s="186"/>
      <c r="O95" s="187"/>
      <c r="T95" s="186"/>
      <c r="U95" s="187"/>
      <c r="BJ95" s="186"/>
    </row>
    <row r="96" spans="11:62" x14ac:dyDescent="0.2">
      <c r="N96" s="186"/>
      <c r="O96" s="187"/>
      <c r="T96" s="186"/>
      <c r="U96" s="187"/>
      <c r="BJ96" s="186"/>
    </row>
    <row r="97" spans="14:62" x14ac:dyDescent="0.2">
      <c r="N97" s="186"/>
      <c r="O97" s="187"/>
      <c r="T97" s="186"/>
      <c r="U97" s="187"/>
      <c r="BJ97" s="186"/>
    </row>
  </sheetData>
  <sheetProtection sheet="1" formatCells="0" formatColumns="0" formatRows="0" sort="0" autoFilter="0" pivotTables="0"/>
  <autoFilter ref="A36:BR39" xr:uid="{C17AB63A-CC2E-45B1-9000-3DF8F50B2535}"/>
  <mergeCells count="101">
    <mergeCell ref="B2:D5"/>
    <mergeCell ref="E2:X5"/>
    <mergeCell ref="D28:F28"/>
    <mergeCell ref="D35:K35"/>
    <mergeCell ref="L35:X35"/>
    <mergeCell ref="Y35:BK35"/>
    <mergeCell ref="U40:U41"/>
    <mergeCell ref="BJ40:BJ41"/>
    <mergeCell ref="O40:O41"/>
    <mergeCell ref="T40:T41"/>
    <mergeCell ref="N40:N41"/>
    <mergeCell ref="BJ42:BJ44"/>
    <mergeCell ref="T42:T44"/>
    <mergeCell ref="U42:U44"/>
    <mergeCell ref="N42:N44"/>
    <mergeCell ref="O42:O44"/>
    <mergeCell ref="U47:U48"/>
    <mergeCell ref="BJ47:BJ48"/>
    <mergeCell ref="O47:O48"/>
    <mergeCell ref="T47:T48"/>
    <mergeCell ref="N47:N48"/>
    <mergeCell ref="BJ50:BJ51"/>
    <mergeCell ref="T50:T51"/>
    <mergeCell ref="U50:U51"/>
    <mergeCell ref="N50:N51"/>
    <mergeCell ref="O50:O51"/>
    <mergeCell ref="U52:U53"/>
    <mergeCell ref="BJ52:BJ53"/>
    <mergeCell ref="O52:O53"/>
    <mergeCell ref="T52:T53"/>
    <mergeCell ref="N52:N53"/>
    <mergeCell ref="BJ54:BJ56"/>
    <mergeCell ref="T54:T56"/>
    <mergeCell ref="U54:U56"/>
    <mergeCell ref="N54:N56"/>
    <mergeCell ref="O54:O56"/>
    <mergeCell ref="U57:U60"/>
    <mergeCell ref="BJ57:BJ60"/>
    <mergeCell ref="O57:O60"/>
    <mergeCell ref="T57:T60"/>
    <mergeCell ref="N57:N60"/>
    <mergeCell ref="BJ64:BJ65"/>
    <mergeCell ref="T64:T65"/>
    <mergeCell ref="U64:U65"/>
    <mergeCell ref="N64:N65"/>
    <mergeCell ref="O64:O65"/>
    <mergeCell ref="U66:U68"/>
    <mergeCell ref="BJ66:BJ68"/>
    <mergeCell ref="O66:O68"/>
    <mergeCell ref="T66:T68"/>
    <mergeCell ref="N66:N68"/>
    <mergeCell ref="BJ70:BJ72"/>
    <mergeCell ref="T70:T72"/>
    <mergeCell ref="U70:U72"/>
    <mergeCell ref="N70:N72"/>
    <mergeCell ref="O70:O72"/>
    <mergeCell ref="U73:U74"/>
    <mergeCell ref="BJ73:BJ74"/>
    <mergeCell ref="O73:O74"/>
    <mergeCell ref="T73:T74"/>
    <mergeCell ref="N73:N74"/>
    <mergeCell ref="BJ75:BJ76"/>
    <mergeCell ref="T75:T76"/>
    <mergeCell ref="U75:U76"/>
    <mergeCell ref="N75:N76"/>
    <mergeCell ref="O75:O76"/>
    <mergeCell ref="U77:U79"/>
    <mergeCell ref="BJ77:BJ79"/>
    <mergeCell ref="O77:O79"/>
    <mergeCell ref="T77:T79"/>
    <mergeCell ref="N77:N79"/>
    <mergeCell ref="BJ80:BJ82"/>
    <mergeCell ref="T80:T82"/>
    <mergeCell ref="U80:U82"/>
    <mergeCell ref="N80:N82"/>
    <mergeCell ref="O80:O82"/>
    <mergeCell ref="U84:U86"/>
    <mergeCell ref="BJ84:BJ86"/>
    <mergeCell ref="O84:O86"/>
    <mergeCell ref="T84:T86"/>
    <mergeCell ref="N84:N86"/>
    <mergeCell ref="BJ89:BJ91"/>
    <mergeCell ref="T89:T91"/>
    <mergeCell ref="U89:U91"/>
    <mergeCell ref="N89:N91"/>
    <mergeCell ref="O89:O91"/>
    <mergeCell ref="U96:U97"/>
    <mergeCell ref="BJ96:BJ97"/>
    <mergeCell ref="O96:O97"/>
    <mergeCell ref="T96:T97"/>
    <mergeCell ref="N96:N97"/>
    <mergeCell ref="U92:U93"/>
    <mergeCell ref="BJ92:BJ93"/>
    <mergeCell ref="O92:O93"/>
    <mergeCell ref="T92:T93"/>
    <mergeCell ref="N92:N93"/>
    <mergeCell ref="BJ94:BJ95"/>
    <mergeCell ref="T94:T95"/>
    <mergeCell ref="U94:U95"/>
    <mergeCell ref="N94:N95"/>
    <mergeCell ref="O94:O95"/>
  </mergeCells>
  <conditionalFormatting sqref="W37:W39">
    <cfRule type="containsText" dxfId="355" priority="252" operator="containsText" text="RIESGO BAJO">
      <formula>NOT(ISERROR(SEARCH("RIESGO BAJO",W37)))</formula>
    </cfRule>
    <cfRule type="containsText" dxfId="354" priority="253" operator="containsText" text="RIESGO MODERADO">
      <formula>NOT(ISERROR(SEARCH("RIESGO MODERADO",W37)))</formula>
    </cfRule>
    <cfRule type="containsText" dxfId="353" priority="254" operator="containsText" text="RIESGO ALTO">
      <formula>NOT(ISERROR(SEARCH("RIESGO ALTO",W37)))</formula>
    </cfRule>
    <cfRule type="containsText" dxfId="352" priority="255" operator="containsText" text="RIESGO EXTREMO">
      <formula>NOT(ISERROR(SEARCH("RIESGO EXTREMO",W37)))</formula>
    </cfRule>
  </conditionalFormatting>
  <conditionalFormatting sqref="X37:X39">
    <cfRule type="containsText" dxfId="351" priority="203" operator="containsText" text="RIESGO BAJO">
      <formula>NOT(ISERROR(SEARCH("RIESGO BAJO",X37)))</formula>
    </cfRule>
    <cfRule type="containsText" dxfId="350" priority="204" operator="containsText" text="RIESGO MODERADO">
      <formula>NOT(ISERROR(SEARCH("RIESGO MODERADO",X37)))</formula>
    </cfRule>
    <cfRule type="containsText" dxfId="349" priority="205" operator="containsText" text="RIESGO ALTO">
      <formula>NOT(ISERROR(SEARCH("RIESGO ALTO",X37)))</formula>
    </cfRule>
    <cfRule type="containsText" dxfId="348" priority="206" operator="containsText" text="RIESGO EXTREMO">
      <formula>NOT(ISERROR(SEARCH("RIESGO EXTREMO",X37)))</formula>
    </cfRule>
  </conditionalFormatting>
  <conditionalFormatting sqref="P37:P39">
    <cfRule type="containsText" dxfId="347" priority="191" operator="containsText" text="RIESGO BAJO">
      <formula>NOT(ISERROR(SEARCH("RIESGO BAJO",P37)))</formula>
    </cfRule>
    <cfRule type="containsText" dxfId="346" priority="192" operator="containsText" text="RIESGO MODERADO">
      <formula>NOT(ISERROR(SEARCH("RIESGO MODERADO",P37)))</formula>
    </cfRule>
    <cfRule type="containsText" dxfId="345" priority="193" operator="containsText" text="RIESGO ALTO">
      <formula>NOT(ISERROR(SEARCH("RIESGO ALTO",P37)))</formula>
    </cfRule>
    <cfRule type="containsText" dxfId="344" priority="194" operator="containsText" text="RIESGO EXTREMO">
      <formula>NOT(ISERROR(SEARCH("RIESGO EXTREMO",P37)))</formula>
    </cfRule>
  </conditionalFormatting>
  <conditionalFormatting sqref="O37:O39">
    <cfRule type="containsText" dxfId="343" priority="103" operator="containsText" text="RIESGO BAJO">
      <formula>NOT(ISERROR(SEARCH("RIESGO BAJO",O37)))</formula>
    </cfRule>
    <cfRule type="containsText" dxfId="342" priority="104" operator="containsText" text="RIESGO MODERADO">
      <formula>NOT(ISERROR(SEARCH("RIESGO MODERADO",O37)))</formula>
    </cfRule>
    <cfRule type="containsText" dxfId="341" priority="105" operator="containsText" text="RIESGO ALTO">
      <formula>NOT(ISERROR(SEARCH("RIESGO ALTO",O37)))</formula>
    </cfRule>
    <cfRule type="containsText" dxfId="340" priority="106" operator="containsText" text="RIESGO EXTREMO">
      <formula>NOT(ISERROR(SEARCH("RIESGO EXTREMO",O37)))</formula>
    </cfRule>
  </conditionalFormatting>
  <conditionalFormatting sqref="Q37:Q39">
    <cfRule type="containsText" dxfId="339" priority="119" operator="containsText" text="RIESGO BAJO">
      <formula>NOT(ISERROR(SEARCH("RIESGO BAJO",Q37)))</formula>
    </cfRule>
    <cfRule type="containsText" dxfId="338" priority="120" operator="containsText" text="RIESGO MODERADO">
      <formula>NOT(ISERROR(SEARCH("RIESGO MODERADO",Q37)))</formula>
    </cfRule>
    <cfRule type="containsText" dxfId="337" priority="121" operator="containsText" text="RIESGO ALTO">
      <formula>NOT(ISERROR(SEARCH("RIESGO ALTO",Q37)))</formula>
    </cfRule>
    <cfRule type="containsText" dxfId="336" priority="122" operator="containsText" text="RIESGO EXTREMO">
      <formula>NOT(ISERROR(SEARCH("RIESGO EXTREMO",Q37)))</formula>
    </cfRule>
  </conditionalFormatting>
  <conditionalFormatting sqref="V37:V39">
    <cfRule type="containsText" dxfId="335" priority="67" operator="containsText" text="RIESGO BAJO">
      <formula>NOT(ISERROR(SEARCH("RIESGO BAJO",V37)))</formula>
    </cfRule>
    <cfRule type="containsText" dxfId="334" priority="68" operator="containsText" text="RIESGO MODERADO">
      <formula>NOT(ISERROR(SEARCH("RIESGO MODERADO",V37)))</formula>
    </cfRule>
    <cfRule type="containsText" dxfId="333" priority="69" operator="containsText" text="RIESGO ALTO">
      <formula>NOT(ISERROR(SEARCH("RIESGO ALTO",V37)))</formula>
    </cfRule>
    <cfRule type="containsText" dxfId="332" priority="70" operator="containsText" text="RIESGO EXTREMO">
      <formula>NOT(ISERROR(SEARCH("RIESGO EXTREMO",V37)))</formula>
    </cfRule>
  </conditionalFormatting>
  <conditionalFormatting sqref="U37:U39">
    <cfRule type="containsText" dxfId="331" priority="47" operator="containsText" text="RIESGO BAJO">
      <formula>NOT(ISERROR(SEARCH("RIESGO BAJO",U37)))</formula>
    </cfRule>
    <cfRule type="containsText" dxfId="330" priority="48" operator="containsText" text="RIESGO MODERADO">
      <formula>NOT(ISERROR(SEARCH("RIESGO MODERADO",U37)))</formula>
    </cfRule>
    <cfRule type="containsText" dxfId="329" priority="49" operator="containsText" text="RIESGO ALTO">
      <formula>NOT(ISERROR(SEARCH("RIESGO ALTO",U37)))</formula>
    </cfRule>
    <cfRule type="containsText" dxfId="328" priority="50" operator="containsText" text="RIESGO EXTREMO">
      <formula>NOT(ISERROR(SEARCH("RIESGO EXTREMO",U37)))</formula>
    </cfRule>
  </conditionalFormatting>
  <conditionalFormatting sqref="L6:L10">
    <cfRule type="colorScale" priority="2">
      <colorScale>
        <cfvo type="min"/>
        <cfvo type="percentile" val="50"/>
        <cfvo type="max"/>
        <color rgb="FFF8696B"/>
        <color rgb="FFFFEB84"/>
        <color rgb="FF63BE7B"/>
      </colorScale>
    </cfRule>
  </conditionalFormatting>
  <conditionalFormatting sqref="R6:R10">
    <cfRule type="colorScale" priority="1">
      <colorScale>
        <cfvo type="min"/>
        <cfvo type="percentile" val="50"/>
        <cfvo type="max"/>
        <color rgb="FFF8696B"/>
        <color rgb="FFFFEB84"/>
        <color rgb="FF63BE7B"/>
      </colorScale>
    </cfRule>
  </conditionalFormatting>
  <dataValidations count="25">
    <dataValidation type="list" allowBlank="1" showInputMessage="1" showErrorMessage="1" sqref="Q37:Q39" xr:uid="{12F595AE-5553-4886-8081-687B37383D5A}">
      <formula1>#REF!</formula1>
    </dataValidation>
    <dataValidation type="list" allowBlank="1" showInputMessage="1" showErrorMessage="1" sqref="H37:H39" xr:uid="{47B67760-A71D-41C5-A608-170F9859BE2D}">
      <formula1>$H$6:$H$12</formula1>
    </dataValidation>
    <dataValidation type="list" allowBlank="1" showInputMessage="1" showErrorMessage="1" sqref="G37:G39" xr:uid="{2D484FD5-F377-4DEB-990D-CD656C310D6D}">
      <formula1>$G$6:$G$11</formula1>
    </dataValidation>
    <dataValidation type="list" allowBlank="1" showInputMessage="1" showErrorMessage="1" sqref="F37:F39" xr:uid="{F5178462-EE1D-451F-8C56-1C477D67C64D}">
      <formula1>$F$6:$F$11</formula1>
    </dataValidation>
    <dataValidation type="list" allowBlank="1" showInputMessage="1" showErrorMessage="1" sqref="AO37:AO39" xr:uid="{293F45CF-EFBF-4D63-980B-223BC592F1F9}">
      <formula1>$AO$6:$AO$7</formula1>
    </dataValidation>
    <dataValidation type="list" allowBlank="1" showInputMessage="1" showErrorMessage="1" sqref="AI37:AI39" xr:uid="{2ADAC3DD-B669-4A22-9AAD-3DF8A9A49148}">
      <formula1>$AI$6:$AI$7</formula1>
    </dataValidation>
    <dataValidation type="list" allowBlank="1" showInputMessage="1" showErrorMessage="1" sqref="AC37:AC39" xr:uid="{B18ADD85-1F96-47B6-AC09-E619B0E77B7C}">
      <formula1>$AC$6:$AC$7</formula1>
    </dataValidation>
    <dataValidation type="list" allowBlank="1" showInputMessage="1" showErrorMessage="1" sqref="BF37:BF39" xr:uid="{F5C9FAF8-B7C5-48A8-839D-8EE1782D2D0F}">
      <formula1>$BF$6:$BF$8</formula1>
    </dataValidation>
    <dataValidation type="list" allowBlank="1" showInputMessage="1" showErrorMessage="1" sqref="AV37:AV39" xr:uid="{91469CE1-8738-4283-BC9D-4A838B8F5FA6}">
      <formula1>$AV$6:$AV$8</formula1>
    </dataValidation>
    <dataValidation type="list" allowBlank="1" showInputMessage="1" showErrorMessage="1" sqref="AU37:AU39" xr:uid="{0EA4F39F-797B-4C4E-A212-8D35AD32452A}">
      <formula1>$AU$6:$AU$7</formula1>
    </dataValidation>
    <dataValidation type="list" allowBlank="1" showInputMessage="1" showErrorMessage="1" sqref="AT37:AT39" xr:uid="{AD45203E-D887-485B-A864-96228F6A829C}">
      <formula1>$AT$6:$AT$7</formula1>
    </dataValidation>
    <dataValidation type="list" allowBlank="1" showInputMessage="1" showErrorMessage="1" sqref="AS37:AS39" xr:uid="{976D188A-FEF8-4E0C-8E66-202B2145FC82}">
      <formula1>$AS$6:$AS$8</formula1>
    </dataValidation>
    <dataValidation type="list" allowBlank="1" showInputMessage="1" showErrorMessage="1" sqref="AR37:AR39" xr:uid="{42D89E26-8960-4A97-85EC-0FAEA84EA9D1}">
      <formula1>$AR$6:$AR$7</formula1>
    </dataValidation>
    <dataValidation type="list" allowBlank="1" showInputMessage="1" showErrorMessage="1" sqref="AQ37:AQ39" xr:uid="{E806FF21-7266-41A1-972B-8F1BBCD2A2C6}">
      <formula1>$AQ$6:$AQ$7</formula1>
    </dataValidation>
    <dataValidation type="list" allowBlank="1" showInputMessage="1" showErrorMessage="1" sqref="AP37:AP39" xr:uid="{7822B0A4-5293-41A9-BF7A-46749F686BE9}">
      <formula1>$AP$6:$AP$7</formula1>
    </dataValidation>
    <dataValidation type="list" allowBlank="1" showInputMessage="1" showErrorMessage="1" sqref="AK37:AM39" xr:uid="{1C2687E3-BCEB-4A86-B296-3ECDF5A001B8}">
      <formula1>$AK$6:$AK$7</formula1>
    </dataValidation>
    <dataValidation type="list" allowBlank="1" showInputMessage="1" showErrorMessage="1" sqref="AA37:AA39" xr:uid="{13AAEDCE-2BEB-4909-B0B8-D60B7C45FC7D}">
      <formula1>$AA$6:$AA$7</formula1>
    </dataValidation>
    <dataValidation type="list" allowBlank="1" showInputMessage="1" showErrorMessage="1" sqref="AJ37:AJ39" xr:uid="{2313C724-2208-403B-AAA1-03BE191CCA4A}">
      <formula1>$AJ$6:$AJ$8</formula1>
    </dataValidation>
    <dataValidation type="list" allowBlank="1" showInputMessage="1" showErrorMessage="1" sqref="X37:X39" xr:uid="{4E4843F8-132E-4F1C-95B4-806D4E7081A0}">
      <formula1>$X$6:$X$7</formula1>
    </dataValidation>
    <dataValidation type="list" allowBlank="1" showInputMessage="1" showErrorMessage="1" sqref="BL37:BM39" xr:uid="{E08B7B2F-6F4E-4D91-9298-931902CED708}">
      <formula1>$BL$6:$BL$7</formula1>
    </dataValidation>
    <dataValidation type="list" allowBlank="1" showInputMessage="1" showErrorMessage="1" sqref="D37:D39" xr:uid="{0B6F612C-B838-43B1-B762-E2042840B169}">
      <formula1>$D$6:$D$25</formula1>
    </dataValidation>
    <dataValidation type="list" allowBlank="1" showInputMessage="1" showErrorMessage="1" sqref="E37:E39" xr:uid="{EA99A6AC-30B8-44F7-8E3C-9D9738AEDC8C}">
      <formula1>$E$6:$E$15</formula1>
    </dataValidation>
    <dataValidation type="list" allowBlank="1" showInputMessage="1" showErrorMessage="1" sqref="AN37:AN39" xr:uid="{B940F2BA-F20F-4109-97BB-39BC5722C513}">
      <formula1>$AN$6:$AN$14</formula1>
    </dataValidation>
    <dataValidation type="list" allowBlank="1" showInputMessage="1" showErrorMessage="1" sqref="M37:M39 S37:S39" xr:uid="{193B6730-E031-4514-8D58-D5746708491F}">
      <formula1>$M$6:$M$10</formula1>
    </dataValidation>
    <dataValidation type="list" allowBlank="1" showInputMessage="1" showErrorMessage="1" sqref="L37:L39 R37:R39" xr:uid="{20554543-8377-4E06-A507-D41165243833}">
      <formula1>$L$6:$L$10</formula1>
    </dataValidation>
  </dataValidations>
  <pageMargins left="0.25" right="0.25" top="0.75" bottom="0.75" header="0.3" footer="0.3"/>
  <pageSetup scale="21"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1764C-A7CF-419E-954D-ADA1A9877814}">
  <sheetPr>
    <tabColor theme="8" tint="-0.249977111117893"/>
  </sheetPr>
  <dimension ref="A1:EH86"/>
  <sheetViews>
    <sheetView showGridLines="0" zoomScale="70" zoomScaleNormal="70" zoomScaleSheetLayoutView="80" workbookViewId="0"/>
  </sheetViews>
  <sheetFormatPr baseColWidth="10" defaultRowHeight="15" x14ac:dyDescent="0.2"/>
  <cols>
    <col min="1" max="1" width="3.5703125" style="1" bestFit="1" customWidth="1"/>
    <col min="2" max="2" width="7" style="3" customWidth="1"/>
    <col min="3" max="3" width="20.140625" style="26" hidden="1" customWidth="1"/>
    <col min="4" max="4" width="20.42578125" style="2" customWidth="1"/>
    <col min="5" max="5" width="15" style="1" customWidth="1"/>
    <col min="6" max="7" width="14.42578125" style="1" customWidth="1"/>
    <col min="8" max="8" width="15.5703125" style="1" customWidth="1"/>
    <col min="9" max="9" width="37.85546875" style="1" customWidth="1"/>
    <col min="10" max="10" width="33.140625" style="1" customWidth="1"/>
    <col min="11" max="11" width="36.28515625" style="1" customWidth="1"/>
    <col min="12" max="12" width="16.7109375" style="1" customWidth="1"/>
    <col min="13" max="13" width="14.140625" style="1" customWidth="1"/>
    <col min="14" max="14" width="9.5703125" style="1" hidden="1" customWidth="1"/>
    <col min="15" max="15" width="15.5703125" style="6" hidden="1" customWidth="1"/>
    <col min="16" max="16" width="15.5703125" style="6" customWidth="1"/>
    <col min="17" max="17" width="18.42578125" style="1" customWidth="1"/>
    <col min="18" max="18" width="17.7109375" style="1" customWidth="1"/>
    <col min="19" max="19" width="13.85546875" style="1" customWidth="1"/>
    <col min="20" max="20" width="9.5703125" style="1" hidden="1" customWidth="1"/>
    <col min="21" max="21" width="15.5703125" style="6" hidden="1" customWidth="1"/>
    <col min="22" max="22" width="16.7109375" style="6" customWidth="1"/>
    <col min="23" max="24" width="28.140625" style="1" customWidth="1"/>
    <col min="25" max="25" width="82.140625" style="1" customWidth="1"/>
    <col min="26" max="26" width="21.28515625" style="2" customWidth="1"/>
    <col min="27" max="27" width="16.140625" style="1" customWidth="1"/>
    <col min="28" max="28" width="35" style="1" customWidth="1"/>
    <col min="29" max="29" width="21.140625" style="1" customWidth="1"/>
    <col min="30" max="30" width="7.42578125" style="1" customWidth="1"/>
    <col min="31" max="34" width="11.28515625" style="1" customWidth="1"/>
    <col min="35" max="35" width="21.140625" style="1" customWidth="1"/>
    <col min="36" max="41" width="16.140625" style="1" customWidth="1"/>
    <col min="42" max="48" width="19.28515625" style="2" customWidth="1"/>
    <col min="49" max="49" width="4.85546875" style="2" customWidth="1"/>
    <col min="50" max="50" width="6.42578125" style="2" customWidth="1"/>
    <col min="51" max="55" width="4.85546875" style="2" customWidth="1"/>
    <col min="56" max="56" width="10.42578125" style="2" customWidth="1"/>
    <col min="57" max="57" width="11.85546875" style="2" customWidth="1"/>
    <col min="58" max="58" width="28.85546875" style="1" customWidth="1"/>
    <col min="59" max="59" width="13" style="1" customWidth="1"/>
    <col min="60" max="60" width="14" style="1" customWidth="1"/>
    <col min="61" max="62" width="14.42578125" style="1" customWidth="1"/>
    <col min="63" max="63" width="13.28515625" style="1" customWidth="1"/>
    <col min="64" max="65" width="18.85546875" style="1" customWidth="1"/>
    <col min="66" max="67" width="18" style="1" customWidth="1"/>
    <col min="68" max="69" width="17.85546875" style="1" customWidth="1"/>
    <col min="70" max="70" width="22.42578125" style="26" customWidth="1"/>
    <col min="71" max="73" width="11.42578125" style="1" customWidth="1"/>
    <col min="74" max="16384" width="11.42578125" style="1"/>
  </cols>
  <sheetData>
    <row r="1" spans="2:70" s="58" customFormat="1" ht="6" customHeight="1" thickBot="1" x14ac:dyDescent="0.25">
      <c r="B1" s="3"/>
      <c r="C1" s="26"/>
      <c r="D1" s="2"/>
      <c r="O1" s="59"/>
      <c r="P1" s="59"/>
      <c r="U1" s="59"/>
      <c r="V1" s="59"/>
      <c r="Z1" s="2"/>
      <c r="AP1" s="2"/>
      <c r="AQ1" s="2"/>
      <c r="AR1" s="2"/>
      <c r="AS1" s="2"/>
      <c r="AT1" s="2"/>
      <c r="AU1" s="2"/>
      <c r="AV1" s="2"/>
      <c r="AW1" s="2"/>
      <c r="AX1" s="2"/>
      <c r="AY1" s="2"/>
      <c r="AZ1" s="2"/>
      <c r="BA1" s="2"/>
      <c r="BB1" s="2"/>
      <c r="BC1" s="2"/>
      <c r="BD1" s="2"/>
      <c r="BE1" s="2"/>
      <c r="BR1" s="26"/>
    </row>
    <row r="2" spans="2:70" s="58" customFormat="1" ht="14.25" customHeight="1" x14ac:dyDescent="0.2">
      <c r="B2" s="159"/>
      <c r="C2" s="160"/>
      <c r="D2" s="161"/>
      <c r="E2" s="168" t="s">
        <v>794</v>
      </c>
      <c r="F2" s="169"/>
      <c r="G2" s="169"/>
      <c r="H2" s="169"/>
      <c r="I2" s="169"/>
      <c r="J2" s="169"/>
      <c r="K2" s="169"/>
      <c r="L2" s="169"/>
      <c r="M2" s="169"/>
      <c r="N2" s="169"/>
      <c r="O2" s="169"/>
      <c r="P2" s="169"/>
      <c r="Q2" s="169"/>
      <c r="R2" s="169"/>
      <c r="S2" s="169"/>
      <c r="T2" s="169"/>
      <c r="U2" s="169"/>
      <c r="V2" s="169"/>
      <c r="W2" s="169"/>
      <c r="X2" s="170"/>
      <c r="Z2" s="2"/>
      <c r="AP2" s="2"/>
      <c r="AQ2" s="2"/>
      <c r="AR2" s="2"/>
      <c r="AS2" s="2"/>
      <c r="AT2" s="2"/>
      <c r="AU2" s="2"/>
      <c r="AV2" s="2"/>
      <c r="AW2" s="2"/>
      <c r="AX2" s="2"/>
      <c r="AY2" s="2"/>
      <c r="AZ2" s="2"/>
      <c r="BA2" s="2"/>
      <c r="BB2" s="2"/>
      <c r="BC2" s="2"/>
      <c r="BD2" s="2"/>
      <c r="BE2" s="2"/>
      <c r="BR2" s="26"/>
    </row>
    <row r="3" spans="2:70" s="58" customFormat="1" ht="14.25" customHeight="1" x14ac:dyDescent="0.2">
      <c r="B3" s="162"/>
      <c r="C3" s="188"/>
      <c r="D3" s="164"/>
      <c r="E3" s="171"/>
      <c r="F3" s="189"/>
      <c r="G3" s="189"/>
      <c r="H3" s="189"/>
      <c r="I3" s="189"/>
      <c r="J3" s="189"/>
      <c r="K3" s="189"/>
      <c r="L3" s="189"/>
      <c r="M3" s="189"/>
      <c r="N3" s="189"/>
      <c r="O3" s="189"/>
      <c r="P3" s="189"/>
      <c r="Q3" s="189"/>
      <c r="R3" s="189"/>
      <c r="S3" s="189"/>
      <c r="T3" s="189"/>
      <c r="U3" s="189"/>
      <c r="V3" s="189"/>
      <c r="W3" s="189"/>
      <c r="X3" s="173"/>
      <c r="Y3" s="4"/>
      <c r="Z3" s="4"/>
      <c r="AA3" s="4"/>
      <c r="AB3" s="4"/>
      <c r="AC3" s="4"/>
      <c r="AD3" s="4"/>
      <c r="AE3" s="4"/>
      <c r="AF3" s="4"/>
      <c r="AG3" s="16"/>
      <c r="AH3" s="16"/>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R3" s="26"/>
    </row>
    <row r="4" spans="2:70" s="58" customFormat="1" ht="14.25" customHeight="1" x14ac:dyDescent="0.2">
      <c r="B4" s="162"/>
      <c r="C4" s="188"/>
      <c r="D4" s="164"/>
      <c r="E4" s="171"/>
      <c r="F4" s="189"/>
      <c r="G4" s="189"/>
      <c r="H4" s="189"/>
      <c r="I4" s="189"/>
      <c r="J4" s="189"/>
      <c r="K4" s="189"/>
      <c r="L4" s="189"/>
      <c r="M4" s="189"/>
      <c r="N4" s="189"/>
      <c r="O4" s="189"/>
      <c r="P4" s="189"/>
      <c r="Q4" s="189"/>
      <c r="R4" s="189"/>
      <c r="S4" s="189"/>
      <c r="T4" s="189"/>
      <c r="U4" s="189"/>
      <c r="V4" s="189"/>
      <c r="W4" s="189"/>
      <c r="X4" s="173"/>
      <c r="Y4" s="4"/>
      <c r="Z4" s="4"/>
      <c r="AA4" s="4"/>
      <c r="AB4" s="4"/>
      <c r="AC4" s="4"/>
      <c r="AD4" s="4"/>
      <c r="AE4" s="4"/>
      <c r="AF4" s="4"/>
      <c r="AG4" s="16"/>
      <c r="AH4" s="16"/>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R4" s="26"/>
    </row>
    <row r="5" spans="2:70" s="58" customFormat="1" ht="15" customHeight="1" thickBot="1" x14ac:dyDescent="0.25">
      <c r="B5" s="165"/>
      <c r="C5" s="166"/>
      <c r="D5" s="167"/>
      <c r="E5" s="174"/>
      <c r="F5" s="175"/>
      <c r="G5" s="175"/>
      <c r="H5" s="175"/>
      <c r="I5" s="175"/>
      <c r="J5" s="175"/>
      <c r="K5" s="175"/>
      <c r="L5" s="175"/>
      <c r="M5" s="175"/>
      <c r="N5" s="175"/>
      <c r="O5" s="175"/>
      <c r="P5" s="175"/>
      <c r="Q5" s="175"/>
      <c r="R5" s="175"/>
      <c r="S5" s="175"/>
      <c r="T5" s="175"/>
      <c r="U5" s="175"/>
      <c r="V5" s="175"/>
      <c r="W5" s="175"/>
      <c r="X5" s="176"/>
      <c r="Y5" s="4"/>
      <c r="Z5" s="4"/>
      <c r="AA5" s="4"/>
      <c r="AB5" s="4"/>
      <c r="AC5" s="4"/>
      <c r="AD5" s="4"/>
      <c r="AE5" s="4"/>
      <c r="AF5" s="4"/>
      <c r="AG5" s="16"/>
      <c r="AH5" s="16"/>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R5" s="26"/>
    </row>
    <row r="6" spans="2:70" s="58" customFormat="1" hidden="1" x14ac:dyDescent="0.2">
      <c r="B6" s="3" t="s">
        <v>133</v>
      </c>
      <c r="C6" s="26"/>
      <c r="D6" s="2" t="s">
        <v>58</v>
      </c>
      <c r="E6" s="58" t="s">
        <v>36</v>
      </c>
      <c r="F6" s="58" t="s">
        <v>64</v>
      </c>
      <c r="G6" s="58" t="s">
        <v>75</v>
      </c>
      <c r="H6" s="58" t="s">
        <v>80</v>
      </c>
      <c r="L6" s="58">
        <v>1</v>
      </c>
      <c r="M6" s="58">
        <v>1</v>
      </c>
      <c r="O6" s="5" t="s">
        <v>84</v>
      </c>
      <c r="P6" s="5" t="s">
        <v>84</v>
      </c>
      <c r="Q6" s="58" t="s">
        <v>89</v>
      </c>
      <c r="R6" s="58">
        <v>1</v>
      </c>
      <c r="S6" s="58">
        <v>1</v>
      </c>
      <c r="U6" s="5" t="s">
        <v>84</v>
      </c>
      <c r="V6" s="5" t="s">
        <v>84</v>
      </c>
      <c r="X6" s="58" t="s">
        <v>6</v>
      </c>
      <c r="Z6" s="2"/>
      <c r="AA6" s="8" t="s">
        <v>6</v>
      </c>
      <c r="AB6" s="8"/>
      <c r="AC6" s="8" t="s">
        <v>7</v>
      </c>
      <c r="AD6" s="8"/>
      <c r="AE6" s="8"/>
      <c r="AF6" s="8"/>
      <c r="AG6" s="8"/>
      <c r="AH6" s="8"/>
      <c r="AI6" s="8" t="s">
        <v>6</v>
      </c>
      <c r="AJ6" s="8" t="s">
        <v>20</v>
      </c>
      <c r="AK6" s="8" t="s">
        <v>6</v>
      </c>
      <c r="AL6" s="8" t="s">
        <v>6</v>
      </c>
      <c r="AM6" s="8" t="s">
        <v>6</v>
      </c>
      <c r="AN6" s="8" t="s">
        <v>24</v>
      </c>
      <c r="AO6" s="8" t="s">
        <v>117</v>
      </c>
      <c r="AP6" s="9" t="s">
        <v>101</v>
      </c>
      <c r="AQ6" s="9" t="s">
        <v>103</v>
      </c>
      <c r="AR6" s="9" t="s">
        <v>105</v>
      </c>
      <c r="AS6" s="9" t="s">
        <v>113</v>
      </c>
      <c r="AT6" s="9" t="s">
        <v>108</v>
      </c>
      <c r="AU6" s="9" t="s">
        <v>110</v>
      </c>
      <c r="AV6" s="9" t="s">
        <v>112</v>
      </c>
      <c r="AW6" s="9"/>
      <c r="AX6" s="9"/>
      <c r="AY6" s="9"/>
      <c r="AZ6" s="9"/>
      <c r="BA6" s="9"/>
      <c r="BB6" s="9"/>
      <c r="BC6" s="9"/>
      <c r="BD6" s="9"/>
      <c r="BE6" s="9" t="s">
        <v>126</v>
      </c>
      <c r="BF6" s="8" t="s">
        <v>156</v>
      </c>
      <c r="BG6" s="8"/>
      <c r="BH6" s="8"/>
      <c r="BI6" s="8"/>
      <c r="BK6" s="8"/>
      <c r="BL6" s="8" t="s">
        <v>165</v>
      </c>
      <c r="BM6" s="8" t="s">
        <v>165</v>
      </c>
      <c r="BR6" s="26"/>
    </row>
    <row r="7" spans="2:70" s="58" customFormat="1" hidden="1" x14ac:dyDescent="0.2">
      <c r="B7" s="3" t="s">
        <v>134</v>
      </c>
      <c r="C7" s="26"/>
      <c r="D7" s="2" t="s">
        <v>8</v>
      </c>
      <c r="E7" s="58" t="s">
        <v>34</v>
      </c>
      <c r="F7" s="58" t="s">
        <v>65</v>
      </c>
      <c r="G7" s="58" t="s">
        <v>76</v>
      </c>
      <c r="H7" s="58" t="s">
        <v>81</v>
      </c>
      <c r="L7" s="58">
        <v>2</v>
      </c>
      <c r="M7" s="58">
        <v>2</v>
      </c>
      <c r="O7" s="5" t="s">
        <v>85</v>
      </c>
      <c r="P7" s="5" t="s">
        <v>85</v>
      </c>
      <c r="Q7" s="58" t="s">
        <v>90</v>
      </c>
      <c r="R7" s="58">
        <v>2</v>
      </c>
      <c r="S7" s="58">
        <v>2</v>
      </c>
      <c r="U7" s="5" t="s">
        <v>85</v>
      </c>
      <c r="V7" s="5" t="s">
        <v>85</v>
      </c>
      <c r="X7" s="58" t="s">
        <v>23</v>
      </c>
      <c r="Z7" s="2"/>
      <c r="AA7" s="8" t="s">
        <v>23</v>
      </c>
      <c r="AB7" s="8"/>
      <c r="AC7" s="8" t="s">
        <v>9</v>
      </c>
      <c r="AD7" s="8"/>
      <c r="AE7" s="8"/>
      <c r="AF7" s="8"/>
      <c r="AG7" s="8"/>
      <c r="AH7" s="8"/>
      <c r="AI7" s="8" t="s">
        <v>23</v>
      </c>
      <c r="AJ7" s="8" t="s">
        <v>21</v>
      </c>
      <c r="AK7" s="8" t="s">
        <v>23</v>
      </c>
      <c r="AL7" s="8" t="s">
        <v>23</v>
      </c>
      <c r="AM7" s="8" t="s">
        <v>23</v>
      </c>
      <c r="AN7" s="8" t="s">
        <v>25</v>
      </c>
      <c r="AO7" s="8" t="s">
        <v>118</v>
      </c>
      <c r="AP7" s="9" t="s">
        <v>102</v>
      </c>
      <c r="AQ7" s="9" t="s">
        <v>104</v>
      </c>
      <c r="AR7" s="9" t="s">
        <v>106</v>
      </c>
      <c r="AS7" s="9" t="s">
        <v>114</v>
      </c>
      <c r="AT7" s="9" t="s">
        <v>109</v>
      </c>
      <c r="AU7" s="9" t="s">
        <v>111</v>
      </c>
      <c r="AV7" s="9" t="s">
        <v>115</v>
      </c>
      <c r="AW7" s="9"/>
      <c r="AX7" s="9"/>
      <c r="AY7" s="9"/>
      <c r="AZ7" s="9"/>
      <c r="BA7" s="9"/>
      <c r="BB7" s="9"/>
      <c r="BC7" s="9"/>
      <c r="BD7" s="9"/>
      <c r="BE7" s="9" t="s">
        <v>127</v>
      </c>
      <c r="BF7" s="8" t="s">
        <v>157</v>
      </c>
      <c r="BG7" s="8"/>
      <c r="BH7" s="8"/>
      <c r="BI7" s="8"/>
      <c r="BK7" s="8"/>
      <c r="BL7" s="8" t="s">
        <v>166</v>
      </c>
      <c r="BM7" s="8" t="s">
        <v>167</v>
      </c>
      <c r="BR7" s="26"/>
    </row>
    <row r="8" spans="2:70" s="58" customFormat="1" hidden="1" x14ac:dyDescent="0.2">
      <c r="B8" s="3" t="s">
        <v>135</v>
      </c>
      <c r="C8" s="26"/>
      <c r="D8" s="2" t="s">
        <v>44</v>
      </c>
      <c r="E8" s="58" t="s">
        <v>32</v>
      </c>
      <c r="F8" s="58" t="s">
        <v>66</v>
      </c>
      <c r="G8" s="58" t="s">
        <v>77</v>
      </c>
      <c r="H8" s="58" t="s">
        <v>82</v>
      </c>
      <c r="L8" s="58">
        <v>3</v>
      </c>
      <c r="M8" s="58">
        <v>3</v>
      </c>
      <c r="O8" s="5" t="s">
        <v>86</v>
      </c>
      <c r="P8" s="5" t="s">
        <v>86</v>
      </c>
      <c r="Q8" s="58" t="s">
        <v>91</v>
      </c>
      <c r="R8" s="58">
        <v>3</v>
      </c>
      <c r="S8" s="58">
        <v>3</v>
      </c>
      <c r="U8" s="5" t="s">
        <v>86</v>
      </c>
      <c r="V8" s="5" t="s">
        <v>86</v>
      </c>
      <c r="Z8" s="2"/>
      <c r="AA8" s="8"/>
      <c r="AB8" s="8"/>
      <c r="AC8" s="8"/>
      <c r="AD8" s="8"/>
      <c r="AE8" s="8"/>
      <c r="AF8" s="8"/>
      <c r="AG8" s="8"/>
      <c r="AH8" s="8"/>
      <c r="AI8" s="8"/>
      <c r="AJ8" s="8" t="s">
        <v>22</v>
      </c>
      <c r="AK8" s="8"/>
      <c r="AL8" s="8"/>
      <c r="AM8" s="8"/>
      <c r="AN8" s="8" t="s">
        <v>26</v>
      </c>
      <c r="AO8" s="8"/>
      <c r="AP8" s="9"/>
      <c r="AQ8" s="9"/>
      <c r="AR8" s="9"/>
      <c r="AS8" s="9" t="s">
        <v>107</v>
      </c>
      <c r="AT8" s="9"/>
      <c r="AU8" s="9"/>
      <c r="AV8" s="9" t="s">
        <v>116</v>
      </c>
      <c r="AW8" s="9"/>
      <c r="AX8" s="9"/>
      <c r="AY8" s="9"/>
      <c r="AZ8" s="9"/>
      <c r="BA8" s="9"/>
      <c r="BB8" s="9"/>
      <c r="BC8" s="9"/>
      <c r="BD8" s="9"/>
      <c r="BE8" s="9" t="s">
        <v>128</v>
      </c>
      <c r="BF8" s="8" t="s">
        <v>158</v>
      </c>
      <c r="BG8" s="8"/>
      <c r="BH8" s="8"/>
      <c r="BI8" s="8"/>
      <c r="BK8" s="8"/>
      <c r="BL8" s="8"/>
      <c r="BM8" s="8" t="s">
        <v>166</v>
      </c>
      <c r="BR8" s="26"/>
    </row>
    <row r="9" spans="2:70" s="58" customFormat="1" hidden="1" x14ac:dyDescent="0.2">
      <c r="B9" s="3" t="s">
        <v>136</v>
      </c>
      <c r="C9" s="26"/>
      <c r="D9" s="2" t="s">
        <v>43</v>
      </c>
      <c r="E9" s="58" t="s">
        <v>33</v>
      </c>
      <c r="F9" s="58" t="s">
        <v>67</v>
      </c>
      <c r="G9" s="58" t="s">
        <v>78</v>
      </c>
      <c r="H9" s="58" t="s">
        <v>71</v>
      </c>
      <c r="L9" s="58">
        <v>4</v>
      </c>
      <c r="M9" s="58">
        <v>4</v>
      </c>
      <c r="O9" s="5" t="s">
        <v>87</v>
      </c>
      <c r="P9" s="5" t="s">
        <v>87</v>
      </c>
      <c r="Q9" s="58" t="s">
        <v>92</v>
      </c>
      <c r="R9" s="58">
        <v>4</v>
      </c>
      <c r="S9" s="58">
        <v>4</v>
      </c>
      <c r="U9" s="5" t="s">
        <v>87</v>
      </c>
      <c r="V9" s="5" t="s">
        <v>87</v>
      </c>
      <c r="Z9" s="2"/>
      <c r="AA9" s="8"/>
      <c r="AB9" s="8"/>
      <c r="AC9" s="8"/>
      <c r="AD9" s="8"/>
      <c r="AE9" s="8"/>
      <c r="AF9" s="8"/>
      <c r="AG9" s="8"/>
      <c r="AH9" s="8"/>
      <c r="AI9" s="8"/>
      <c r="AJ9" s="8"/>
      <c r="AK9" s="8"/>
      <c r="AL9" s="8"/>
      <c r="AM9" s="8"/>
      <c r="AN9" s="8" t="s">
        <v>27</v>
      </c>
      <c r="AO9" s="8"/>
      <c r="AP9" s="9"/>
      <c r="AQ9" s="9"/>
      <c r="AR9" s="9"/>
      <c r="AS9" s="9"/>
      <c r="AT9" s="9"/>
      <c r="AU9" s="9"/>
      <c r="AV9" s="9"/>
      <c r="AW9" s="9"/>
      <c r="AX9" s="9"/>
      <c r="AY9" s="9"/>
      <c r="AZ9" s="9"/>
      <c r="BA9" s="9"/>
      <c r="BB9" s="9"/>
      <c r="BC9" s="9"/>
      <c r="BD9" s="9"/>
      <c r="BE9" s="9"/>
      <c r="BF9" s="8"/>
      <c r="BG9" s="8"/>
      <c r="BH9" s="8"/>
      <c r="BI9" s="8"/>
      <c r="BK9" s="8"/>
      <c r="BL9" s="8"/>
      <c r="BM9" s="8"/>
      <c r="BR9" s="26"/>
    </row>
    <row r="10" spans="2:70" s="58" customFormat="1" hidden="1" x14ac:dyDescent="0.2">
      <c r="B10" s="3" t="s">
        <v>137</v>
      </c>
      <c r="C10" s="26"/>
      <c r="D10" s="2" t="s">
        <v>46</v>
      </c>
      <c r="E10" s="58" t="s">
        <v>35</v>
      </c>
      <c r="F10" s="58" t="s">
        <v>68</v>
      </c>
      <c r="G10" s="58" t="s">
        <v>41</v>
      </c>
      <c r="H10" s="58" t="s">
        <v>72</v>
      </c>
      <c r="L10" s="58">
        <v>5</v>
      </c>
      <c r="M10" s="58">
        <v>5</v>
      </c>
      <c r="O10" s="59"/>
      <c r="P10" s="59"/>
      <c r="R10" s="58">
        <v>5</v>
      </c>
      <c r="S10" s="58">
        <v>5</v>
      </c>
      <c r="U10" s="59"/>
      <c r="V10" s="59"/>
      <c r="Z10" s="2"/>
      <c r="AA10" s="8"/>
      <c r="AB10" s="8"/>
      <c r="AC10" s="8"/>
      <c r="AD10" s="8"/>
      <c r="AE10" s="8"/>
      <c r="AF10" s="8"/>
      <c r="AG10" s="8"/>
      <c r="AH10" s="8"/>
      <c r="AI10" s="8"/>
      <c r="AJ10" s="8"/>
      <c r="AK10" s="8"/>
      <c r="AL10" s="8"/>
      <c r="AM10" s="8"/>
      <c r="AN10" s="8" t="s">
        <v>61</v>
      </c>
      <c r="AO10" s="8"/>
      <c r="AP10" s="9">
        <v>15</v>
      </c>
      <c r="AQ10" s="9">
        <v>15</v>
      </c>
      <c r="AR10" s="9">
        <v>15</v>
      </c>
      <c r="AS10" s="9">
        <v>15</v>
      </c>
      <c r="AT10" s="9">
        <v>15</v>
      </c>
      <c r="AU10" s="9">
        <v>15</v>
      </c>
      <c r="AV10" s="9">
        <v>10</v>
      </c>
      <c r="AW10" s="9"/>
      <c r="AX10" s="9"/>
      <c r="AY10" s="9"/>
      <c r="AZ10" s="9"/>
      <c r="BA10" s="9"/>
      <c r="BB10" s="9"/>
      <c r="BC10" s="9"/>
      <c r="BD10" s="9"/>
      <c r="BE10" s="9" t="s">
        <v>129</v>
      </c>
      <c r="BF10" s="8"/>
      <c r="BG10" s="8"/>
      <c r="BH10" s="8"/>
      <c r="BI10" s="8"/>
      <c r="BK10" s="8"/>
      <c r="BL10" s="8"/>
      <c r="BM10" s="8"/>
      <c r="BR10" s="26"/>
    </row>
    <row r="11" spans="2:70" s="58" customFormat="1" hidden="1" x14ac:dyDescent="0.2">
      <c r="B11" s="3" t="s">
        <v>138</v>
      </c>
      <c r="C11" s="26"/>
      <c r="D11" s="2" t="s">
        <v>55</v>
      </c>
      <c r="E11" s="58" t="s">
        <v>41</v>
      </c>
      <c r="F11" s="58" t="s">
        <v>69</v>
      </c>
      <c r="G11" s="58" t="s">
        <v>79</v>
      </c>
      <c r="H11" s="58" t="s">
        <v>83</v>
      </c>
      <c r="O11" s="59"/>
      <c r="P11" s="59"/>
      <c r="U11" s="59"/>
      <c r="V11" s="59"/>
      <c r="Z11" s="2"/>
      <c r="AA11" s="8"/>
      <c r="AB11" s="8"/>
      <c r="AC11" s="8"/>
      <c r="AD11" s="8"/>
      <c r="AE11" s="8"/>
      <c r="AF11" s="8"/>
      <c r="AG11" s="8"/>
      <c r="AH11" s="8"/>
      <c r="AI11" s="8"/>
      <c r="AJ11" s="8"/>
      <c r="AK11" s="8"/>
      <c r="AL11" s="8"/>
      <c r="AM11" s="8"/>
      <c r="AN11" s="8" t="s">
        <v>31</v>
      </c>
      <c r="AO11" s="8"/>
      <c r="AP11" s="9">
        <v>0</v>
      </c>
      <c r="AQ11" s="9">
        <v>0</v>
      </c>
      <c r="AR11" s="9">
        <v>0</v>
      </c>
      <c r="AS11" s="9">
        <v>10</v>
      </c>
      <c r="AT11" s="9">
        <v>0</v>
      </c>
      <c r="AU11" s="9">
        <v>0</v>
      </c>
      <c r="AV11" s="9">
        <v>5</v>
      </c>
      <c r="AW11" s="9"/>
      <c r="AX11" s="9"/>
      <c r="AY11" s="9"/>
      <c r="AZ11" s="9"/>
      <c r="BA11" s="9"/>
      <c r="BB11" s="9"/>
      <c r="BC11" s="9"/>
      <c r="BD11" s="9"/>
      <c r="BE11" s="9" t="s">
        <v>130</v>
      </c>
      <c r="BF11" s="8"/>
      <c r="BG11" s="8"/>
      <c r="BH11" s="8"/>
      <c r="BI11" s="8"/>
      <c r="BK11" s="8"/>
      <c r="BL11" s="8"/>
      <c r="BM11" s="8"/>
      <c r="BR11" s="26"/>
    </row>
    <row r="12" spans="2:70" s="58" customFormat="1" hidden="1" x14ac:dyDescent="0.2">
      <c r="B12" s="3" t="s">
        <v>139</v>
      </c>
      <c r="C12" s="26"/>
      <c r="D12" s="2" t="s">
        <v>49</v>
      </c>
      <c r="E12" s="58" t="s">
        <v>39</v>
      </c>
      <c r="H12" s="58" t="s">
        <v>73</v>
      </c>
      <c r="O12" s="59"/>
      <c r="P12" s="59"/>
      <c r="U12" s="59"/>
      <c r="V12" s="59"/>
      <c r="Z12" s="2"/>
      <c r="AA12" s="8"/>
      <c r="AB12" s="8"/>
      <c r="AC12" s="8"/>
      <c r="AD12" s="8"/>
      <c r="AE12" s="8"/>
      <c r="AF12" s="8"/>
      <c r="AG12" s="8"/>
      <c r="AH12" s="8"/>
      <c r="AI12" s="8"/>
      <c r="AJ12" s="8"/>
      <c r="AK12" s="8"/>
      <c r="AL12" s="8"/>
      <c r="AM12" s="8"/>
      <c r="AN12" s="8" t="s">
        <v>28</v>
      </c>
      <c r="AO12" s="8"/>
      <c r="AP12" s="9"/>
      <c r="AQ12" s="9"/>
      <c r="AR12" s="9"/>
      <c r="AS12" s="9">
        <v>0</v>
      </c>
      <c r="AT12" s="9"/>
      <c r="AU12" s="9"/>
      <c r="AV12" s="9">
        <v>0</v>
      </c>
      <c r="AW12" s="9"/>
      <c r="AX12" s="9"/>
      <c r="AY12" s="9"/>
      <c r="AZ12" s="9"/>
      <c r="BA12" s="9"/>
      <c r="BB12" s="9"/>
      <c r="BC12" s="9"/>
      <c r="BD12" s="9"/>
      <c r="BE12" s="9" t="s">
        <v>131</v>
      </c>
      <c r="BF12" s="8"/>
      <c r="BG12" s="8"/>
      <c r="BH12" s="8"/>
      <c r="BI12" s="8"/>
      <c r="BK12" s="8"/>
      <c r="BL12" s="8"/>
      <c r="BM12" s="8"/>
      <c r="BR12" s="26"/>
    </row>
    <row r="13" spans="2:70" s="58" customFormat="1" hidden="1" x14ac:dyDescent="0.2">
      <c r="B13" s="3" t="s">
        <v>140</v>
      </c>
      <c r="C13" s="26"/>
      <c r="D13" s="2" t="s">
        <v>60</v>
      </c>
      <c r="E13" s="58" t="s">
        <v>37</v>
      </c>
      <c r="O13" s="59"/>
      <c r="P13" s="59"/>
      <c r="U13" s="59"/>
      <c r="V13" s="59"/>
      <c r="Z13" s="2"/>
      <c r="AA13" s="8"/>
      <c r="AB13" s="8"/>
      <c r="AC13" s="8"/>
      <c r="AD13" s="8"/>
      <c r="AE13" s="8"/>
      <c r="AF13" s="8"/>
      <c r="AG13" s="8"/>
      <c r="AH13" s="8"/>
      <c r="AI13" s="8"/>
      <c r="AJ13" s="8"/>
      <c r="AK13" s="8"/>
      <c r="AL13" s="8"/>
      <c r="AM13" s="8"/>
      <c r="AN13" s="8" t="s">
        <v>29</v>
      </c>
      <c r="AO13" s="8"/>
      <c r="AP13" s="9"/>
      <c r="AQ13" s="9"/>
      <c r="AR13" s="9"/>
      <c r="AS13" s="9"/>
      <c r="AT13" s="9"/>
      <c r="AU13" s="9"/>
      <c r="AV13" s="9"/>
      <c r="AW13" s="9"/>
      <c r="AX13" s="9"/>
      <c r="AY13" s="9"/>
      <c r="AZ13" s="9"/>
      <c r="BA13" s="9"/>
      <c r="BB13" s="9"/>
      <c r="BC13" s="9"/>
      <c r="BD13" s="9"/>
      <c r="BE13" s="9"/>
      <c r="BF13" s="8"/>
      <c r="BG13" s="8"/>
      <c r="BH13" s="8"/>
      <c r="BI13" s="8"/>
      <c r="BK13" s="8"/>
      <c r="BL13" s="8"/>
      <c r="BM13" s="8"/>
      <c r="BR13" s="26"/>
    </row>
    <row r="14" spans="2:70" s="58" customFormat="1" hidden="1" x14ac:dyDescent="0.2">
      <c r="B14" s="3" t="s">
        <v>141</v>
      </c>
      <c r="C14" s="26"/>
      <c r="D14" s="2" t="s">
        <v>48</v>
      </c>
      <c r="E14" s="58" t="s">
        <v>38</v>
      </c>
      <c r="J14" s="24">
        <v>2</v>
      </c>
      <c r="O14" s="59"/>
      <c r="P14" s="59"/>
      <c r="U14" s="59"/>
      <c r="V14" s="59"/>
      <c r="Z14" s="2"/>
      <c r="AA14" s="8"/>
      <c r="AB14" s="8"/>
      <c r="AC14" s="8"/>
      <c r="AD14" s="8"/>
      <c r="AE14" s="8"/>
      <c r="AF14" s="8"/>
      <c r="AG14" s="8"/>
      <c r="AH14" s="8"/>
      <c r="AI14" s="8"/>
      <c r="AJ14" s="8"/>
      <c r="AK14" s="8"/>
      <c r="AL14" s="8"/>
      <c r="AM14" s="8"/>
      <c r="AN14" s="8" t="s">
        <v>30</v>
      </c>
      <c r="AO14" s="8"/>
      <c r="AP14" s="9"/>
      <c r="AQ14" s="9"/>
      <c r="AR14" s="9"/>
      <c r="AS14" s="9"/>
      <c r="AT14" s="9"/>
      <c r="AU14" s="9"/>
      <c r="AV14" s="9"/>
      <c r="AW14" s="9"/>
      <c r="AX14" s="9"/>
      <c r="AY14" s="9"/>
      <c r="AZ14" s="9"/>
      <c r="BA14" s="9"/>
      <c r="BB14" s="9"/>
      <c r="BC14" s="9"/>
      <c r="BD14" s="9"/>
      <c r="BE14" s="9"/>
      <c r="BF14" s="8"/>
      <c r="BG14" s="8"/>
      <c r="BH14" s="8"/>
      <c r="BI14" s="8"/>
      <c r="BK14" s="8"/>
      <c r="BL14" s="8"/>
      <c r="BM14" s="8"/>
      <c r="BR14" s="26"/>
    </row>
    <row r="15" spans="2:70" s="58" customFormat="1" hidden="1" x14ac:dyDescent="0.2">
      <c r="B15" s="3" t="s">
        <v>142</v>
      </c>
      <c r="C15" s="26"/>
      <c r="D15" s="2" t="s">
        <v>51</v>
      </c>
      <c r="E15" s="58" t="s">
        <v>40</v>
      </c>
      <c r="J15" s="58" t="s">
        <v>508</v>
      </c>
      <c r="O15" s="59"/>
      <c r="P15" s="59"/>
      <c r="U15" s="59"/>
      <c r="V15" s="59"/>
      <c r="Z15" s="2"/>
      <c r="AA15" s="8"/>
      <c r="AB15" s="8"/>
      <c r="AC15" s="8"/>
      <c r="AD15" s="8"/>
      <c r="AE15" s="8"/>
      <c r="AF15" s="8"/>
      <c r="AG15" s="8"/>
      <c r="AH15" s="8"/>
      <c r="AI15" s="8"/>
      <c r="AJ15" s="8"/>
      <c r="AK15" s="8"/>
      <c r="AL15" s="8"/>
      <c r="AM15" s="8"/>
      <c r="AN15" s="8"/>
      <c r="AO15" s="8"/>
      <c r="AP15" s="9"/>
      <c r="AQ15" s="9"/>
      <c r="AR15" s="9"/>
      <c r="AS15" s="9"/>
      <c r="AT15" s="9"/>
      <c r="AU15" s="9"/>
      <c r="AV15" s="9"/>
      <c r="AW15" s="9"/>
      <c r="AX15" s="9"/>
      <c r="AY15" s="9"/>
      <c r="AZ15" s="9"/>
      <c r="BA15" s="9"/>
      <c r="BB15" s="9"/>
      <c r="BC15" s="9"/>
      <c r="BD15" s="9"/>
      <c r="BE15" s="9"/>
      <c r="BF15" s="8"/>
      <c r="BG15" s="8"/>
      <c r="BH15" s="8"/>
      <c r="BI15" s="8"/>
      <c r="BK15" s="8"/>
      <c r="BL15" s="8"/>
      <c r="BM15" s="8"/>
      <c r="BR15" s="26"/>
    </row>
    <row r="16" spans="2:70" s="58" customFormat="1" hidden="1" x14ac:dyDescent="0.2">
      <c r="B16" s="3" t="s">
        <v>143</v>
      </c>
      <c r="C16" s="26"/>
      <c r="D16" s="2" t="s">
        <v>52</v>
      </c>
      <c r="J16" s="58" t="str">
        <f>+CHOOSE(J14,D6,D7,D8,D9,D10,D11,D12,D13,D14,D15,D16,D17,D18,D19,D20,D21,D22,D23,D24,D25)</f>
        <v>Direccionamiento Estratégico y Planeación</v>
      </c>
      <c r="O16" s="59"/>
      <c r="P16" s="59"/>
      <c r="U16" s="59"/>
      <c r="V16" s="59"/>
      <c r="Z16" s="2"/>
      <c r="AA16" s="8"/>
      <c r="AB16" s="8"/>
      <c r="AC16" s="8"/>
      <c r="AD16" s="8"/>
      <c r="AE16" s="8"/>
      <c r="AF16" s="8"/>
      <c r="AG16" s="8"/>
      <c r="AH16" s="8"/>
      <c r="AI16" s="8"/>
      <c r="AJ16" s="8"/>
      <c r="AK16" s="8"/>
      <c r="AL16" s="8"/>
      <c r="AM16" s="8"/>
      <c r="AN16" s="8"/>
      <c r="AO16" s="8"/>
      <c r="AP16" s="9"/>
      <c r="AQ16" s="9"/>
      <c r="AR16" s="9"/>
      <c r="AS16" s="9"/>
      <c r="AT16" s="9"/>
      <c r="AU16" s="9"/>
      <c r="AV16" s="9"/>
      <c r="AW16" s="9"/>
      <c r="AX16" s="9"/>
      <c r="AY16" s="9"/>
      <c r="AZ16" s="9"/>
      <c r="BA16" s="9"/>
      <c r="BB16" s="9"/>
      <c r="BC16" s="9"/>
      <c r="BD16" s="9"/>
      <c r="BE16" s="9"/>
      <c r="BF16" s="8"/>
      <c r="BG16" s="8"/>
      <c r="BH16" s="8"/>
      <c r="BI16" s="8"/>
      <c r="BK16" s="8"/>
      <c r="BL16" s="8"/>
      <c r="BM16" s="8"/>
      <c r="BR16" s="26"/>
    </row>
    <row r="17" spans="2:70" s="58" customFormat="1" hidden="1" x14ac:dyDescent="0.2">
      <c r="B17" s="3" t="s">
        <v>144</v>
      </c>
      <c r="C17" s="26"/>
      <c r="D17" s="2" t="s">
        <v>54</v>
      </c>
      <c r="O17" s="59"/>
      <c r="P17" s="59"/>
      <c r="U17" s="59"/>
      <c r="V17" s="59"/>
      <c r="Z17" s="2"/>
      <c r="AA17" s="8"/>
      <c r="AB17" s="8"/>
      <c r="AC17" s="8"/>
      <c r="AD17" s="8"/>
      <c r="AE17" s="8"/>
      <c r="AF17" s="8"/>
      <c r="AG17" s="8"/>
      <c r="AH17" s="8"/>
      <c r="AI17" s="8"/>
      <c r="AJ17" s="8"/>
      <c r="AK17" s="8"/>
      <c r="AL17" s="8"/>
      <c r="AM17" s="8"/>
      <c r="AN17" s="8"/>
      <c r="AO17" s="8"/>
      <c r="AP17" s="9"/>
      <c r="AQ17" s="9"/>
      <c r="AR17" s="9"/>
      <c r="AS17" s="9"/>
      <c r="AT17" s="9"/>
      <c r="AU17" s="9"/>
      <c r="AV17" s="9"/>
      <c r="AW17" s="9"/>
      <c r="AX17" s="9"/>
      <c r="AY17" s="9"/>
      <c r="AZ17" s="9"/>
      <c r="BA17" s="9"/>
      <c r="BB17" s="9"/>
      <c r="BC17" s="9"/>
      <c r="BD17" s="9"/>
      <c r="BE17" s="9"/>
      <c r="BF17" s="8"/>
      <c r="BG17" s="8"/>
      <c r="BH17" s="8"/>
      <c r="BI17" s="8"/>
      <c r="BK17" s="8"/>
      <c r="BL17" s="8"/>
      <c r="BM17" s="8"/>
      <c r="BR17" s="26"/>
    </row>
    <row r="18" spans="2:70" s="58" customFormat="1" hidden="1" x14ac:dyDescent="0.2">
      <c r="B18" s="3" t="s">
        <v>145</v>
      </c>
      <c r="C18" s="26"/>
      <c r="D18" s="2" t="s">
        <v>53</v>
      </c>
      <c r="O18" s="59"/>
      <c r="P18" s="59"/>
      <c r="U18" s="59"/>
      <c r="V18" s="59"/>
      <c r="Z18" s="2"/>
      <c r="AA18" s="8"/>
      <c r="AB18" s="8"/>
      <c r="AC18" s="8"/>
      <c r="AD18" s="8"/>
      <c r="AE18" s="8"/>
      <c r="AF18" s="8"/>
      <c r="AG18" s="8"/>
      <c r="AH18" s="8"/>
      <c r="AI18" s="8"/>
      <c r="AJ18" s="8"/>
      <c r="AK18" s="8"/>
      <c r="AL18" s="8"/>
      <c r="AM18" s="8"/>
      <c r="AN18" s="8"/>
      <c r="AO18" s="8"/>
      <c r="AP18" s="9"/>
      <c r="AQ18" s="9"/>
      <c r="AR18" s="9"/>
      <c r="AS18" s="9"/>
      <c r="AT18" s="9"/>
      <c r="AU18" s="9"/>
      <c r="AV18" s="9"/>
      <c r="AW18" s="9"/>
      <c r="AX18" s="9"/>
      <c r="AY18" s="9"/>
      <c r="AZ18" s="9"/>
      <c r="BA18" s="9"/>
      <c r="BB18" s="9"/>
      <c r="BC18" s="9"/>
      <c r="BD18" s="9"/>
      <c r="BE18" s="9"/>
      <c r="BF18" s="8"/>
      <c r="BG18" s="8"/>
      <c r="BH18" s="8"/>
      <c r="BI18" s="8"/>
      <c r="BK18" s="8"/>
      <c r="BL18" s="8"/>
      <c r="BM18" s="8"/>
      <c r="BR18" s="26"/>
    </row>
    <row r="19" spans="2:70" s="58" customFormat="1" hidden="1" x14ac:dyDescent="0.2">
      <c r="B19" s="3" t="s">
        <v>146</v>
      </c>
      <c r="C19" s="26"/>
      <c r="D19" s="2" t="s">
        <v>42</v>
      </c>
      <c r="O19" s="59"/>
      <c r="P19" s="59"/>
      <c r="U19" s="59"/>
      <c r="V19" s="59"/>
      <c r="Z19" s="2"/>
      <c r="AA19" s="8"/>
      <c r="AB19" s="8"/>
      <c r="AC19" s="8"/>
      <c r="AD19" s="8"/>
      <c r="AE19" s="8"/>
      <c r="AF19" s="8"/>
      <c r="AG19" s="8"/>
      <c r="AH19" s="8"/>
      <c r="AI19" s="8"/>
      <c r="AJ19" s="8"/>
      <c r="AK19" s="8"/>
      <c r="AL19" s="8"/>
      <c r="AM19" s="8"/>
      <c r="AN19" s="8"/>
      <c r="AO19" s="8"/>
      <c r="AP19" s="9"/>
      <c r="AQ19" s="9"/>
      <c r="AR19" s="9"/>
      <c r="AS19" s="9"/>
      <c r="AT19" s="9"/>
      <c r="AU19" s="9"/>
      <c r="AV19" s="9"/>
      <c r="AW19" s="9"/>
      <c r="AX19" s="9"/>
      <c r="AY19" s="9"/>
      <c r="AZ19" s="9"/>
      <c r="BA19" s="9"/>
      <c r="BB19" s="9"/>
      <c r="BC19" s="9"/>
      <c r="BD19" s="9"/>
      <c r="BE19" s="9"/>
      <c r="BF19" s="8"/>
      <c r="BG19" s="8"/>
      <c r="BH19" s="8"/>
      <c r="BI19" s="8"/>
      <c r="BK19" s="8"/>
      <c r="BL19" s="8"/>
      <c r="BM19" s="8"/>
      <c r="BR19" s="26"/>
    </row>
    <row r="20" spans="2:70" s="58" customFormat="1" hidden="1" x14ac:dyDescent="0.2">
      <c r="B20" s="3" t="s">
        <v>147</v>
      </c>
      <c r="C20" s="26"/>
      <c r="D20" s="2" t="s">
        <v>45</v>
      </c>
      <c r="O20" s="59"/>
      <c r="P20" s="59"/>
      <c r="U20" s="59"/>
      <c r="V20" s="59"/>
      <c r="Z20" s="2"/>
      <c r="AA20" s="8"/>
      <c r="AB20" s="8"/>
      <c r="AC20" s="8"/>
      <c r="AD20" s="8"/>
      <c r="AE20" s="8"/>
      <c r="AF20" s="8"/>
      <c r="AG20" s="8"/>
      <c r="AH20" s="8"/>
      <c r="AI20" s="8"/>
      <c r="AJ20" s="8"/>
      <c r="AK20" s="8"/>
      <c r="AL20" s="8"/>
      <c r="AM20" s="8"/>
      <c r="AN20" s="8"/>
      <c r="AO20" s="8"/>
      <c r="AP20" s="9"/>
      <c r="AQ20" s="9"/>
      <c r="AR20" s="9"/>
      <c r="AS20" s="9"/>
      <c r="AT20" s="9"/>
      <c r="AU20" s="9"/>
      <c r="AV20" s="9"/>
      <c r="AW20" s="9"/>
      <c r="AX20" s="9"/>
      <c r="AY20" s="9"/>
      <c r="AZ20" s="9"/>
      <c r="BA20" s="9"/>
      <c r="BB20" s="9"/>
      <c r="BC20" s="9"/>
      <c r="BD20" s="9"/>
      <c r="BE20" s="9"/>
      <c r="BF20" s="8"/>
      <c r="BG20" s="8"/>
      <c r="BH20" s="8"/>
      <c r="BI20" s="8"/>
      <c r="BK20" s="8"/>
      <c r="BL20" s="8"/>
      <c r="BM20" s="8"/>
      <c r="BR20" s="26"/>
    </row>
    <row r="21" spans="2:70" s="58" customFormat="1" hidden="1" x14ac:dyDescent="0.2">
      <c r="B21" s="3" t="s">
        <v>148</v>
      </c>
      <c r="C21" s="26"/>
      <c r="D21" s="2" t="s">
        <v>57</v>
      </c>
      <c r="O21" s="59"/>
      <c r="P21" s="59"/>
      <c r="U21" s="59"/>
      <c r="V21" s="59"/>
      <c r="Z21" s="2"/>
      <c r="AA21" s="8"/>
      <c r="AB21" s="8"/>
      <c r="AC21" s="8"/>
      <c r="AD21" s="8"/>
      <c r="AE21" s="8"/>
      <c r="AF21" s="8"/>
      <c r="AG21" s="8"/>
      <c r="AH21" s="8"/>
      <c r="AI21" s="8"/>
      <c r="AJ21" s="8"/>
      <c r="AK21" s="8"/>
      <c r="AL21" s="8"/>
      <c r="AM21" s="8"/>
      <c r="AN21" s="8"/>
      <c r="AO21" s="8"/>
      <c r="AP21" s="9"/>
      <c r="AQ21" s="9"/>
      <c r="AR21" s="9"/>
      <c r="AS21" s="9"/>
      <c r="AT21" s="9"/>
      <c r="AU21" s="9"/>
      <c r="AV21" s="9"/>
      <c r="AW21" s="9"/>
      <c r="AX21" s="9"/>
      <c r="AY21" s="9"/>
      <c r="AZ21" s="9"/>
      <c r="BA21" s="9"/>
      <c r="BB21" s="9"/>
      <c r="BC21" s="9"/>
      <c r="BD21" s="9"/>
      <c r="BE21" s="9"/>
      <c r="BF21" s="8"/>
      <c r="BG21" s="8"/>
      <c r="BH21" s="8"/>
      <c r="BI21" s="8"/>
      <c r="BK21" s="8"/>
      <c r="BL21" s="8"/>
      <c r="BM21" s="8"/>
      <c r="BR21" s="26"/>
    </row>
    <row r="22" spans="2:70" s="58" customFormat="1" hidden="1" x14ac:dyDescent="0.2">
      <c r="B22" s="3" t="s">
        <v>149</v>
      </c>
      <c r="C22" s="26"/>
      <c r="D22" s="2" t="s">
        <v>56</v>
      </c>
      <c r="O22" s="59"/>
      <c r="P22" s="59"/>
      <c r="U22" s="59"/>
      <c r="V22" s="59"/>
      <c r="Z22" s="2"/>
      <c r="AP22" s="2"/>
      <c r="AQ22" s="2"/>
      <c r="AR22" s="2"/>
      <c r="AS22" s="2"/>
      <c r="AT22" s="2"/>
      <c r="AU22" s="2"/>
      <c r="AV22" s="2"/>
      <c r="AW22" s="2"/>
      <c r="AX22" s="2"/>
      <c r="AY22" s="2"/>
      <c r="AZ22" s="2"/>
      <c r="BA22" s="2"/>
      <c r="BB22" s="2"/>
      <c r="BC22" s="2"/>
      <c r="BD22" s="2"/>
      <c r="BE22" s="2"/>
      <c r="BR22" s="26"/>
    </row>
    <row r="23" spans="2:70" s="58" customFormat="1" hidden="1" x14ac:dyDescent="0.2">
      <c r="B23" s="3" t="s">
        <v>150</v>
      </c>
      <c r="C23" s="26"/>
      <c r="D23" s="2" t="s">
        <v>47</v>
      </c>
      <c r="O23" s="59"/>
      <c r="P23" s="59"/>
      <c r="U23" s="59"/>
      <c r="V23" s="59"/>
      <c r="Z23" s="2"/>
      <c r="AP23" s="2"/>
      <c r="AQ23" s="2"/>
      <c r="AR23" s="2"/>
      <c r="AS23" s="2"/>
      <c r="AT23" s="2"/>
      <c r="AU23" s="2"/>
      <c r="AV23" s="2"/>
      <c r="AW23" s="2"/>
      <c r="AX23" s="2"/>
      <c r="AY23" s="2"/>
      <c r="AZ23" s="2"/>
      <c r="BA23" s="2"/>
      <c r="BB23" s="2"/>
      <c r="BC23" s="2"/>
      <c r="BD23" s="2"/>
      <c r="BE23" s="2"/>
      <c r="BR23" s="26"/>
    </row>
    <row r="24" spans="2:70" s="58" customFormat="1" hidden="1" x14ac:dyDescent="0.2">
      <c r="B24" s="3" t="s">
        <v>151</v>
      </c>
      <c r="C24" s="26"/>
      <c r="D24" s="2" t="s">
        <v>59</v>
      </c>
      <c r="O24" s="59"/>
      <c r="P24" s="59"/>
      <c r="U24" s="59"/>
      <c r="V24" s="59"/>
      <c r="Z24" s="2"/>
      <c r="AP24" s="2"/>
      <c r="AQ24" s="2"/>
      <c r="AR24" s="2"/>
      <c r="AS24" s="2"/>
      <c r="AT24" s="2"/>
      <c r="AU24" s="2"/>
      <c r="AV24" s="2"/>
      <c r="AW24" s="2"/>
      <c r="AX24" s="2"/>
      <c r="AY24" s="2"/>
      <c r="AZ24" s="2"/>
      <c r="BA24" s="2"/>
      <c r="BB24" s="2"/>
      <c r="BC24" s="2"/>
      <c r="BD24" s="2"/>
      <c r="BE24" s="2"/>
      <c r="BR24" s="26"/>
    </row>
    <row r="25" spans="2:70" s="58" customFormat="1" hidden="1" x14ac:dyDescent="0.2">
      <c r="B25" s="3" t="s">
        <v>152</v>
      </c>
      <c r="C25" s="26"/>
      <c r="D25" s="2" t="s">
        <v>50</v>
      </c>
      <c r="O25" s="59"/>
      <c r="P25" s="59"/>
      <c r="U25" s="59"/>
      <c r="V25" s="59"/>
      <c r="Z25" s="2"/>
      <c r="AP25" s="2"/>
      <c r="AQ25" s="2"/>
      <c r="AR25" s="2"/>
      <c r="AS25" s="2"/>
      <c r="AT25" s="2"/>
      <c r="AU25" s="2"/>
      <c r="AV25" s="2"/>
      <c r="AW25" s="2"/>
      <c r="AX25" s="2"/>
      <c r="AY25" s="2"/>
      <c r="AZ25" s="2"/>
      <c r="BA25" s="2"/>
      <c r="BB25" s="2"/>
      <c r="BC25" s="2"/>
      <c r="BD25" s="2"/>
      <c r="BE25" s="2"/>
      <c r="BR25" s="26"/>
    </row>
    <row r="26" spans="2:70" s="58" customFormat="1" x14ac:dyDescent="0.2">
      <c r="B26" s="3"/>
      <c r="C26" s="26"/>
      <c r="D26" s="2"/>
      <c r="O26" s="59"/>
      <c r="P26" s="59"/>
      <c r="U26" s="59"/>
      <c r="V26" s="59"/>
      <c r="Z26" s="2"/>
      <c r="AP26" s="2"/>
      <c r="AQ26" s="2"/>
      <c r="AR26" s="2"/>
      <c r="AS26" s="2"/>
      <c r="AT26" s="2"/>
      <c r="AU26" s="2"/>
      <c r="AV26" s="2"/>
      <c r="AW26" s="2"/>
      <c r="AX26" s="2"/>
      <c r="AY26" s="2"/>
      <c r="AZ26" s="2"/>
      <c r="BA26" s="2"/>
      <c r="BB26" s="2"/>
      <c r="BC26" s="2"/>
      <c r="BD26" s="2"/>
      <c r="BE26" s="2"/>
      <c r="BR26" s="26"/>
    </row>
    <row r="27" spans="2:70" s="4" customFormat="1" ht="9" customHeight="1" thickBot="1" x14ac:dyDescent="0.3">
      <c r="B27" s="15"/>
      <c r="C27" s="27"/>
      <c r="AG27" s="16"/>
      <c r="AH27" s="16"/>
      <c r="BR27" s="27"/>
    </row>
    <row r="28" spans="2:70" s="4" customFormat="1" ht="15.75" thickBot="1" x14ac:dyDescent="0.3">
      <c r="B28" s="15"/>
      <c r="C28" s="27"/>
      <c r="D28" s="190" t="s">
        <v>749</v>
      </c>
      <c r="E28" s="191"/>
      <c r="F28" s="192"/>
      <c r="AG28" s="16"/>
      <c r="AH28" s="16"/>
      <c r="BR28" s="27"/>
    </row>
    <row r="29" spans="2:70" s="4" customFormat="1" ht="21.75" customHeight="1" thickBot="1" x14ac:dyDescent="0.3">
      <c r="B29" s="15"/>
      <c r="C29" s="27"/>
      <c r="AG29" s="16"/>
      <c r="AH29" s="16"/>
      <c r="BR29" s="27"/>
    </row>
    <row r="30" spans="2:70" s="4" customFormat="1" ht="15.75" hidden="1" thickBot="1" x14ac:dyDescent="0.3">
      <c r="B30" s="15"/>
      <c r="C30" s="27"/>
      <c r="AG30" s="16"/>
      <c r="AH30" s="16"/>
      <c r="BR30" s="27"/>
    </row>
    <row r="31" spans="2:70" s="4" customFormat="1" ht="15.75" hidden="1" thickBot="1" x14ac:dyDescent="0.3">
      <c r="B31" s="15"/>
      <c r="C31" s="27"/>
      <c r="AG31" s="16"/>
      <c r="AH31" s="16"/>
      <c r="BR31" s="27"/>
    </row>
    <row r="32" spans="2:70" s="4" customFormat="1" ht="15.75" hidden="1" thickBot="1" x14ac:dyDescent="0.3">
      <c r="B32" s="15"/>
      <c r="C32" s="27"/>
      <c r="AG32" s="16"/>
      <c r="AH32" s="16"/>
      <c r="BR32" s="27"/>
    </row>
    <row r="33" spans="1:138" s="4" customFormat="1" ht="15.75" hidden="1" thickBot="1" x14ac:dyDescent="0.3">
      <c r="B33" s="15"/>
      <c r="C33" s="27"/>
      <c r="AG33" s="16"/>
      <c r="AH33" s="16"/>
      <c r="BR33" s="27"/>
    </row>
    <row r="34" spans="1:138" s="4" customFormat="1" ht="15.75" hidden="1" thickBot="1" x14ac:dyDescent="0.3">
      <c r="B34" s="15"/>
      <c r="C34" s="27"/>
      <c r="AG34" s="16"/>
      <c r="AH34" s="16"/>
      <c r="BR34" s="27"/>
    </row>
    <row r="35" spans="1:138" s="4" customFormat="1" ht="16.5" customHeight="1" thickBot="1" x14ac:dyDescent="0.3">
      <c r="B35" s="15"/>
      <c r="C35" s="27"/>
      <c r="D35" s="180" t="s">
        <v>501</v>
      </c>
      <c r="E35" s="181"/>
      <c r="F35" s="181"/>
      <c r="G35" s="181"/>
      <c r="H35" s="181"/>
      <c r="I35" s="181"/>
      <c r="J35" s="181"/>
      <c r="K35" s="182"/>
      <c r="L35" s="183" t="s">
        <v>502</v>
      </c>
      <c r="M35" s="184"/>
      <c r="N35" s="184"/>
      <c r="O35" s="184"/>
      <c r="P35" s="184"/>
      <c r="Q35" s="184"/>
      <c r="R35" s="184"/>
      <c r="S35" s="184"/>
      <c r="T35" s="184"/>
      <c r="U35" s="184"/>
      <c r="V35" s="184"/>
      <c r="W35" s="184"/>
      <c r="X35" s="185"/>
      <c r="Y35" s="156" t="s">
        <v>503</v>
      </c>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c r="BI35" s="157"/>
      <c r="BJ35" s="157"/>
      <c r="BK35" s="158"/>
      <c r="BR35" s="27"/>
    </row>
    <row r="36" spans="1:138" s="17" customFormat="1" ht="63.75" x14ac:dyDescent="0.2">
      <c r="A36" s="60" t="s">
        <v>419</v>
      </c>
      <c r="B36" s="60" t="s">
        <v>500</v>
      </c>
      <c r="C36" s="61" t="s">
        <v>508</v>
      </c>
      <c r="D36" s="61" t="s">
        <v>3</v>
      </c>
      <c r="E36" s="61" t="s">
        <v>11</v>
      </c>
      <c r="F36" s="61" t="s">
        <v>63</v>
      </c>
      <c r="G36" s="61" t="s">
        <v>70</v>
      </c>
      <c r="H36" s="61" t="s">
        <v>74</v>
      </c>
      <c r="I36" s="61" t="s">
        <v>12</v>
      </c>
      <c r="J36" s="61" t="s">
        <v>0</v>
      </c>
      <c r="K36" s="61" t="s">
        <v>13</v>
      </c>
      <c r="L36" s="62" t="s">
        <v>1</v>
      </c>
      <c r="M36" s="62" t="s">
        <v>2</v>
      </c>
      <c r="N36" s="61" t="s">
        <v>491</v>
      </c>
      <c r="O36" s="61" t="s">
        <v>523</v>
      </c>
      <c r="P36" s="61" t="s">
        <v>498</v>
      </c>
      <c r="Q36" s="62" t="s">
        <v>62</v>
      </c>
      <c r="R36" s="62" t="s">
        <v>1</v>
      </c>
      <c r="S36" s="62" t="s">
        <v>2</v>
      </c>
      <c r="T36" s="61" t="s">
        <v>492</v>
      </c>
      <c r="U36" s="61" t="s">
        <v>524</v>
      </c>
      <c r="V36" s="61" t="s">
        <v>499</v>
      </c>
      <c r="W36" s="61" t="s">
        <v>153</v>
      </c>
      <c r="X36" s="61" t="s">
        <v>88</v>
      </c>
      <c r="Y36" s="23" t="s">
        <v>10</v>
      </c>
      <c r="Z36" s="23" t="s">
        <v>14</v>
      </c>
      <c r="AA36" s="23" t="s">
        <v>93</v>
      </c>
      <c r="AB36" s="23" t="s">
        <v>154</v>
      </c>
      <c r="AC36" s="23" t="s">
        <v>168</v>
      </c>
      <c r="AD36" s="23" t="s">
        <v>155</v>
      </c>
      <c r="AE36" s="23" t="s">
        <v>560</v>
      </c>
      <c r="AF36" s="23" t="s">
        <v>561</v>
      </c>
      <c r="AG36" s="23" t="s">
        <v>562</v>
      </c>
      <c r="AH36" s="23" t="s">
        <v>563</v>
      </c>
      <c r="AI36" s="23" t="s">
        <v>182</v>
      </c>
      <c r="AJ36" s="23" t="s">
        <v>16</v>
      </c>
      <c r="AK36" s="23" t="s">
        <v>15</v>
      </c>
      <c r="AL36" s="23" t="s">
        <v>17</v>
      </c>
      <c r="AM36" s="23" t="s">
        <v>18</v>
      </c>
      <c r="AN36" s="23" t="s">
        <v>19</v>
      </c>
      <c r="AO36" s="23" t="s">
        <v>170</v>
      </c>
      <c r="AP36" s="23" t="s">
        <v>99</v>
      </c>
      <c r="AQ36" s="23" t="s">
        <v>100</v>
      </c>
      <c r="AR36" s="23" t="s">
        <v>94</v>
      </c>
      <c r="AS36" s="23" t="s">
        <v>95</v>
      </c>
      <c r="AT36" s="23" t="s">
        <v>96</v>
      </c>
      <c r="AU36" s="23" t="s">
        <v>97</v>
      </c>
      <c r="AV36" s="23" t="s">
        <v>98</v>
      </c>
      <c r="AW36" s="23" t="s">
        <v>119</v>
      </c>
      <c r="AX36" s="23" t="s">
        <v>120</v>
      </c>
      <c r="AY36" s="23" t="s">
        <v>121</v>
      </c>
      <c r="AZ36" s="23" t="s">
        <v>122</v>
      </c>
      <c r="BA36" s="23" t="s">
        <v>123</v>
      </c>
      <c r="BB36" s="23" t="s">
        <v>124</v>
      </c>
      <c r="BC36" s="23" t="s">
        <v>125</v>
      </c>
      <c r="BD36" s="23" t="s">
        <v>132</v>
      </c>
      <c r="BE36" s="23" t="s">
        <v>495</v>
      </c>
      <c r="BF36" s="23" t="s">
        <v>496</v>
      </c>
      <c r="BG36" s="23" t="s">
        <v>497</v>
      </c>
      <c r="BH36" s="23" t="s">
        <v>160</v>
      </c>
      <c r="BI36" s="23" t="s">
        <v>161</v>
      </c>
      <c r="BJ36" s="23" t="s">
        <v>159</v>
      </c>
      <c r="BK36" s="23" t="s">
        <v>162</v>
      </c>
      <c r="BL36" s="10" t="s">
        <v>163</v>
      </c>
      <c r="BM36" s="10" t="s">
        <v>164</v>
      </c>
      <c r="BN36" s="10" t="s">
        <v>184</v>
      </c>
      <c r="BO36" s="10" t="s">
        <v>183</v>
      </c>
      <c r="BP36" s="10" t="s">
        <v>185</v>
      </c>
      <c r="BQ36" s="10" t="s">
        <v>183</v>
      </c>
      <c r="BR36" s="23" t="s">
        <v>507</v>
      </c>
    </row>
    <row r="37" spans="1:138" s="36" customFormat="1" ht="117.75" customHeight="1" x14ac:dyDescent="0.2">
      <c r="A37" s="142">
        <v>31</v>
      </c>
      <c r="B37" s="142" t="s">
        <v>443</v>
      </c>
      <c r="C37" s="99" t="s">
        <v>54</v>
      </c>
      <c r="D37" s="75" t="s">
        <v>54</v>
      </c>
      <c r="E37" s="143" t="s">
        <v>32</v>
      </c>
      <c r="F37" s="136" t="s">
        <v>69</v>
      </c>
      <c r="G37" s="136" t="s">
        <v>77</v>
      </c>
      <c r="H37" s="136" t="s">
        <v>81</v>
      </c>
      <c r="I37" s="144" t="s">
        <v>273</v>
      </c>
      <c r="J37" s="145" t="s">
        <v>274</v>
      </c>
      <c r="K37" s="144" t="s">
        <v>275</v>
      </c>
      <c r="L37" s="139">
        <v>4</v>
      </c>
      <c r="M37" s="139">
        <v>4</v>
      </c>
      <c r="N37" s="140">
        <f>+L37*M37</f>
        <v>16</v>
      </c>
      <c r="O37" s="193" t="str">
        <f>(CONCATENATE(L37,M37))</f>
        <v>44</v>
      </c>
      <c r="P37" s="193" t="str">
        <f>IF(OR(O37="11",O37="12",O37="21",O37="22",O37="31"),$P$9,IF(OR(O37="41",O37="32",O37="23",O37="13"),$P$8,IF(OR(O37="51",O37="52",O37="42",O37="43",O37="33",O37="24",O37="14"),$P$7,IF(OR(O37="53",O37="54",O37="44",O37="34",O37="55",O37="45",O37="35",O37="25",O37="15"),$P$6,0))))</f>
        <v>RIESGO EXTREMO</v>
      </c>
      <c r="Q37" s="193" t="s">
        <v>90</v>
      </c>
      <c r="R37" s="138">
        <f>INT(L37-BO37)</f>
        <v>3</v>
      </c>
      <c r="S37" s="138">
        <f>INT(M37-BQ37)</f>
        <v>3</v>
      </c>
      <c r="T37" s="140">
        <f>+R37*S37</f>
        <v>9</v>
      </c>
      <c r="U37" s="193" t="str">
        <f>(CONCATENATE(R37,S37))</f>
        <v>33</v>
      </c>
      <c r="V37" s="193" t="str">
        <f>IF(OR(U37="11",U37="12",U37="21",U37="22",U37="31"),$P$9,IF(OR(U37="41",U37="32",U37="23",U37="13"),$P$8,IF(OR(U37="51",U37="52",U37="42",U37="43",U37="33",U37="24",U37="14"),$P$7,IF(OR(U37="53",U37="54",U37="44",U37="34",U37="55",U37="45",U37="35",U37="25",U37="15"),$P$6,0))))</f>
        <v>RIESGO ALTO</v>
      </c>
      <c r="W37" s="136" t="s">
        <v>540</v>
      </c>
      <c r="X37" s="136" t="s">
        <v>23</v>
      </c>
      <c r="Y37" s="76" t="s">
        <v>680</v>
      </c>
      <c r="Z37" s="80" t="s">
        <v>276</v>
      </c>
      <c r="AA37" s="33" t="s">
        <v>23</v>
      </c>
      <c r="AB37" s="80" t="s">
        <v>397</v>
      </c>
      <c r="AC37" s="33" t="s">
        <v>7</v>
      </c>
      <c r="AD37" s="72">
        <f t="shared" ref="AD37:AD42" si="0">+SUM(AE37:AH37)</f>
        <v>2</v>
      </c>
      <c r="AE37" s="33">
        <v>0</v>
      </c>
      <c r="AF37" s="33">
        <v>1</v>
      </c>
      <c r="AG37" s="33">
        <v>0</v>
      </c>
      <c r="AH37" s="33">
        <v>1</v>
      </c>
      <c r="AI37" s="33" t="s">
        <v>23</v>
      </c>
      <c r="AJ37" s="33" t="s">
        <v>21</v>
      </c>
      <c r="AK37" s="33" t="s">
        <v>6</v>
      </c>
      <c r="AL37" s="33" t="s">
        <v>6</v>
      </c>
      <c r="AM37" s="33" t="s">
        <v>6</v>
      </c>
      <c r="AN37" s="33" t="s">
        <v>31</v>
      </c>
      <c r="AO37" s="33" t="s">
        <v>117</v>
      </c>
      <c r="AP37" s="33" t="s">
        <v>101</v>
      </c>
      <c r="AQ37" s="33" t="s">
        <v>103</v>
      </c>
      <c r="AR37" s="33" t="s">
        <v>105</v>
      </c>
      <c r="AS37" s="33" t="str">
        <f t="shared" ref="AS37:AS42" si="1">+IF(AJ37="Preventivo","Prevenir",IF(AJ37="Detectivo","Detectar","No es un control"))</f>
        <v>Detectar</v>
      </c>
      <c r="AT37" s="80" t="s">
        <v>108</v>
      </c>
      <c r="AU37" s="80" t="s">
        <v>110</v>
      </c>
      <c r="AV37" s="80" t="s">
        <v>112</v>
      </c>
      <c r="AW37" s="33">
        <f t="shared" ref="AW37:AW42" si="2">+IF(AP37=$AP$6,$AP$10,$AP$11)</f>
        <v>15</v>
      </c>
      <c r="AX37" s="33">
        <f t="shared" ref="AX37:AX42" si="3">+IF(AQ37=$AQ$6,$AQ$10,$AQ$11)</f>
        <v>15</v>
      </c>
      <c r="AY37" s="33">
        <f t="shared" ref="AY37:AY42" si="4">+IF(AR37=$AR$6,$AR$10,$AR$11)</f>
        <v>15</v>
      </c>
      <c r="AZ37" s="33">
        <f t="shared" ref="AZ37:AZ42" si="5">IF(AS37=$AS$6,$AS$10,IF(AS37=$AS$7,$AS$11,0))</f>
        <v>10</v>
      </c>
      <c r="BA37" s="33">
        <f t="shared" ref="BA37:BA42" si="6">+IF(AT37=$AT$6,$AT$10,$AT$11)</f>
        <v>15</v>
      </c>
      <c r="BB37" s="33">
        <f t="shared" ref="BB37:BB42" si="7">+IF(AU37=$AU$6,$AU$10,$AU$11)</f>
        <v>15</v>
      </c>
      <c r="BC37" s="33">
        <f t="shared" ref="BC37:BC42" si="8">IF(AV37=$AV$6,$AV$10,IF(AV37=$AV$7,$AV$11,0))</f>
        <v>10</v>
      </c>
      <c r="BD37" s="72">
        <f t="shared" ref="BD37:BD42" si="9">SUM(AW37:BC37)</f>
        <v>95</v>
      </c>
      <c r="BE37" s="72" t="str">
        <f t="shared" ref="BE37:BE42" si="10">+IF(BD37&lt;=85,"Débil",IF(AND(BD37&gt;85,BD37&lt;96),"Moderado","Fuerte"))</f>
        <v>Moderado</v>
      </c>
      <c r="BF37" s="34" t="s">
        <v>156</v>
      </c>
      <c r="BG37" s="72" t="str">
        <f t="shared" ref="BG37:BG42" si="11">+IF(BF37=$BF$6,"Fuerte",IF(BF37=$BF$7,"Moderado","Débil"))</f>
        <v>Fuerte</v>
      </c>
      <c r="BH37" s="72" t="str">
        <f t="shared" ref="BH37:BH42" si="12">+IF(AND(BE37="Fuerte",BG37="Fuerte"),"Fuerte",IF(BE37="Débil","Débil",IF(BG37="Débil","Débil","Moderado")))</f>
        <v>Moderado</v>
      </c>
      <c r="BI37" s="72">
        <f t="shared" ref="BI37:BI42" si="13">+IF(BH37=$BE$6,100,IF(BH37=$BE$7,50,0))</f>
        <v>50</v>
      </c>
      <c r="BJ37" s="135">
        <f>+AVERAGE(BI37:BI38)</f>
        <v>50</v>
      </c>
      <c r="BK37" s="137" t="str">
        <f>IF(BJ37&lt;50,"Débil",IF(BJ37=100,"Fuerte","Moderado"))</f>
        <v>Moderado</v>
      </c>
      <c r="BL37" s="39" t="s">
        <v>165</v>
      </c>
      <c r="BM37" s="39" t="s">
        <v>165</v>
      </c>
      <c r="BN37" s="66">
        <f>IF(E37=$E$7,0,IF(AND(BK37="Fuerte",BL37="Directamente"),2,IF(AND(BK37="Moderado",BL37="Directamente"),1,0)))</f>
        <v>1</v>
      </c>
      <c r="BO37" s="134">
        <f>+AVERAGE(BN37:BN38)</f>
        <v>1</v>
      </c>
      <c r="BP37" s="66">
        <f>IF(D37=$E$7,0,IF(AND(BK37="Fuerte",BL37="Indirectamente"),1,IF(AND(BK37="Fuerte",BL37="Directamente"),2,IF(AND(BK37="Moderado",BL37="Directamente"),1,0))))</f>
        <v>1</v>
      </c>
      <c r="BQ37" s="134">
        <f>+AVERAGE(BP37:BP38)</f>
        <v>1</v>
      </c>
      <c r="BR37" s="99" t="s">
        <v>54</v>
      </c>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c r="DA37" s="35"/>
      <c r="DB37" s="35"/>
      <c r="DC37" s="35"/>
      <c r="DD37" s="35"/>
      <c r="DE37" s="35"/>
      <c r="DF37" s="35"/>
      <c r="DG37" s="35"/>
      <c r="DH37" s="35"/>
      <c r="DI37" s="35"/>
      <c r="DJ37" s="35"/>
      <c r="DK37" s="35"/>
      <c r="DL37" s="35"/>
      <c r="DM37" s="35"/>
      <c r="DN37" s="35"/>
      <c r="DO37" s="35"/>
      <c r="DP37" s="35"/>
      <c r="DQ37" s="35"/>
      <c r="DR37" s="35"/>
      <c r="DS37" s="35"/>
      <c r="DT37" s="35"/>
      <c r="DU37" s="35"/>
      <c r="DV37" s="35"/>
      <c r="DW37" s="35"/>
      <c r="DX37" s="35"/>
      <c r="DY37" s="35"/>
      <c r="DZ37" s="35"/>
      <c r="EA37" s="35"/>
      <c r="EB37" s="35"/>
      <c r="EC37" s="35"/>
      <c r="ED37" s="35"/>
      <c r="EE37" s="35"/>
      <c r="EF37" s="35"/>
      <c r="EG37" s="35"/>
      <c r="EH37" s="35"/>
    </row>
    <row r="38" spans="1:138" s="36" customFormat="1" ht="117.75" customHeight="1" x14ac:dyDescent="0.2">
      <c r="A38" s="142"/>
      <c r="B38" s="142"/>
      <c r="C38" s="99" t="s">
        <v>54</v>
      </c>
      <c r="D38" s="75" t="s">
        <v>54</v>
      </c>
      <c r="E38" s="143"/>
      <c r="F38" s="136"/>
      <c r="G38" s="136"/>
      <c r="H38" s="136"/>
      <c r="I38" s="144"/>
      <c r="J38" s="145"/>
      <c r="K38" s="144"/>
      <c r="L38" s="139"/>
      <c r="M38" s="139"/>
      <c r="N38" s="140"/>
      <c r="O38" s="193"/>
      <c r="P38" s="193"/>
      <c r="Q38" s="193"/>
      <c r="R38" s="139">
        <f>+L38-BN38</f>
        <v>-1</v>
      </c>
      <c r="S38" s="139">
        <f>+M38-BQ38</f>
        <v>0</v>
      </c>
      <c r="T38" s="140"/>
      <c r="U38" s="193"/>
      <c r="V38" s="193"/>
      <c r="W38" s="139"/>
      <c r="X38" s="139"/>
      <c r="Y38" s="76" t="s">
        <v>681</v>
      </c>
      <c r="Z38" s="80" t="s">
        <v>277</v>
      </c>
      <c r="AA38" s="33" t="s">
        <v>23</v>
      </c>
      <c r="AB38" s="80" t="s">
        <v>683</v>
      </c>
      <c r="AC38" s="33" t="s">
        <v>7</v>
      </c>
      <c r="AD38" s="72">
        <f t="shared" si="0"/>
        <v>0</v>
      </c>
      <c r="AE38" s="33">
        <v>0</v>
      </c>
      <c r="AF38" s="33">
        <v>0</v>
      </c>
      <c r="AG38" s="33">
        <v>0</v>
      </c>
      <c r="AH38" s="33">
        <v>0</v>
      </c>
      <c r="AI38" s="33" t="s">
        <v>6</v>
      </c>
      <c r="AJ38" s="33" t="s">
        <v>21</v>
      </c>
      <c r="AK38" s="33" t="s">
        <v>6</v>
      </c>
      <c r="AL38" s="33" t="s">
        <v>6</v>
      </c>
      <c r="AM38" s="33" t="s">
        <v>6</v>
      </c>
      <c r="AN38" s="33" t="s">
        <v>29</v>
      </c>
      <c r="AO38" s="33" t="s">
        <v>117</v>
      </c>
      <c r="AP38" s="33" t="s">
        <v>101</v>
      </c>
      <c r="AQ38" s="33" t="s">
        <v>103</v>
      </c>
      <c r="AR38" s="33" t="s">
        <v>105</v>
      </c>
      <c r="AS38" s="33" t="str">
        <f t="shared" si="1"/>
        <v>Detectar</v>
      </c>
      <c r="AT38" s="80" t="s">
        <v>108</v>
      </c>
      <c r="AU38" s="80" t="s">
        <v>110</v>
      </c>
      <c r="AV38" s="80" t="s">
        <v>112</v>
      </c>
      <c r="AW38" s="33">
        <f t="shared" si="2"/>
        <v>15</v>
      </c>
      <c r="AX38" s="33">
        <f t="shared" si="3"/>
        <v>15</v>
      </c>
      <c r="AY38" s="33">
        <f t="shared" si="4"/>
        <v>15</v>
      </c>
      <c r="AZ38" s="33">
        <f t="shared" si="5"/>
        <v>10</v>
      </c>
      <c r="BA38" s="33">
        <f t="shared" si="6"/>
        <v>15</v>
      </c>
      <c r="BB38" s="33">
        <f t="shared" si="7"/>
        <v>15</v>
      </c>
      <c r="BC38" s="33">
        <f t="shared" si="8"/>
        <v>10</v>
      </c>
      <c r="BD38" s="72">
        <f t="shared" si="9"/>
        <v>95</v>
      </c>
      <c r="BE38" s="72" t="str">
        <f t="shared" si="10"/>
        <v>Moderado</v>
      </c>
      <c r="BF38" s="34" t="s">
        <v>156</v>
      </c>
      <c r="BG38" s="72" t="str">
        <f t="shared" si="11"/>
        <v>Fuerte</v>
      </c>
      <c r="BH38" s="72" t="str">
        <f t="shared" si="12"/>
        <v>Moderado</v>
      </c>
      <c r="BI38" s="72">
        <f t="shared" si="13"/>
        <v>50</v>
      </c>
      <c r="BJ38" s="135"/>
      <c r="BK38" s="137"/>
      <c r="BL38" s="39" t="s">
        <v>165</v>
      </c>
      <c r="BM38" s="39" t="s">
        <v>165</v>
      </c>
      <c r="BN38" s="66">
        <f>IF(E38=$E$7,0,IF(AND(BK37="Fuerte",BL38="Directamente"),2,IF(AND(BK37="Moderado",BL38="Directamente"),1,0)))</f>
        <v>1</v>
      </c>
      <c r="BO38" s="134"/>
      <c r="BP38" s="66">
        <f>IF(D38=$E$7,0,IF(AND(BK37="Fuerte",BL38="Indirectamente"),1,IF(AND(BK37="Fuerte",BL38="Directamente"),2,IF(AND(BK37="Moderado",BL38="Directamente"),1,0))))</f>
        <v>1</v>
      </c>
      <c r="BQ38" s="134"/>
      <c r="BR38" s="99" t="s">
        <v>54</v>
      </c>
      <c r="BS38" s="35"/>
      <c r="BT38" s="35"/>
      <c r="BU38" s="35"/>
      <c r="BV38" s="35"/>
      <c r="BW38" s="35"/>
      <c r="BX38" s="35"/>
      <c r="BY38" s="35"/>
      <c r="BZ38" s="35"/>
      <c r="CA38" s="35"/>
      <c r="CB38" s="35"/>
      <c r="CC38" s="35"/>
      <c r="CD38" s="35"/>
      <c r="CE38" s="35"/>
      <c r="CF38" s="35"/>
      <c r="CG38" s="35"/>
      <c r="CH38" s="35"/>
      <c r="CI38" s="35"/>
      <c r="CJ38" s="35"/>
      <c r="CK38" s="35"/>
      <c r="CL38" s="35"/>
      <c r="CM38" s="35"/>
      <c r="CN38" s="35"/>
      <c r="CO38" s="35"/>
      <c r="CP38" s="35"/>
      <c r="CQ38" s="35"/>
      <c r="CR38" s="35"/>
      <c r="CS38" s="35"/>
      <c r="CT38" s="35"/>
      <c r="CU38" s="35"/>
      <c r="CV38" s="35"/>
      <c r="CW38" s="35"/>
      <c r="CX38" s="35"/>
      <c r="CY38" s="35"/>
      <c r="CZ38" s="35"/>
      <c r="DA38" s="35"/>
      <c r="DB38" s="35"/>
      <c r="DC38" s="35"/>
      <c r="DD38" s="35"/>
      <c r="DE38" s="35"/>
      <c r="DF38" s="35"/>
      <c r="DG38" s="35"/>
      <c r="DH38" s="35"/>
      <c r="DI38" s="35"/>
      <c r="DJ38" s="35"/>
      <c r="DK38" s="35"/>
      <c r="DL38" s="35"/>
      <c r="DM38" s="35"/>
      <c r="DN38" s="35"/>
      <c r="DO38" s="35"/>
      <c r="DP38" s="35"/>
      <c r="DQ38" s="35"/>
      <c r="DR38" s="35"/>
      <c r="DS38" s="35"/>
      <c r="DT38" s="35"/>
      <c r="DU38" s="35"/>
      <c r="DV38" s="35"/>
      <c r="DW38" s="35"/>
      <c r="DX38" s="35"/>
      <c r="DY38" s="35"/>
      <c r="DZ38" s="35"/>
      <c r="EA38" s="35"/>
      <c r="EB38" s="35"/>
      <c r="EC38" s="35"/>
      <c r="ED38" s="35"/>
      <c r="EE38" s="35"/>
      <c r="EF38" s="35"/>
      <c r="EG38" s="35"/>
      <c r="EH38" s="35"/>
    </row>
    <row r="39" spans="1:138" s="36" customFormat="1" ht="108" x14ac:dyDescent="0.2">
      <c r="A39" s="142">
        <v>32</v>
      </c>
      <c r="B39" s="142" t="s">
        <v>444</v>
      </c>
      <c r="C39" s="99" t="s">
        <v>54</v>
      </c>
      <c r="D39" s="75" t="s">
        <v>54</v>
      </c>
      <c r="E39" s="143" t="s">
        <v>38</v>
      </c>
      <c r="F39" s="136" t="s">
        <v>69</v>
      </c>
      <c r="G39" s="136" t="s">
        <v>79</v>
      </c>
      <c r="H39" s="136" t="s">
        <v>82</v>
      </c>
      <c r="I39" s="144" t="s">
        <v>278</v>
      </c>
      <c r="J39" s="145" t="s">
        <v>279</v>
      </c>
      <c r="K39" s="144" t="s">
        <v>280</v>
      </c>
      <c r="L39" s="139">
        <v>4</v>
      </c>
      <c r="M39" s="139">
        <v>4</v>
      </c>
      <c r="N39" s="140">
        <f>+L39*M39</f>
        <v>16</v>
      </c>
      <c r="O39" s="193" t="str">
        <f>(CONCATENATE(L39,M39))</f>
        <v>44</v>
      </c>
      <c r="P39" s="193" t="str">
        <f>IF(OR(O39="11",O39="12",O39="21",O39="22",O39="31"),$P$9,IF(OR(O39="41",O39="32",O39="23",O39="13"),$P$8,IF(OR(O39="51",O39="52",O39="42",O39="43",O39="33",O39="24",O39="14"),$P$7,IF(OR(O39="53",O39="54",O39="44",O39="34",O39="55",O39="45",O39="35",O39="25",O39="15"),$P$6,0))))</f>
        <v>RIESGO EXTREMO</v>
      </c>
      <c r="Q39" s="193" t="s">
        <v>90</v>
      </c>
      <c r="R39" s="138">
        <f>INT(L39-BO39)</f>
        <v>3</v>
      </c>
      <c r="S39" s="138">
        <f>INT(M39-BQ39)</f>
        <v>3</v>
      </c>
      <c r="T39" s="140">
        <f>+R39*S39</f>
        <v>9</v>
      </c>
      <c r="U39" s="193" t="str">
        <f>(CONCATENATE(R39,S39))</f>
        <v>33</v>
      </c>
      <c r="V39" s="193" t="str">
        <f>IF(OR(U39="11",U39="12",U39="21",U39="22",U39="31"),$P$9,IF(OR(U39="41",U39="32",U39="23",U39="13"),$P$8,IF(OR(U39="51",U39="52",U39="42",U39="43",U39="33",U39="24",U39="14"),$P$7,IF(OR(U39="53",U39="54",U39="44",U39="34",U39="55",U39="45",U39="35",U39="25",U39="15"),$P$6,0))))</f>
        <v>RIESGO ALTO</v>
      </c>
      <c r="W39" s="136" t="s">
        <v>540</v>
      </c>
      <c r="X39" s="136" t="s">
        <v>23</v>
      </c>
      <c r="Y39" s="76" t="s">
        <v>680</v>
      </c>
      <c r="Z39" s="80" t="s">
        <v>276</v>
      </c>
      <c r="AA39" s="33" t="s">
        <v>23</v>
      </c>
      <c r="AB39" s="80" t="s">
        <v>397</v>
      </c>
      <c r="AC39" s="33" t="s">
        <v>7</v>
      </c>
      <c r="AD39" s="72">
        <f t="shared" si="0"/>
        <v>2</v>
      </c>
      <c r="AE39" s="33">
        <v>0</v>
      </c>
      <c r="AF39" s="33">
        <v>1</v>
      </c>
      <c r="AG39" s="33">
        <v>0</v>
      </c>
      <c r="AH39" s="33">
        <v>1</v>
      </c>
      <c r="AI39" s="33" t="s">
        <v>23</v>
      </c>
      <c r="AJ39" s="33" t="s">
        <v>21</v>
      </c>
      <c r="AK39" s="33" t="s">
        <v>6</v>
      </c>
      <c r="AL39" s="33" t="s">
        <v>6</v>
      </c>
      <c r="AM39" s="33" t="s">
        <v>6</v>
      </c>
      <c r="AN39" s="33" t="s">
        <v>31</v>
      </c>
      <c r="AO39" s="33" t="s">
        <v>117</v>
      </c>
      <c r="AP39" s="33" t="s">
        <v>101</v>
      </c>
      <c r="AQ39" s="33" t="s">
        <v>103</v>
      </c>
      <c r="AR39" s="33" t="s">
        <v>105</v>
      </c>
      <c r="AS39" s="33" t="str">
        <f t="shared" si="1"/>
        <v>Detectar</v>
      </c>
      <c r="AT39" s="80" t="s">
        <v>108</v>
      </c>
      <c r="AU39" s="80" t="s">
        <v>110</v>
      </c>
      <c r="AV39" s="80" t="s">
        <v>112</v>
      </c>
      <c r="AW39" s="33">
        <f t="shared" si="2"/>
        <v>15</v>
      </c>
      <c r="AX39" s="33">
        <f t="shared" si="3"/>
        <v>15</v>
      </c>
      <c r="AY39" s="33">
        <f t="shared" si="4"/>
        <v>15</v>
      </c>
      <c r="AZ39" s="33">
        <f t="shared" si="5"/>
        <v>10</v>
      </c>
      <c r="BA39" s="33">
        <f t="shared" si="6"/>
        <v>15</v>
      </c>
      <c r="BB39" s="33">
        <f t="shared" si="7"/>
        <v>15</v>
      </c>
      <c r="BC39" s="33">
        <f t="shared" si="8"/>
        <v>10</v>
      </c>
      <c r="BD39" s="72">
        <f t="shared" si="9"/>
        <v>95</v>
      </c>
      <c r="BE39" s="72" t="str">
        <f t="shared" si="10"/>
        <v>Moderado</v>
      </c>
      <c r="BF39" s="34" t="s">
        <v>156</v>
      </c>
      <c r="BG39" s="72" t="str">
        <f t="shared" si="11"/>
        <v>Fuerte</v>
      </c>
      <c r="BH39" s="72" t="str">
        <f t="shared" si="12"/>
        <v>Moderado</v>
      </c>
      <c r="BI39" s="72">
        <f t="shared" si="13"/>
        <v>50</v>
      </c>
      <c r="BJ39" s="135">
        <f>+AVERAGE(BI39:BI40)</f>
        <v>50</v>
      </c>
      <c r="BK39" s="137" t="str">
        <f>IF(BJ39&lt;50,"Débil",IF(BJ39=100,"Fuerte","Moderado"))</f>
        <v>Moderado</v>
      </c>
      <c r="BL39" s="39" t="s">
        <v>165</v>
      </c>
      <c r="BM39" s="39" t="s">
        <v>165</v>
      </c>
      <c r="BN39" s="66">
        <f>IF(E39=$E$7,0,IF(AND(BK39="Fuerte",BL39="Directamente"),2,IF(AND(BK39="Moderado",BL39="Directamente"),1,0)))</f>
        <v>1</v>
      </c>
      <c r="BO39" s="134">
        <f>+AVERAGE(BN39:BN40)</f>
        <v>1</v>
      </c>
      <c r="BP39" s="66">
        <f>IF(D39=$E$7,0,IF(AND(BK39="Fuerte",BL39="Indirectamente"),1,IF(AND(BK39="Fuerte",BL39="Directamente"),2,IF(AND(BK39="Moderado",BL39="Directamente"),1,0))))</f>
        <v>1</v>
      </c>
      <c r="BQ39" s="134">
        <f>+AVERAGE(BP39:BP40)</f>
        <v>1</v>
      </c>
      <c r="BR39" s="99" t="s">
        <v>54</v>
      </c>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c r="DR39" s="35"/>
      <c r="DS39" s="35"/>
      <c r="DT39" s="35"/>
      <c r="DU39" s="35"/>
      <c r="DV39" s="35"/>
      <c r="DW39" s="35"/>
      <c r="DX39" s="35"/>
      <c r="DY39" s="35"/>
      <c r="DZ39" s="35"/>
      <c r="EA39" s="35"/>
      <c r="EB39" s="35"/>
      <c r="EC39" s="35"/>
      <c r="ED39" s="35"/>
      <c r="EE39" s="35"/>
      <c r="EF39" s="35"/>
      <c r="EG39" s="35"/>
      <c r="EH39" s="35"/>
    </row>
    <row r="40" spans="1:138" s="36" customFormat="1" ht="96" x14ac:dyDescent="0.2">
      <c r="A40" s="142"/>
      <c r="B40" s="142"/>
      <c r="C40" s="99" t="s">
        <v>54</v>
      </c>
      <c r="D40" s="75" t="s">
        <v>54</v>
      </c>
      <c r="E40" s="143"/>
      <c r="F40" s="136"/>
      <c r="G40" s="136"/>
      <c r="H40" s="136"/>
      <c r="I40" s="144"/>
      <c r="J40" s="145"/>
      <c r="K40" s="144"/>
      <c r="L40" s="139"/>
      <c r="M40" s="139"/>
      <c r="N40" s="140"/>
      <c r="O40" s="193"/>
      <c r="P40" s="193">
        <f>IF(OR(O40="11",O40="12",O40="21",O40="22",O40="31"),$P$9,IF(OR(O40="41",O40="32",O40="23",O40="13"),$P$8,IF(OR(O40="51",O40="52",O40="42",O40="43",O40="33",O40="24",O40="14"),$P$7,IF(OR(O40="53",O40="54",O40="44",O40="34",O40="55",O40="45",O40="35",O40="25",O40="15"),$P$6,0))))</f>
        <v>0</v>
      </c>
      <c r="Q40" s="193"/>
      <c r="R40" s="139">
        <f>+L40-BN40</f>
        <v>-1</v>
      </c>
      <c r="S40" s="139">
        <f>+M40-BQ40</f>
        <v>0</v>
      </c>
      <c r="T40" s="140"/>
      <c r="U40" s="193"/>
      <c r="V40" s="193">
        <f>IF(OR(U40="11",U40="12",U40="21",U40="22",U40="31"),$P$9,IF(OR(U40="41",U40="32",U40="23",U40="13"),$P$8,IF(OR(U40="51",U40="52",U40="42",U40="43",U40="33",U40="24",U40="14"),$P$7,IF(OR(U40="53",U40="54",U40="44",U40="34",U40="55",U40="45",U40="35",U40="25",U40="15"),$P$6,0))))</f>
        <v>0</v>
      </c>
      <c r="W40" s="139"/>
      <c r="X40" s="139"/>
      <c r="Y40" s="76" t="s">
        <v>682</v>
      </c>
      <c r="Z40" s="80" t="s">
        <v>277</v>
      </c>
      <c r="AA40" s="33" t="s">
        <v>23</v>
      </c>
      <c r="AB40" s="80" t="s">
        <v>684</v>
      </c>
      <c r="AC40" s="33" t="s">
        <v>7</v>
      </c>
      <c r="AD40" s="72">
        <f t="shared" si="0"/>
        <v>0</v>
      </c>
      <c r="AE40" s="33">
        <v>0</v>
      </c>
      <c r="AF40" s="33">
        <v>0</v>
      </c>
      <c r="AG40" s="33">
        <v>0</v>
      </c>
      <c r="AH40" s="33">
        <v>0</v>
      </c>
      <c r="AI40" s="33" t="s">
        <v>6</v>
      </c>
      <c r="AJ40" s="33" t="s">
        <v>21</v>
      </c>
      <c r="AK40" s="33" t="s">
        <v>6</v>
      </c>
      <c r="AL40" s="33" t="s">
        <v>6</v>
      </c>
      <c r="AM40" s="33" t="s">
        <v>6</v>
      </c>
      <c r="AN40" s="33" t="s">
        <v>29</v>
      </c>
      <c r="AO40" s="33" t="s">
        <v>117</v>
      </c>
      <c r="AP40" s="33" t="s">
        <v>101</v>
      </c>
      <c r="AQ40" s="33" t="s">
        <v>103</v>
      </c>
      <c r="AR40" s="33" t="s">
        <v>105</v>
      </c>
      <c r="AS40" s="33" t="str">
        <f t="shared" si="1"/>
        <v>Detectar</v>
      </c>
      <c r="AT40" s="80" t="s">
        <v>108</v>
      </c>
      <c r="AU40" s="80" t="s">
        <v>110</v>
      </c>
      <c r="AV40" s="80" t="s">
        <v>112</v>
      </c>
      <c r="AW40" s="33">
        <f t="shared" si="2"/>
        <v>15</v>
      </c>
      <c r="AX40" s="33">
        <f t="shared" si="3"/>
        <v>15</v>
      </c>
      <c r="AY40" s="33">
        <f t="shared" si="4"/>
        <v>15</v>
      </c>
      <c r="AZ40" s="33">
        <f t="shared" si="5"/>
        <v>10</v>
      </c>
      <c r="BA40" s="33">
        <f t="shared" si="6"/>
        <v>15</v>
      </c>
      <c r="BB40" s="33">
        <f t="shared" si="7"/>
        <v>15</v>
      </c>
      <c r="BC40" s="33">
        <f t="shared" si="8"/>
        <v>10</v>
      </c>
      <c r="BD40" s="72">
        <f t="shared" si="9"/>
        <v>95</v>
      </c>
      <c r="BE40" s="72" t="str">
        <f t="shared" si="10"/>
        <v>Moderado</v>
      </c>
      <c r="BF40" s="34" t="s">
        <v>156</v>
      </c>
      <c r="BG40" s="72" t="str">
        <f t="shared" si="11"/>
        <v>Fuerte</v>
      </c>
      <c r="BH40" s="72" t="str">
        <f t="shared" si="12"/>
        <v>Moderado</v>
      </c>
      <c r="BI40" s="72">
        <f t="shared" si="13"/>
        <v>50</v>
      </c>
      <c r="BJ40" s="135"/>
      <c r="BK40" s="137"/>
      <c r="BL40" s="39" t="s">
        <v>165</v>
      </c>
      <c r="BM40" s="39" t="s">
        <v>165</v>
      </c>
      <c r="BN40" s="66">
        <f>IF(E40=$E$7,0,IF(AND(BK39="Fuerte",BL40="Directamente"),2,IF(AND(BK39="Moderado",BL40="Directamente"),1,0)))</f>
        <v>1</v>
      </c>
      <c r="BO40" s="134"/>
      <c r="BP40" s="66">
        <f>IF(D40=$E$7,0,IF(AND(BK39="Fuerte",BL40="Indirectamente"),1,IF(AND(BK39="Fuerte",BL40="Directamente"),2,IF(AND(BK39="Moderado",BL40="Directamente"),1,0))))</f>
        <v>1</v>
      </c>
      <c r="BQ40" s="134"/>
      <c r="BR40" s="99" t="s">
        <v>54</v>
      </c>
      <c r="BS40" s="35"/>
      <c r="BT40" s="35"/>
      <c r="BU40" s="35"/>
      <c r="BV40" s="35"/>
      <c r="BW40" s="35"/>
      <c r="BX40" s="35"/>
      <c r="BY40" s="35"/>
      <c r="BZ40" s="35"/>
      <c r="CA40" s="35"/>
      <c r="CB40" s="35"/>
      <c r="CC40" s="35"/>
      <c r="CD40" s="35"/>
      <c r="CE40" s="35"/>
      <c r="CF40" s="35"/>
      <c r="CG40" s="35"/>
      <c r="CH40" s="35"/>
      <c r="CI40" s="35"/>
      <c r="CJ40" s="35"/>
      <c r="CK40" s="35"/>
      <c r="CL40" s="35"/>
      <c r="CM40" s="35"/>
      <c r="CN40" s="35"/>
      <c r="CO40" s="35"/>
      <c r="CP40" s="35"/>
      <c r="CQ40" s="35"/>
      <c r="CR40" s="35"/>
      <c r="CS40" s="35"/>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35"/>
      <c r="DS40" s="35"/>
      <c r="DT40" s="35"/>
      <c r="DU40" s="35"/>
      <c r="DV40" s="35"/>
      <c r="DW40" s="35"/>
      <c r="DX40" s="35"/>
      <c r="DY40" s="35"/>
      <c r="DZ40" s="35"/>
      <c r="EA40" s="35"/>
      <c r="EB40" s="35"/>
      <c r="EC40" s="35"/>
      <c r="ED40" s="35"/>
      <c r="EE40" s="35"/>
      <c r="EF40" s="35"/>
      <c r="EG40" s="35"/>
      <c r="EH40" s="35"/>
    </row>
    <row r="41" spans="1:138" s="36" customFormat="1" ht="84" x14ac:dyDescent="0.2">
      <c r="A41" s="142">
        <v>33</v>
      </c>
      <c r="B41" s="142" t="s">
        <v>445</v>
      </c>
      <c r="C41" s="99" t="s">
        <v>54</v>
      </c>
      <c r="D41" s="75" t="s">
        <v>54</v>
      </c>
      <c r="E41" s="143" t="s">
        <v>34</v>
      </c>
      <c r="F41" s="136" t="s">
        <v>66</v>
      </c>
      <c r="G41" s="136" t="s">
        <v>76</v>
      </c>
      <c r="H41" s="136" t="s">
        <v>81</v>
      </c>
      <c r="I41" s="144" t="s">
        <v>281</v>
      </c>
      <c r="J41" s="145" t="s">
        <v>282</v>
      </c>
      <c r="K41" s="144" t="s">
        <v>283</v>
      </c>
      <c r="L41" s="139">
        <v>3</v>
      </c>
      <c r="M41" s="139">
        <v>3</v>
      </c>
      <c r="N41" s="140">
        <f>+L41*M41</f>
        <v>9</v>
      </c>
      <c r="O41" s="193" t="str">
        <f>(CONCATENATE(L41,M41))</f>
        <v>33</v>
      </c>
      <c r="P41" s="193" t="str">
        <f>IF(OR(O41="11",O41="12",O41="21",O41="22",O41="31"),$P$9,IF(OR(O41="41",O41="32",O41="23",O41="13"),$P$8,IF(OR(O41="51",O41="52",O41="42",O41="43",O41="33",O41="24",O41="14"),$P$7,IF(OR(O41="53",O41="54",O41="44",O41="34",O41="55",O41="45",O41="35",O41="25",O41="15"),$P$6,0))))</f>
        <v>RIESGO ALTO</v>
      </c>
      <c r="Q41" s="193" t="s">
        <v>90</v>
      </c>
      <c r="R41" s="138">
        <f>INT(L41-BO41)</f>
        <v>2</v>
      </c>
      <c r="S41" s="138">
        <f>INT(M41-BQ41)</f>
        <v>3</v>
      </c>
      <c r="T41" s="140">
        <f>+R41*S41</f>
        <v>6</v>
      </c>
      <c r="U41" s="193" t="str">
        <f>(CONCATENATE(R41,S41))</f>
        <v>23</v>
      </c>
      <c r="V41" s="193" t="str">
        <f>IF(OR(U41="11",U41="12",U41="21",U41="22",U41="31"),$P$9,IF(OR(U41="41",U41="32",U41="23",U41="13"),$P$8,IF(OR(U41="51",U41="52",U41="42",U41="43",U41="33",U41="24",U41="14"),$P$7,IF(OR(U41="53",U41="54",U41="44",U41="34",U41="55",U41="45",U41="35",U41="25",U41="15"),$P$6,0))))</f>
        <v>RIESGO MODERADO</v>
      </c>
      <c r="W41" s="136" t="s">
        <v>540</v>
      </c>
      <c r="X41" s="136" t="s">
        <v>23</v>
      </c>
      <c r="Y41" s="76" t="s">
        <v>556</v>
      </c>
      <c r="Z41" s="80" t="s">
        <v>277</v>
      </c>
      <c r="AA41" s="33" t="s">
        <v>23</v>
      </c>
      <c r="AB41" s="80" t="s">
        <v>398</v>
      </c>
      <c r="AC41" s="33" t="s">
        <v>7</v>
      </c>
      <c r="AD41" s="72">
        <f t="shared" si="0"/>
        <v>0</v>
      </c>
      <c r="AE41" s="33">
        <v>0</v>
      </c>
      <c r="AF41" s="33">
        <v>0</v>
      </c>
      <c r="AG41" s="33">
        <v>0</v>
      </c>
      <c r="AH41" s="33">
        <v>0</v>
      </c>
      <c r="AI41" s="33" t="s">
        <v>6</v>
      </c>
      <c r="AJ41" s="33" t="s">
        <v>20</v>
      </c>
      <c r="AK41" s="33" t="s">
        <v>6</v>
      </c>
      <c r="AL41" s="33" t="s">
        <v>6</v>
      </c>
      <c r="AM41" s="33" t="s">
        <v>6</v>
      </c>
      <c r="AN41" s="33" t="s">
        <v>30</v>
      </c>
      <c r="AO41" s="33" t="s">
        <v>117</v>
      </c>
      <c r="AP41" s="33" t="s">
        <v>101</v>
      </c>
      <c r="AQ41" s="33" t="s">
        <v>103</v>
      </c>
      <c r="AR41" s="33" t="s">
        <v>105</v>
      </c>
      <c r="AS41" s="33" t="str">
        <f t="shared" si="1"/>
        <v>Prevenir</v>
      </c>
      <c r="AT41" s="80" t="s">
        <v>108</v>
      </c>
      <c r="AU41" s="80" t="s">
        <v>110</v>
      </c>
      <c r="AV41" s="80" t="s">
        <v>112</v>
      </c>
      <c r="AW41" s="33">
        <f t="shared" si="2"/>
        <v>15</v>
      </c>
      <c r="AX41" s="33">
        <f t="shared" si="3"/>
        <v>15</v>
      </c>
      <c r="AY41" s="33">
        <f t="shared" si="4"/>
        <v>15</v>
      </c>
      <c r="AZ41" s="33">
        <f t="shared" si="5"/>
        <v>15</v>
      </c>
      <c r="BA41" s="33">
        <f t="shared" si="6"/>
        <v>15</v>
      </c>
      <c r="BB41" s="33">
        <f t="shared" si="7"/>
        <v>15</v>
      </c>
      <c r="BC41" s="33">
        <f t="shared" si="8"/>
        <v>10</v>
      </c>
      <c r="BD41" s="72">
        <f t="shared" si="9"/>
        <v>100</v>
      </c>
      <c r="BE41" s="72" t="str">
        <f t="shared" si="10"/>
        <v>Fuerte</v>
      </c>
      <c r="BF41" s="34" t="s">
        <v>156</v>
      </c>
      <c r="BG41" s="72" t="str">
        <f t="shared" si="11"/>
        <v>Fuerte</v>
      </c>
      <c r="BH41" s="72" t="str">
        <f t="shared" si="12"/>
        <v>Fuerte</v>
      </c>
      <c r="BI41" s="72">
        <f t="shared" si="13"/>
        <v>100</v>
      </c>
      <c r="BJ41" s="135">
        <f>+AVERAGE(BI41:BI42)</f>
        <v>75</v>
      </c>
      <c r="BK41" s="137" t="str">
        <f>IF(BJ41&lt;50,"Débil",IF(BJ41=100,"Fuerte","Moderado"))</f>
        <v>Moderado</v>
      </c>
      <c r="BL41" s="39" t="s">
        <v>165</v>
      </c>
      <c r="BM41" s="39" t="s">
        <v>165</v>
      </c>
      <c r="BN41" s="66">
        <f>IF(E41=$E$7,0,IF(AND(BK41="Fuerte",BL41="Directamente"),2,IF(AND(BK41="Moderado",BL41="Directamente"),1,0)))</f>
        <v>0</v>
      </c>
      <c r="BO41" s="134">
        <f>+AVERAGE(BN41:BN42)</f>
        <v>0.5</v>
      </c>
      <c r="BP41" s="66">
        <f>IF(D41=$E$7,0,IF(AND(BK41="Fuerte",BL41="Indirectamente"),1,IF(AND(BK41="Fuerte",BL41="Directamente"),2,IF(AND(BK41="Moderado",BL41="Directamente"),1,0))))</f>
        <v>1</v>
      </c>
      <c r="BQ41" s="134">
        <f>+IF(E41="De Corrupción",0,AVERAGE(BP41:BP42))</f>
        <v>0</v>
      </c>
      <c r="BR41" s="99" t="s">
        <v>54</v>
      </c>
      <c r="BS41" s="35"/>
      <c r="BT41" s="35"/>
      <c r="BU41" s="35"/>
      <c r="BV41" s="35"/>
      <c r="BW41" s="35"/>
      <c r="BX41" s="35"/>
      <c r="BY41" s="35"/>
      <c r="BZ41" s="35"/>
      <c r="CA41" s="35"/>
      <c r="CB41" s="35"/>
      <c r="CC41" s="35"/>
      <c r="CD41" s="35"/>
      <c r="CE41" s="35"/>
      <c r="CF41" s="35"/>
      <c r="CG41" s="35"/>
      <c r="CH41" s="35"/>
      <c r="CI41" s="35"/>
      <c r="CJ41" s="35"/>
      <c r="CK41" s="35"/>
      <c r="CL41" s="35"/>
      <c r="CM41" s="35"/>
      <c r="CN41" s="35"/>
      <c r="CO41" s="35"/>
      <c r="CP41" s="35"/>
      <c r="CQ41" s="35"/>
      <c r="CR41" s="35"/>
      <c r="CS41" s="35"/>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c r="DR41" s="35"/>
      <c r="DS41" s="35"/>
      <c r="DT41" s="35"/>
      <c r="DU41" s="35"/>
      <c r="DV41" s="35"/>
      <c r="DW41" s="35"/>
      <c r="DX41" s="35"/>
      <c r="DY41" s="35"/>
      <c r="DZ41" s="35"/>
      <c r="EA41" s="35"/>
      <c r="EB41" s="35"/>
      <c r="EC41" s="35"/>
      <c r="ED41" s="35"/>
      <c r="EE41" s="35"/>
      <c r="EF41" s="35"/>
      <c r="EG41" s="35"/>
      <c r="EH41" s="35"/>
    </row>
    <row r="42" spans="1:138" s="36" customFormat="1" ht="84" x14ac:dyDescent="0.2">
      <c r="A42" s="142"/>
      <c r="B42" s="142"/>
      <c r="C42" s="99" t="s">
        <v>54</v>
      </c>
      <c r="D42" s="75" t="s">
        <v>54</v>
      </c>
      <c r="E42" s="143"/>
      <c r="F42" s="136"/>
      <c r="G42" s="136"/>
      <c r="H42" s="136"/>
      <c r="I42" s="144"/>
      <c r="J42" s="145"/>
      <c r="K42" s="144"/>
      <c r="L42" s="139"/>
      <c r="M42" s="139"/>
      <c r="N42" s="140"/>
      <c r="O42" s="193"/>
      <c r="P42" s="193">
        <f>IF(OR(O42="11",O42="12",O42="21",O42="22",O42="31"),$P$9,IF(OR(O42="41",O42="32",O42="23",O42="13"),$P$8,IF(OR(O42="51",O42="52",O42="42",O42="43",O42="33",O42="24",O42="14"),$P$7,IF(OR(O42="53",O42="54",O42="44",O42="34",O42="55",O42="45",O42="35",O42="25",O42="15"),$P$6,0))))</f>
        <v>0</v>
      </c>
      <c r="Q42" s="193"/>
      <c r="R42" s="139">
        <f>+L42-BN42</f>
        <v>-1</v>
      </c>
      <c r="S42" s="139">
        <f>+M42-BQ42</f>
        <v>0</v>
      </c>
      <c r="T42" s="140"/>
      <c r="U42" s="193"/>
      <c r="V42" s="193">
        <f>IF(OR(U42="11",U42="12",U42="21",U42="22",U42="31"),$P$9,IF(OR(U42="41",U42="32",U42="23",U42="13"),$P$8,IF(OR(U42="51",U42="52",U42="42",U42="43",U42="33",U42="24",U42="14"),$P$7,IF(OR(U42="53",U42="54",U42="44",U42="34",U42="55",U42="45",U42="35",U42="25",U42="15"),$P$6,0))))</f>
        <v>0</v>
      </c>
      <c r="W42" s="139"/>
      <c r="X42" s="139"/>
      <c r="Y42" s="76" t="s">
        <v>679</v>
      </c>
      <c r="Z42" s="80" t="s">
        <v>277</v>
      </c>
      <c r="AA42" s="33" t="s">
        <v>23</v>
      </c>
      <c r="AB42" s="80" t="s">
        <v>685</v>
      </c>
      <c r="AC42" s="33" t="s">
        <v>7</v>
      </c>
      <c r="AD42" s="72">
        <f t="shared" si="0"/>
        <v>0</v>
      </c>
      <c r="AE42" s="33">
        <v>0</v>
      </c>
      <c r="AF42" s="33">
        <v>0</v>
      </c>
      <c r="AG42" s="33">
        <v>0</v>
      </c>
      <c r="AH42" s="33">
        <v>0</v>
      </c>
      <c r="AI42" s="33" t="s">
        <v>6</v>
      </c>
      <c r="AJ42" s="33" t="s">
        <v>21</v>
      </c>
      <c r="AK42" s="33" t="s">
        <v>6</v>
      </c>
      <c r="AL42" s="33" t="s">
        <v>6</v>
      </c>
      <c r="AM42" s="33" t="s">
        <v>6</v>
      </c>
      <c r="AN42" s="33" t="s">
        <v>29</v>
      </c>
      <c r="AO42" s="33" t="s">
        <v>117</v>
      </c>
      <c r="AP42" s="33" t="s">
        <v>101</v>
      </c>
      <c r="AQ42" s="33" t="s">
        <v>103</v>
      </c>
      <c r="AR42" s="33" t="s">
        <v>105</v>
      </c>
      <c r="AS42" s="33" t="str">
        <f t="shared" si="1"/>
        <v>Detectar</v>
      </c>
      <c r="AT42" s="80" t="s">
        <v>108</v>
      </c>
      <c r="AU42" s="80" t="s">
        <v>110</v>
      </c>
      <c r="AV42" s="80" t="s">
        <v>112</v>
      </c>
      <c r="AW42" s="33">
        <f t="shared" si="2"/>
        <v>15</v>
      </c>
      <c r="AX42" s="33">
        <f t="shared" si="3"/>
        <v>15</v>
      </c>
      <c r="AY42" s="33">
        <f t="shared" si="4"/>
        <v>15</v>
      </c>
      <c r="AZ42" s="33">
        <f t="shared" si="5"/>
        <v>10</v>
      </c>
      <c r="BA42" s="33">
        <f t="shared" si="6"/>
        <v>15</v>
      </c>
      <c r="BB42" s="33">
        <f t="shared" si="7"/>
        <v>15</v>
      </c>
      <c r="BC42" s="33">
        <f t="shared" si="8"/>
        <v>10</v>
      </c>
      <c r="BD42" s="72">
        <f t="shared" si="9"/>
        <v>95</v>
      </c>
      <c r="BE42" s="72" t="str">
        <f t="shared" si="10"/>
        <v>Moderado</v>
      </c>
      <c r="BF42" s="34" t="s">
        <v>156</v>
      </c>
      <c r="BG42" s="72" t="str">
        <f t="shared" si="11"/>
        <v>Fuerte</v>
      </c>
      <c r="BH42" s="72" t="str">
        <f t="shared" si="12"/>
        <v>Moderado</v>
      </c>
      <c r="BI42" s="72">
        <f t="shared" si="13"/>
        <v>50</v>
      </c>
      <c r="BJ42" s="135"/>
      <c r="BK42" s="137"/>
      <c r="BL42" s="39" t="s">
        <v>165</v>
      </c>
      <c r="BM42" s="39" t="s">
        <v>165</v>
      </c>
      <c r="BN42" s="66">
        <f>IF(E42=$E$7,0,IF(AND(BK41="Fuerte",BL42="Directamente"),2,IF(AND(BK41="Moderado",BL42="Directamente"),1,0)))</f>
        <v>1</v>
      </c>
      <c r="BO42" s="134"/>
      <c r="BP42" s="66">
        <f>IF(D42=$E$7,0,IF(AND(BK41="Fuerte",BL42="Indirectamente"),1,IF(AND(BK41="Fuerte",BL42="Directamente"),2,IF(AND(BK41="Moderado",BL42="Directamente"),1,0))))</f>
        <v>1</v>
      </c>
      <c r="BQ42" s="134"/>
      <c r="BR42" s="99" t="s">
        <v>54</v>
      </c>
      <c r="BS42" s="35"/>
      <c r="BT42" s="35"/>
      <c r="BU42" s="35"/>
      <c r="BV42" s="35"/>
      <c r="BW42" s="35"/>
      <c r="BX42" s="35"/>
      <c r="BY42" s="35"/>
      <c r="BZ42" s="35"/>
      <c r="CA42" s="35"/>
      <c r="CB42" s="35"/>
      <c r="CC42" s="35"/>
      <c r="CD42" s="35"/>
      <c r="CE42" s="35"/>
      <c r="CF42" s="35"/>
      <c r="CG42" s="35"/>
      <c r="CH42" s="35"/>
      <c r="CI42" s="35"/>
      <c r="CJ42" s="35"/>
      <c r="CK42" s="35"/>
      <c r="CL42" s="35"/>
      <c r="CM42" s="35"/>
      <c r="CN42" s="35"/>
      <c r="CO42" s="35"/>
      <c r="CP42" s="35"/>
      <c r="CQ42" s="35"/>
      <c r="CR42" s="35"/>
      <c r="CS42" s="35"/>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35"/>
      <c r="DS42" s="35"/>
      <c r="DT42" s="35"/>
      <c r="DU42" s="35"/>
      <c r="DV42" s="35"/>
      <c r="DW42" s="35"/>
      <c r="DX42" s="35"/>
      <c r="DY42" s="35"/>
      <c r="DZ42" s="35"/>
      <c r="EA42" s="35"/>
      <c r="EB42" s="35"/>
      <c r="EC42" s="35"/>
      <c r="ED42" s="35"/>
      <c r="EE42" s="35"/>
      <c r="EF42" s="35"/>
      <c r="EG42" s="35"/>
      <c r="EH42" s="35"/>
    </row>
    <row r="43" spans="1:138" x14ac:dyDescent="0.2">
      <c r="K43" s="22"/>
      <c r="N43" s="186"/>
      <c r="O43" s="187"/>
      <c r="T43" s="186"/>
      <c r="U43" s="187"/>
      <c r="BJ43" s="186"/>
    </row>
    <row r="44" spans="1:138" x14ac:dyDescent="0.2">
      <c r="K44" s="22"/>
      <c r="N44" s="186"/>
      <c r="O44" s="187"/>
      <c r="T44" s="186"/>
      <c r="U44" s="187"/>
      <c r="BJ44" s="186"/>
    </row>
    <row r="45" spans="1:138" x14ac:dyDescent="0.2">
      <c r="K45" s="22"/>
      <c r="N45" s="186"/>
      <c r="O45" s="187"/>
      <c r="T45" s="186"/>
      <c r="U45" s="187"/>
      <c r="BJ45" s="186"/>
    </row>
    <row r="46" spans="1:138" x14ac:dyDescent="0.2">
      <c r="K46" s="22"/>
      <c r="N46" s="186"/>
      <c r="O46" s="187"/>
      <c r="T46" s="186"/>
      <c r="U46" s="187"/>
      <c r="BJ46" s="186"/>
    </row>
    <row r="47" spans="1:138" x14ac:dyDescent="0.2">
      <c r="K47" s="22"/>
      <c r="N47" s="186"/>
      <c r="O47" s="187"/>
      <c r="T47" s="186"/>
      <c r="U47" s="187"/>
      <c r="BJ47" s="186"/>
    </row>
    <row r="48" spans="1:138" x14ac:dyDescent="0.2">
      <c r="K48" s="22"/>
      <c r="N48" s="186"/>
      <c r="O48" s="187"/>
      <c r="T48" s="186"/>
      <c r="U48" s="187"/>
      <c r="BJ48" s="186"/>
    </row>
    <row r="49" spans="11:62" x14ac:dyDescent="0.2">
      <c r="K49" s="22"/>
      <c r="N49" s="186"/>
      <c r="O49" s="187"/>
      <c r="T49" s="186"/>
      <c r="U49" s="187"/>
      <c r="BJ49" s="186"/>
    </row>
    <row r="50" spans="11:62" x14ac:dyDescent="0.2">
      <c r="K50" s="22"/>
      <c r="N50" s="186"/>
      <c r="O50" s="187"/>
      <c r="T50" s="186"/>
      <c r="U50" s="187"/>
      <c r="BJ50" s="186"/>
    </row>
    <row r="51" spans="11:62" x14ac:dyDescent="0.2">
      <c r="K51" s="22"/>
      <c r="N51" s="186"/>
      <c r="O51" s="187"/>
      <c r="T51" s="186"/>
      <c r="U51" s="187"/>
      <c r="BJ51" s="186"/>
    </row>
    <row r="52" spans="11:62" x14ac:dyDescent="0.2">
      <c r="K52" s="22"/>
      <c r="N52" s="186"/>
      <c r="O52" s="187"/>
      <c r="T52" s="186"/>
      <c r="U52" s="187"/>
      <c r="BJ52" s="186"/>
    </row>
    <row r="53" spans="11:62" x14ac:dyDescent="0.2">
      <c r="K53" s="22"/>
      <c r="N53" s="186"/>
      <c r="O53" s="187"/>
      <c r="T53" s="186"/>
      <c r="U53" s="187"/>
      <c r="BJ53" s="186"/>
    </row>
    <row r="54" spans="11:62" x14ac:dyDescent="0.2">
      <c r="K54" s="22"/>
      <c r="N54" s="186"/>
      <c r="O54" s="187"/>
      <c r="T54" s="186"/>
      <c r="U54" s="187"/>
      <c r="BJ54" s="186"/>
    </row>
    <row r="55" spans="11:62" x14ac:dyDescent="0.2">
      <c r="K55" s="22"/>
      <c r="N55" s="186"/>
      <c r="O55" s="187"/>
      <c r="T55" s="186"/>
      <c r="U55" s="187"/>
      <c r="BJ55" s="186"/>
    </row>
    <row r="56" spans="11:62" x14ac:dyDescent="0.2">
      <c r="K56" s="22"/>
    </row>
    <row r="57" spans="11:62" x14ac:dyDescent="0.2">
      <c r="K57" s="22"/>
      <c r="N57" s="186"/>
      <c r="O57" s="187"/>
      <c r="T57" s="186"/>
      <c r="U57" s="187"/>
      <c r="BJ57" s="186"/>
    </row>
    <row r="58" spans="11:62" x14ac:dyDescent="0.2">
      <c r="K58" s="22"/>
      <c r="N58" s="186"/>
      <c r="O58" s="187"/>
      <c r="T58" s="186"/>
      <c r="U58" s="187"/>
      <c r="BJ58" s="186"/>
    </row>
    <row r="59" spans="11:62" x14ac:dyDescent="0.2">
      <c r="K59" s="22"/>
      <c r="N59" s="186"/>
      <c r="O59" s="187"/>
      <c r="T59" s="186"/>
      <c r="U59" s="187"/>
      <c r="BJ59" s="186"/>
    </row>
    <row r="60" spans="11:62" x14ac:dyDescent="0.2">
      <c r="K60" s="22"/>
      <c r="N60" s="186"/>
      <c r="O60" s="187"/>
      <c r="T60" s="186"/>
      <c r="U60" s="187"/>
      <c r="BJ60" s="186"/>
    </row>
    <row r="61" spans="11:62" x14ac:dyDescent="0.2">
      <c r="K61" s="22"/>
      <c r="N61" s="186"/>
      <c r="O61" s="187"/>
      <c r="T61" s="186"/>
      <c r="U61" s="187"/>
      <c r="BJ61" s="186"/>
    </row>
    <row r="62" spans="11:62" x14ac:dyDescent="0.2">
      <c r="K62" s="22"/>
    </row>
    <row r="63" spans="11:62" x14ac:dyDescent="0.2">
      <c r="K63" s="22"/>
      <c r="N63" s="186"/>
      <c r="O63" s="187"/>
      <c r="T63" s="186"/>
      <c r="U63" s="187"/>
      <c r="BJ63" s="186"/>
    </row>
    <row r="64" spans="11:62" x14ac:dyDescent="0.2">
      <c r="K64" s="22"/>
      <c r="N64" s="186"/>
      <c r="O64" s="187"/>
      <c r="T64" s="186"/>
      <c r="U64" s="187"/>
      <c r="BJ64" s="186"/>
    </row>
    <row r="65" spans="11:62" x14ac:dyDescent="0.2">
      <c r="K65" s="22"/>
      <c r="N65" s="186"/>
      <c r="O65" s="187"/>
      <c r="T65" s="186"/>
      <c r="U65" s="187"/>
      <c r="BJ65" s="186"/>
    </row>
    <row r="66" spans="11:62" x14ac:dyDescent="0.2">
      <c r="K66" s="22"/>
      <c r="N66" s="186"/>
      <c r="O66" s="187"/>
      <c r="T66" s="186"/>
      <c r="U66" s="187"/>
      <c r="BJ66" s="186"/>
    </row>
    <row r="67" spans="11:62" x14ac:dyDescent="0.2">
      <c r="K67" s="22"/>
      <c r="N67" s="186"/>
      <c r="O67" s="187"/>
      <c r="T67" s="186"/>
      <c r="U67" s="187"/>
      <c r="BJ67" s="186"/>
    </row>
    <row r="68" spans="11:62" x14ac:dyDescent="0.2">
      <c r="K68" s="22"/>
      <c r="N68" s="186"/>
      <c r="O68" s="187"/>
      <c r="T68" s="186"/>
      <c r="U68" s="187"/>
      <c r="BJ68" s="186"/>
    </row>
    <row r="69" spans="11:62" x14ac:dyDescent="0.2">
      <c r="K69" s="22"/>
      <c r="N69" s="186"/>
      <c r="O69" s="187"/>
      <c r="T69" s="186"/>
      <c r="U69" s="187"/>
      <c r="BJ69" s="186"/>
    </row>
    <row r="70" spans="11:62" x14ac:dyDescent="0.2">
      <c r="K70" s="22"/>
      <c r="N70" s="186"/>
      <c r="O70" s="187"/>
      <c r="T70" s="186"/>
      <c r="U70" s="187"/>
      <c r="BJ70" s="186"/>
    </row>
    <row r="71" spans="11:62" x14ac:dyDescent="0.2">
      <c r="K71" s="22"/>
      <c r="N71" s="186"/>
      <c r="O71" s="187"/>
      <c r="T71" s="186"/>
      <c r="U71" s="187"/>
      <c r="BJ71" s="186"/>
    </row>
    <row r="72" spans="11:62" x14ac:dyDescent="0.2">
      <c r="K72" s="22"/>
      <c r="N72" s="186"/>
      <c r="O72" s="187"/>
      <c r="T72" s="186"/>
      <c r="U72" s="187"/>
      <c r="BJ72" s="186"/>
    </row>
    <row r="73" spans="11:62" x14ac:dyDescent="0.2">
      <c r="K73" s="22"/>
      <c r="N73" s="186"/>
      <c r="O73" s="187"/>
      <c r="T73" s="186"/>
      <c r="U73" s="187"/>
      <c r="BJ73" s="186"/>
    </row>
    <row r="74" spans="11:62" x14ac:dyDescent="0.2">
      <c r="K74" s="22"/>
      <c r="N74" s="186"/>
      <c r="O74" s="187"/>
      <c r="T74" s="186"/>
      <c r="U74" s="187"/>
      <c r="BJ74" s="186"/>
    </row>
    <row r="75" spans="11:62" x14ac:dyDescent="0.2">
      <c r="K75" s="22"/>
      <c r="N75" s="186"/>
      <c r="O75" s="187"/>
      <c r="T75" s="186"/>
      <c r="U75" s="187"/>
      <c r="BJ75" s="186"/>
    </row>
    <row r="76" spans="11:62" x14ac:dyDescent="0.2">
      <c r="K76" s="22"/>
    </row>
    <row r="77" spans="11:62" x14ac:dyDescent="0.2">
      <c r="K77" s="22"/>
      <c r="N77" s="186"/>
      <c r="O77" s="187"/>
      <c r="T77" s="186"/>
      <c r="U77" s="187"/>
      <c r="BJ77" s="186"/>
    </row>
    <row r="78" spans="11:62" x14ac:dyDescent="0.2">
      <c r="K78" s="22"/>
      <c r="N78" s="186"/>
      <c r="O78" s="187"/>
      <c r="T78" s="186"/>
      <c r="U78" s="187"/>
      <c r="BJ78" s="186"/>
    </row>
    <row r="79" spans="11:62" x14ac:dyDescent="0.2">
      <c r="K79" s="22"/>
      <c r="N79" s="186"/>
      <c r="O79" s="187"/>
      <c r="T79" s="186"/>
      <c r="U79" s="187"/>
      <c r="BJ79" s="186"/>
    </row>
    <row r="80" spans="11:62" x14ac:dyDescent="0.2">
      <c r="K80" s="22"/>
    </row>
    <row r="81" spans="11:62" x14ac:dyDescent="0.2">
      <c r="K81" s="22"/>
    </row>
    <row r="82" spans="11:62" x14ac:dyDescent="0.2">
      <c r="K82" s="22"/>
      <c r="N82" s="186"/>
      <c r="O82" s="187"/>
      <c r="T82" s="186"/>
      <c r="U82" s="187"/>
      <c r="BJ82" s="186"/>
    </row>
    <row r="83" spans="11:62" x14ac:dyDescent="0.2">
      <c r="K83" s="22"/>
      <c r="N83" s="186"/>
      <c r="O83" s="187"/>
      <c r="T83" s="186"/>
      <c r="U83" s="187"/>
      <c r="BJ83" s="186"/>
    </row>
    <row r="84" spans="11:62" x14ac:dyDescent="0.2">
      <c r="K84" s="22"/>
      <c r="N84" s="186"/>
      <c r="O84" s="187"/>
      <c r="T84" s="186"/>
      <c r="U84" s="187"/>
      <c r="BJ84" s="186"/>
    </row>
    <row r="85" spans="11:62" x14ac:dyDescent="0.2">
      <c r="K85" s="22"/>
    </row>
    <row r="86" spans="11:62" x14ac:dyDescent="0.2">
      <c r="K86" s="22"/>
    </row>
  </sheetData>
  <sheetProtection sheet="1" formatCells="0" formatColumns="0" formatRows="0" sort="0" autoFilter="0" pivotTables="0"/>
  <autoFilter ref="A36:BR42" xr:uid="{C17AB63A-CC2E-45B1-9000-3DF8F50B2535}"/>
  <mergeCells count="154">
    <mergeCell ref="BJ41:BJ42"/>
    <mergeCell ref="N41:N42"/>
    <mergeCell ref="O41:O42"/>
    <mergeCell ref="T41:T42"/>
    <mergeCell ref="U41:U42"/>
    <mergeCell ref="B2:D5"/>
    <mergeCell ref="E2:X5"/>
    <mergeCell ref="D28:F28"/>
    <mergeCell ref="D35:K35"/>
    <mergeCell ref="L35:X35"/>
    <mergeCell ref="Y35:BK35"/>
    <mergeCell ref="BJ37:BJ38"/>
    <mergeCell ref="BJ39:BJ40"/>
    <mergeCell ref="N37:N38"/>
    <mergeCell ref="O37:O38"/>
    <mergeCell ref="N39:N40"/>
    <mergeCell ref="O39:O40"/>
    <mergeCell ref="T37:T38"/>
    <mergeCell ref="U37:U38"/>
    <mergeCell ref="T39:T40"/>
    <mergeCell ref="U39:U40"/>
    <mergeCell ref="BJ43:BJ44"/>
    <mergeCell ref="T43:T44"/>
    <mergeCell ref="U43:U44"/>
    <mergeCell ref="N43:N44"/>
    <mergeCell ref="O43:O44"/>
    <mergeCell ref="U45:U46"/>
    <mergeCell ref="BJ45:BJ46"/>
    <mergeCell ref="O45:O46"/>
    <mergeCell ref="T45:T46"/>
    <mergeCell ref="N45:N46"/>
    <mergeCell ref="BJ47:BJ49"/>
    <mergeCell ref="T47:T49"/>
    <mergeCell ref="U47:U49"/>
    <mergeCell ref="N47:N49"/>
    <mergeCell ref="O47:O49"/>
    <mergeCell ref="U50:U53"/>
    <mergeCell ref="BJ50:BJ53"/>
    <mergeCell ref="O50:O53"/>
    <mergeCell ref="T50:T53"/>
    <mergeCell ref="N50:N53"/>
    <mergeCell ref="N63:N65"/>
    <mergeCell ref="O63:O65"/>
    <mergeCell ref="U66:U67"/>
    <mergeCell ref="BJ66:BJ67"/>
    <mergeCell ref="O66:O67"/>
    <mergeCell ref="T66:T67"/>
    <mergeCell ref="N66:N67"/>
    <mergeCell ref="BJ57:BJ58"/>
    <mergeCell ref="T57:T58"/>
    <mergeCell ref="U57:U58"/>
    <mergeCell ref="N57:N58"/>
    <mergeCell ref="O57:O58"/>
    <mergeCell ref="U59:U61"/>
    <mergeCell ref="BJ59:BJ61"/>
    <mergeCell ref="O59:O61"/>
    <mergeCell ref="T59:T61"/>
    <mergeCell ref="N59:N61"/>
    <mergeCell ref="U54:U55"/>
    <mergeCell ref="BJ73:BJ75"/>
    <mergeCell ref="T73:T75"/>
    <mergeCell ref="U73:U75"/>
    <mergeCell ref="N73:N75"/>
    <mergeCell ref="O73:O75"/>
    <mergeCell ref="U77:U79"/>
    <mergeCell ref="BJ77:BJ79"/>
    <mergeCell ref="O77:O79"/>
    <mergeCell ref="T77:T79"/>
    <mergeCell ref="N77:N79"/>
    <mergeCell ref="BJ68:BJ69"/>
    <mergeCell ref="T68:T69"/>
    <mergeCell ref="U68:U69"/>
    <mergeCell ref="N68:N69"/>
    <mergeCell ref="O68:O69"/>
    <mergeCell ref="U70:U72"/>
    <mergeCell ref="BJ70:BJ72"/>
    <mergeCell ref="O70:O72"/>
    <mergeCell ref="T70:T72"/>
    <mergeCell ref="N70:N72"/>
    <mergeCell ref="BJ63:BJ65"/>
    <mergeCell ref="T63:T65"/>
    <mergeCell ref="U63:U65"/>
    <mergeCell ref="A37:A38"/>
    <mergeCell ref="B37:B38"/>
    <mergeCell ref="E37:E38"/>
    <mergeCell ref="F37:F38"/>
    <mergeCell ref="G37:G38"/>
    <mergeCell ref="H37:H38"/>
    <mergeCell ref="BJ82:BJ84"/>
    <mergeCell ref="T82:T84"/>
    <mergeCell ref="U82:U84"/>
    <mergeCell ref="N82:N84"/>
    <mergeCell ref="O82:O84"/>
    <mergeCell ref="A41:A42"/>
    <mergeCell ref="B41:B42"/>
    <mergeCell ref="E41:E42"/>
    <mergeCell ref="F41:F42"/>
    <mergeCell ref="G41:G42"/>
    <mergeCell ref="H41:H42"/>
    <mergeCell ref="S39:S40"/>
    <mergeCell ref="V39:V40"/>
    <mergeCell ref="K39:K40"/>
    <mergeCell ref="L39:L40"/>
    <mergeCell ref="M39:M40"/>
    <mergeCell ref="P39:P40"/>
    <mergeCell ref="M41:M42"/>
    <mergeCell ref="BO37:BO38"/>
    <mergeCell ref="BQ37:BQ38"/>
    <mergeCell ref="I39:I40"/>
    <mergeCell ref="J39:J40"/>
    <mergeCell ref="V37:V38"/>
    <mergeCell ref="W37:W38"/>
    <mergeCell ref="X37:X38"/>
    <mergeCell ref="BK37:BK38"/>
    <mergeCell ref="P37:P38"/>
    <mergeCell ref="Q37:Q38"/>
    <mergeCell ref="R37:R38"/>
    <mergeCell ref="S37:S38"/>
    <mergeCell ref="I37:I38"/>
    <mergeCell ref="J37:J38"/>
    <mergeCell ref="K37:K38"/>
    <mergeCell ref="L37:L38"/>
    <mergeCell ref="M37:M38"/>
    <mergeCell ref="W39:W40"/>
    <mergeCell ref="X39:X40"/>
    <mergeCell ref="BK39:BK40"/>
    <mergeCell ref="BO39:BO40"/>
    <mergeCell ref="BQ39:BQ40"/>
    <mergeCell ref="Q39:Q40"/>
    <mergeCell ref="R39:R40"/>
    <mergeCell ref="BJ54:BJ55"/>
    <mergeCell ref="O54:O55"/>
    <mergeCell ref="T54:T55"/>
    <mergeCell ref="N54:N55"/>
    <mergeCell ref="BO41:BO42"/>
    <mergeCell ref="BQ41:BQ42"/>
    <mergeCell ref="A39:A40"/>
    <mergeCell ref="B39:B40"/>
    <mergeCell ref="E39:E40"/>
    <mergeCell ref="F39:F40"/>
    <mergeCell ref="G39:G40"/>
    <mergeCell ref="H39:H40"/>
    <mergeCell ref="V41:V42"/>
    <mergeCell ref="W41:W42"/>
    <mergeCell ref="X41:X42"/>
    <mergeCell ref="BK41:BK42"/>
    <mergeCell ref="P41:P42"/>
    <mergeCell ref="Q41:Q42"/>
    <mergeCell ref="R41:R42"/>
    <mergeCell ref="S41:S42"/>
    <mergeCell ref="I41:I42"/>
    <mergeCell ref="J41:J42"/>
    <mergeCell ref="K41:K42"/>
    <mergeCell ref="L41:L42"/>
  </mergeCells>
  <conditionalFormatting sqref="W37">
    <cfRule type="containsText" dxfId="327" priority="252" operator="containsText" text="RIESGO BAJO">
      <formula>NOT(ISERROR(SEARCH("RIESGO BAJO",W37)))</formula>
    </cfRule>
    <cfRule type="containsText" dxfId="326" priority="253" operator="containsText" text="RIESGO MODERADO">
      <formula>NOT(ISERROR(SEARCH("RIESGO MODERADO",W37)))</formula>
    </cfRule>
    <cfRule type="containsText" dxfId="325" priority="254" operator="containsText" text="RIESGO ALTO">
      <formula>NOT(ISERROR(SEARCH("RIESGO ALTO",W37)))</formula>
    </cfRule>
    <cfRule type="containsText" dxfId="324" priority="255" operator="containsText" text="RIESGO EXTREMO">
      <formula>NOT(ISERROR(SEARCH("RIESGO EXTREMO",W37)))</formula>
    </cfRule>
  </conditionalFormatting>
  <conditionalFormatting sqref="X39 X41 X37">
    <cfRule type="containsText" dxfId="323" priority="203" operator="containsText" text="RIESGO BAJO">
      <formula>NOT(ISERROR(SEARCH("RIESGO BAJO",X37)))</formula>
    </cfRule>
    <cfRule type="containsText" dxfId="322" priority="204" operator="containsText" text="RIESGO MODERADO">
      <formula>NOT(ISERROR(SEARCH("RIESGO MODERADO",X37)))</formula>
    </cfRule>
    <cfRule type="containsText" dxfId="321" priority="205" operator="containsText" text="RIESGO ALTO">
      <formula>NOT(ISERROR(SEARCH("RIESGO ALTO",X37)))</formula>
    </cfRule>
    <cfRule type="containsText" dxfId="320" priority="206" operator="containsText" text="RIESGO EXTREMO">
      <formula>NOT(ISERROR(SEARCH("RIESGO EXTREMO",X37)))</formula>
    </cfRule>
  </conditionalFormatting>
  <conditionalFormatting sqref="P39 P41 P37">
    <cfRule type="containsText" dxfId="319" priority="191" operator="containsText" text="RIESGO BAJO">
      <formula>NOT(ISERROR(SEARCH("RIESGO BAJO",P37)))</formula>
    </cfRule>
    <cfRule type="containsText" dxfId="318" priority="192" operator="containsText" text="RIESGO MODERADO">
      <formula>NOT(ISERROR(SEARCH("RIESGO MODERADO",P37)))</formula>
    </cfRule>
    <cfRule type="containsText" dxfId="317" priority="193" operator="containsText" text="RIESGO ALTO">
      <formula>NOT(ISERROR(SEARCH("RIESGO ALTO",P37)))</formula>
    </cfRule>
    <cfRule type="containsText" dxfId="316" priority="194" operator="containsText" text="RIESGO EXTREMO">
      <formula>NOT(ISERROR(SEARCH("RIESGO EXTREMO",P37)))</formula>
    </cfRule>
  </conditionalFormatting>
  <conditionalFormatting sqref="W39">
    <cfRule type="containsText" dxfId="315" priority="179" operator="containsText" text="RIESGO BAJO">
      <formula>NOT(ISERROR(SEARCH("RIESGO BAJO",W39)))</formula>
    </cfRule>
    <cfRule type="containsText" dxfId="314" priority="180" operator="containsText" text="RIESGO MODERADO">
      <formula>NOT(ISERROR(SEARCH("RIESGO MODERADO",W39)))</formula>
    </cfRule>
    <cfRule type="containsText" dxfId="313" priority="181" operator="containsText" text="RIESGO ALTO">
      <formula>NOT(ISERROR(SEARCH("RIESGO ALTO",W39)))</formula>
    </cfRule>
    <cfRule type="containsText" dxfId="312" priority="182" operator="containsText" text="RIESGO EXTREMO">
      <formula>NOT(ISERROR(SEARCH("RIESGO EXTREMO",W39)))</formula>
    </cfRule>
  </conditionalFormatting>
  <conditionalFormatting sqref="W41">
    <cfRule type="containsText" dxfId="311" priority="175" operator="containsText" text="RIESGO BAJO">
      <formula>NOT(ISERROR(SEARCH("RIESGO BAJO",W41)))</formula>
    </cfRule>
    <cfRule type="containsText" dxfId="310" priority="176" operator="containsText" text="RIESGO MODERADO">
      <formula>NOT(ISERROR(SEARCH("RIESGO MODERADO",W41)))</formula>
    </cfRule>
    <cfRule type="containsText" dxfId="309" priority="177" operator="containsText" text="RIESGO ALTO">
      <formula>NOT(ISERROR(SEARCH("RIESGO ALTO",W41)))</formula>
    </cfRule>
    <cfRule type="containsText" dxfId="308" priority="178" operator="containsText" text="RIESGO EXTREMO">
      <formula>NOT(ISERROR(SEARCH("RIESGO EXTREMO",W41)))</formula>
    </cfRule>
  </conditionalFormatting>
  <conditionalFormatting sqref="O39 O41 O37">
    <cfRule type="containsText" dxfId="307" priority="103" operator="containsText" text="RIESGO BAJO">
      <formula>NOT(ISERROR(SEARCH("RIESGO BAJO",O37)))</formula>
    </cfRule>
    <cfRule type="containsText" dxfId="306" priority="104" operator="containsText" text="RIESGO MODERADO">
      <formula>NOT(ISERROR(SEARCH("RIESGO MODERADO",O37)))</formula>
    </cfRule>
    <cfRule type="containsText" dxfId="305" priority="105" operator="containsText" text="RIESGO ALTO">
      <formula>NOT(ISERROR(SEARCH("RIESGO ALTO",O37)))</formula>
    </cfRule>
    <cfRule type="containsText" dxfId="304" priority="106" operator="containsText" text="RIESGO EXTREMO">
      <formula>NOT(ISERROR(SEARCH("RIESGO EXTREMO",O37)))</formula>
    </cfRule>
  </conditionalFormatting>
  <conditionalFormatting sqref="Q39 Q41 Q37">
    <cfRule type="containsText" dxfId="303" priority="119" operator="containsText" text="RIESGO BAJO">
      <formula>NOT(ISERROR(SEARCH("RIESGO BAJO",Q37)))</formula>
    </cfRule>
    <cfRule type="containsText" dxfId="302" priority="120" operator="containsText" text="RIESGO MODERADO">
      <formula>NOT(ISERROR(SEARCH("RIESGO MODERADO",Q37)))</formula>
    </cfRule>
    <cfRule type="containsText" dxfId="301" priority="121" operator="containsText" text="RIESGO ALTO">
      <formula>NOT(ISERROR(SEARCH("RIESGO ALTO",Q37)))</formula>
    </cfRule>
    <cfRule type="containsText" dxfId="300" priority="122" operator="containsText" text="RIESGO EXTREMO">
      <formula>NOT(ISERROR(SEARCH("RIESGO EXTREMO",Q37)))</formula>
    </cfRule>
  </conditionalFormatting>
  <conditionalFormatting sqref="V39 V41 V37">
    <cfRule type="containsText" dxfId="299" priority="67" operator="containsText" text="RIESGO BAJO">
      <formula>NOT(ISERROR(SEARCH("RIESGO BAJO",V37)))</formula>
    </cfRule>
    <cfRule type="containsText" dxfId="298" priority="68" operator="containsText" text="RIESGO MODERADO">
      <formula>NOT(ISERROR(SEARCH("RIESGO MODERADO",V37)))</formula>
    </cfRule>
    <cfRule type="containsText" dxfId="297" priority="69" operator="containsText" text="RIESGO ALTO">
      <formula>NOT(ISERROR(SEARCH("RIESGO ALTO",V37)))</formula>
    </cfRule>
    <cfRule type="containsText" dxfId="296" priority="70" operator="containsText" text="RIESGO EXTREMO">
      <formula>NOT(ISERROR(SEARCH("RIESGO EXTREMO",V37)))</formula>
    </cfRule>
  </conditionalFormatting>
  <conditionalFormatting sqref="U39 U41 U37">
    <cfRule type="containsText" dxfId="295" priority="47" operator="containsText" text="RIESGO BAJO">
      <formula>NOT(ISERROR(SEARCH("RIESGO BAJO",U37)))</formula>
    </cfRule>
    <cfRule type="containsText" dxfId="294" priority="48" operator="containsText" text="RIESGO MODERADO">
      <formula>NOT(ISERROR(SEARCH("RIESGO MODERADO",U37)))</formula>
    </cfRule>
    <cfRule type="containsText" dxfId="293" priority="49" operator="containsText" text="RIESGO ALTO">
      <formula>NOT(ISERROR(SEARCH("RIESGO ALTO",U37)))</formula>
    </cfRule>
    <cfRule type="containsText" dxfId="292" priority="50" operator="containsText" text="RIESGO EXTREMO">
      <formula>NOT(ISERROR(SEARCH("RIESGO EXTREMO",U37)))</formula>
    </cfRule>
  </conditionalFormatting>
  <conditionalFormatting sqref="L6:L10">
    <cfRule type="colorScale" priority="2">
      <colorScale>
        <cfvo type="min"/>
        <cfvo type="percentile" val="50"/>
        <cfvo type="max"/>
        <color rgb="FFF8696B"/>
        <color rgb="FFFFEB84"/>
        <color rgb="FF63BE7B"/>
      </colorScale>
    </cfRule>
  </conditionalFormatting>
  <conditionalFormatting sqref="R6:R10">
    <cfRule type="colorScale" priority="1">
      <colorScale>
        <cfvo type="min"/>
        <cfvo type="percentile" val="50"/>
        <cfvo type="max"/>
        <color rgb="FFF8696B"/>
        <color rgb="FFFFEB84"/>
        <color rgb="FF63BE7B"/>
      </colorScale>
    </cfRule>
  </conditionalFormatting>
  <dataValidations count="25">
    <dataValidation type="list" allowBlank="1" showInputMessage="1" showErrorMessage="1" sqref="F39 F41 F37" xr:uid="{685202FD-24DF-4EC9-B994-AFE09C216BCA}">
      <formula1>$F$6:$F$11</formula1>
    </dataValidation>
    <dataValidation type="list" allowBlank="1" showInputMessage="1" showErrorMessage="1" sqref="G39 G41 G37" xr:uid="{96CF867A-1490-4C37-964A-E8F5CE16DC1A}">
      <formula1>$G$6:$G$11</formula1>
    </dataValidation>
    <dataValidation type="list" allowBlank="1" showInputMessage="1" showErrorMessage="1" sqref="H39 H41 H37" xr:uid="{89C93F28-592B-4A1E-B347-865A5EFC5D60}">
      <formula1>$H$6:$H$12</formula1>
    </dataValidation>
    <dataValidation type="list" allowBlank="1" showInputMessage="1" showErrorMessage="1" sqref="Q39 Q41 Q37" xr:uid="{367CC4F6-95F1-4E86-9025-979A8DB206BA}">
      <formula1>#REF!</formula1>
    </dataValidation>
    <dataValidation type="list" allowBlank="1" showInputMessage="1" showErrorMessage="1" sqref="L37:L42 R37:R42" xr:uid="{C14CE2C3-530A-4C84-BB5C-CC350E898330}">
      <formula1>$L$6:$L$10</formula1>
    </dataValidation>
    <dataValidation type="list" allowBlank="1" showInputMessage="1" showErrorMessage="1" sqref="M37:M42 S37:S42" xr:uid="{014C733C-AF17-4FA2-A006-2B91BDE8F7D3}">
      <formula1>$M$6:$M$10</formula1>
    </dataValidation>
    <dataValidation type="list" allowBlank="1" showInputMessage="1" showErrorMessage="1" sqref="AN37:AN42" xr:uid="{F3387C83-1A78-426F-AF36-92DD913EF7AD}">
      <formula1>$AN$6:$AN$14</formula1>
    </dataValidation>
    <dataValidation type="list" allowBlank="1" showInputMessage="1" showErrorMessage="1" sqref="E37:E42" xr:uid="{8D3775F1-04F8-456B-9589-DCD34FEBCAD0}">
      <formula1>$E$6:$E$15</formula1>
    </dataValidation>
    <dataValidation type="list" allowBlank="1" showInputMessage="1" showErrorMessage="1" sqref="D37:D42" xr:uid="{35869746-B5A3-4A1D-8552-0E7306344373}">
      <formula1>$D$6:$D$25</formula1>
    </dataValidation>
    <dataValidation type="list" allowBlank="1" showInputMessage="1" showErrorMessage="1" sqref="BL37:BM42" xr:uid="{0E3C06C9-8722-4BC6-A523-DA631CA747BA}">
      <formula1>$BL$6:$BL$7</formula1>
    </dataValidation>
    <dataValidation type="list" allowBlank="1" showInputMessage="1" showErrorMessage="1" sqref="X37:X42" xr:uid="{CAD9E9CB-CD93-43B9-ABFC-87EFE5F537DC}">
      <formula1>$X$6:$X$7</formula1>
    </dataValidation>
    <dataValidation type="list" allowBlank="1" showInputMessage="1" showErrorMessage="1" sqref="AJ37:AJ42" xr:uid="{95FCAB95-5616-4CEB-8F27-DB632CAF475A}">
      <formula1>$AJ$6:$AJ$8</formula1>
    </dataValidation>
    <dataValidation type="list" allowBlank="1" showInputMessage="1" showErrorMessage="1" sqref="AA37:AA42" xr:uid="{57CCD597-1FA7-4DEC-8206-C755CC5456A9}">
      <formula1>$AA$6:$AA$7</formula1>
    </dataValidation>
    <dataValidation type="list" allowBlank="1" showInputMessage="1" showErrorMessage="1" sqref="AK37:AM42" xr:uid="{4359E0BC-4650-4E30-9F55-C49D9AC51E5A}">
      <formula1>$AK$6:$AK$7</formula1>
    </dataValidation>
    <dataValidation type="list" allowBlank="1" showInputMessage="1" showErrorMessage="1" sqref="AP37:AP42" xr:uid="{D07282FE-DD3F-4435-9C49-77717BD5FA97}">
      <formula1>$AP$6:$AP$7</formula1>
    </dataValidation>
    <dataValidation type="list" allowBlank="1" showInputMessage="1" showErrorMessage="1" sqref="AQ37:AQ42" xr:uid="{CC24171B-765A-4498-A71D-4FB7C4303FB4}">
      <formula1>$AQ$6:$AQ$7</formula1>
    </dataValidation>
    <dataValidation type="list" allowBlank="1" showInputMessage="1" showErrorMessage="1" sqref="AR37:AR42" xr:uid="{A583D5AB-F513-49BB-ADB8-E5AE0B1119E4}">
      <formula1>$AR$6:$AR$7</formula1>
    </dataValidation>
    <dataValidation type="list" allowBlank="1" showInputMessage="1" showErrorMessage="1" sqref="AS37:AS42" xr:uid="{6080E51A-5771-41E4-B72D-DA7515993DB2}">
      <formula1>$AS$6:$AS$8</formula1>
    </dataValidation>
    <dataValidation type="list" allowBlank="1" showInputMessage="1" showErrorMessage="1" sqref="AT37:AT42" xr:uid="{C7025A86-CC92-4337-9303-320D872618B4}">
      <formula1>$AT$6:$AT$7</formula1>
    </dataValidation>
    <dataValidation type="list" allowBlank="1" showInputMessage="1" showErrorMessage="1" sqref="AU37:AU42" xr:uid="{BEF7088C-935D-4B9C-BF2D-ADC8BA7BE054}">
      <formula1>$AU$6:$AU$7</formula1>
    </dataValidation>
    <dataValidation type="list" allowBlank="1" showInputMessage="1" showErrorMessage="1" sqref="AV37:AV42" xr:uid="{B6780BA7-3CAC-4E06-9831-D6E353F2A590}">
      <formula1>$AV$6:$AV$8</formula1>
    </dataValidation>
    <dataValidation type="list" allowBlank="1" showInputMessage="1" showErrorMessage="1" sqref="BF37:BF42" xr:uid="{6E811037-CDBD-4599-89E4-1367303D6142}">
      <formula1>$BF$6:$BF$8</formula1>
    </dataValidation>
    <dataValidation type="list" allowBlank="1" showInputMessage="1" showErrorMessage="1" sqref="AC37:AC42" xr:uid="{611127BA-B63A-4F5E-A2AD-D32F8B90D30F}">
      <formula1>$AC$6:$AC$7</formula1>
    </dataValidation>
    <dataValidation type="list" allowBlank="1" showInputMessage="1" showErrorMessage="1" sqref="AI37:AI42" xr:uid="{2335B2EA-617B-463D-B533-B51988E85A86}">
      <formula1>$AI$6:$AI$7</formula1>
    </dataValidation>
    <dataValidation type="list" allowBlank="1" showInputMessage="1" showErrorMessage="1" sqref="AO37:AO42" xr:uid="{0CC3577F-C2B4-4405-B623-09C46A60125F}">
      <formula1>$AO$6:$AO$7</formula1>
    </dataValidation>
  </dataValidations>
  <pageMargins left="0.25" right="0.25" top="0.75" bottom="0.75" header="0.3" footer="0.3"/>
  <pageSetup scale="21" orientation="landscape"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65D93-0202-467A-8CB9-843F6B8F5439}">
  <sheetPr>
    <tabColor theme="8" tint="-0.249977111117893"/>
  </sheetPr>
  <dimension ref="A1:EH106"/>
  <sheetViews>
    <sheetView showGridLines="0" zoomScale="70" zoomScaleNormal="70" zoomScaleSheetLayoutView="80" workbookViewId="0"/>
  </sheetViews>
  <sheetFormatPr baseColWidth="10" defaultRowHeight="15" x14ac:dyDescent="0.2"/>
  <cols>
    <col min="1" max="1" width="3.5703125" style="1" bestFit="1" customWidth="1"/>
    <col min="2" max="2" width="7" style="3" customWidth="1"/>
    <col min="3" max="3" width="20.140625" style="26" hidden="1" customWidth="1"/>
    <col min="4" max="4" width="20.42578125" style="2" customWidth="1"/>
    <col min="5" max="5" width="15" style="1" customWidth="1"/>
    <col min="6" max="7" width="14.42578125" style="1" customWidth="1"/>
    <col min="8" max="8" width="15.5703125" style="1" customWidth="1"/>
    <col min="9" max="9" width="37.85546875" style="1" customWidth="1"/>
    <col min="10" max="10" width="33.140625" style="1" customWidth="1"/>
    <col min="11" max="11" width="36.28515625" style="1" customWidth="1"/>
    <col min="12" max="12" width="16.7109375" style="1" customWidth="1"/>
    <col min="13" max="13" width="14.140625" style="1" customWidth="1"/>
    <col min="14" max="14" width="9.42578125" style="1" hidden="1" customWidth="1"/>
    <col min="15" max="15" width="15.5703125" style="6" hidden="1" customWidth="1"/>
    <col min="16" max="16" width="15.5703125" style="6" customWidth="1"/>
    <col min="17" max="17" width="18.42578125" style="1" customWidth="1"/>
    <col min="18" max="18" width="17.7109375" style="1" customWidth="1"/>
    <col min="19" max="19" width="13.85546875" style="1" customWidth="1"/>
    <col min="20" max="20" width="9.5703125" style="1" hidden="1" customWidth="1"/>
    <col min="21" max="21" width="15.5703125" style="6" hidden="1" customWidth="1"/>
    <col min="22" max="22" width="16.7109375" style="6" customWidth="1"/>
    <col min="23" max="24" width="28.140625" style="1" customWidth="1"/>
    <col min="25" max="25" width="82.140625" style="1" customWidth="1"/>
    <col min="26" max="26" width="21.28515625" style="2" customWidth="1"/>
    <col min="27" max="27" width="16.140625" style="1" customWidth="1"/>
    <col min="28" max="28" width="35" style="1" customWidth="1"/>
    <col min="29" max="29" width="21.140625" style="1" customWidth="1"/>
    <col min="30" max="30" width="7.42578125" style="1" customWidth="1"/>
    <col min="31" max="34" width="10.140625" style="1" customWidth="1"/>
    <col min="35" max="35" width="17.140625" style="1" customWidth="1"/>
    <col min="36" max="41" width="16.140625" style="1" customWidth="1"/>
    <col min="42" max="48" width="19.28515625" style="2" customWidth="1"/>
    <col min="49" max="49" width="4.85546875" style="2" customWidth="1"/>
    <col min="50" max="50" width="6.42578125" style="2" customWidth="1"/>
    <col min="51" max="55" width="4.85546875" style="2" customWidth="1"/>
    <col min="56" max="56" width="10.42578125" style="2" customWidth="1"/>
    <col min="57" max="57" width="11.85546875" style="2" customWidth="1"/>
    <col min="58" max="58" width="28.85546875" style="1" customWidth="1"/>
    <col min="59" max="59" width="13" style="1" customWidth="1"/>
    <col min="60" max="60" width="14" style="1" customWidth="1"/>
    <col min="61" max="62" width="14.42578125" style="1" customWidth="1"/>
    <col min="63" max="63" width="13.28515625" style="1" customWidth="1"/>
    <col min="64" max="65" width="18.85546875" style="1" customWidth="1"/>
    <col min="66" max="67" width="18" style="1" customWidth="1"/>
    <col min="68" max="69" width="17.85546875" style="1" customWidth="1"/>
    <col min="70" max="70" width="22.42578125" style="26" customWidth="1"/>
    <col min="71" max="73" width="11.42578125" style="1" customWidth="1"/>
    <col min="74" max="16384" width="11.42578125" style="1"/>
  </cols>
  <sheetData>
    <row r="1" spans="2:70" s="58" customFormat="1" ht="6" customHeight="1" thickBot="1" x14ac:dyDescent="0.25">
      <c r="B1" s="3"/>
      <c r="C1" s="26"/>
      <c r="D1" s="2"/>
      <c r="O1" s="59"/>
      <c r="P1" s="59"/>
      <c r="U1" s="59"/>
      <c r="V1" s="59"/>
      <c r="Z1" s="2"/>
      <c r="AP1" s="2"/>
      <c r="AQ1" s="2"/>
      <c r="AR1" s="2"/>
      <c r="AS1" s="2"/>
      <c r="AT1" s="2"/>
      <c r="AU1" s="2"/>
      <c r="AV1" s="2"/>
      <c r="AW1" s="2"/>
      <c r="AX1" s="2"/>
      <c r="AY1" s="2"/>
      <c r="AZ1" s="2"/>
      <c r="BA1" s="2"/>
      <c r="BB1" s="2"/>
      <c r="BC1" s="2"/>
      <c r="BD1" s="2"/>
      <c r="BE1" s="2"/>
      <c r="BR1" s="26"/>
    </row>
    <row r="2" spans="2:70" s="58" customFormat="1" ht="14.25" customHeight="1" x14ac:dyDescent="0.2">
      <c r="B2" s="159"/>
      <c r="C2" s="160"/>
      <c r="D2" s="161"/>
      <c r="E2" s="168" t="s">
        <v>794</v>
      </c>
      <c r="F2" s="169"/>
      <c r="G2" s="169"/>
      <c r="H2" s="169"/>
      <c r="I2" s="169"/>
      <c r="J2" s="169"/>
      <c r="K2" s="169"/>
      <c r="L2" s="169"/>
      <c r="M2" s="169"/>
      <c r="N2" s="169"/>
      <c r="O2" s="169"/>
      <c r="P2" s="169"/>
      <c r="Q2" s="169"/>
      <c r="R2" s="169"/>
      <c r="S2" s="169"/>
      <c r="T2" s="169"/>
      <c r="U2" s="169"/>
      <c r="V2" s="169"/>
      <c r="W2" s="169"/>
      <c r="X2" s="170"/>
      <c r="Z2" s="2"/>
      <c r="AP2" s="2"/>
      <c r="AQ2" s="2"/>
      <c r="AR2" s="2"/>
      <c r="AS2" s="2"/>
      <c r="AT2" s="2"/>
      <c r="AU2" s="2"/>
      <c r="AV2" s="2"/>
      <c r="AW2" s="2"/>
      <c r="AX2" s="2"/>
      <c r="AY2" s="2"/>
      <c r="AZ2" s="2"/>
      <c r="BA2" s="2"/>
      <c r="BB2" s="2"/>
      <c r="BC2" s="2"/>
      <c r="BD2" s="2"/>
      <c r="BE2" s="2"/>
      <c r="BR2" s="26"/>
    </row>
    <row r="3" spans="2:70" s="58" customFormat="1" ht="14.25" customHeight="1" x14ac:dyDescent="0.2">
      <c r="B3" s="162"/>
      <c r="C3" s="188"/>
      <c r="D3" s="164"/>
      <c r="E3" s="171"/>
      <c r="F3" s="189"/>
      <c r="G3" s="189"/>
      <c r="H3" s="189"/>
      <c r="I3" s="189"/>
      <c r="J3" s="189"/>
      <c r="K3" s="189"/>
      <c r="L3" s="189"/>
      <c r="M3" s="189"/>
      <c r="N3" s="189"/>
      <c r="O3" s="189"/>
      <c r="P3" s="189"/>
      <c r="Q3" s="189"/>
      <c r="R3" s="189"/>
      <c r="S3" s="189"/>
      <c r="T3" s="189"/>
      <c r="U3" s="189"/>
      <c r="V3" s="189"/>
      <c r="W3" s="189"/>
      <c r="X3" s="173"/>
      <c r="Y3" s="4"/>
      <c r="Z3" s="4"/>
      <c r="AA3" s="4"/>
      <c r="AB3" s="4"/>
      <c r="AC3" s="4"/>
      <c r="AD3" s="4"/>
      <c r="AE3" s="4"/>
      <c r="AF3" s="4"/>
      <c r="AG3" s="16"/>
      <c r="AH3" s="16"/>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R3" s="26"/>
    </row>
    <row r="4" spans="2:70" s="58" customFormat="1" ht="14.25" customHeight="1" x14ac:dyDescent="0.2">
      <c r="B4" s="162"/>
      <c r="C4" s="188"/>
      <c r="D4" s="164"/>
      <c r="E4" s="171"/>
      <c r="F4" s="189"/>
      <c r="G4" s="189"/>
      <c r="H4" s="189"/>
      <c r="I4" s="189"/>
      <c r="J4" s="189"/>
      <c r="K4" s="189"/>
      <c r="L4" s="189"/>
      <c r="M4" s="189"/>
      <c r="N4" s="189"/>
      <c r="O4" s="189"/>
      <c r="P4" s="189"/>
      <c r="Q4" s="189"/>
      <c r="R4" s="189"/>
      <c r="S4" s="189"/>
      <c r="T4" s="189"/>
      <c r="U4" s="189"/>
      <c r="V4" s="189"/>
      <c r="W4" s="189"/>
      <c r="X4" s="173"/>
      <c r="Y4" s="4"/>
      <c r="Z4" s="4"/>
      <c r="AA4" s="4"/>
      <c r="AB4" s="4"/>
      <c r="AC4" s="4"/>
      <c r="AD4" s="4"/>
      <c r="AE4" s="4"/>
      <c r="AF4" s="4"/>
      <c r="AG4" s="16"/>
      <c r="AH4" s="16"/>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R4" s="26"/>
    </row>
    <row r="5" spans="2:70" s="58" customFormat="1" ht="15" customHeight="1" thickBot="1" x14ac:dyDescent="0.25">
      <c r="B5" s="165"/>
      <c r="C5" s="166"/>
      <c r="D5" s="167"/>
      <c r="E5" s="174"/>
      <c r="F5" s="175"/>
      <c r="G5" s="175"/>
      <c r="H5" s="175"/>
      <c r="I5" s="175"/>
      <c r="J5" s="175"/>
      <c r="K5" s="175"/>
      <c r="L5" s="175"/>
      <c r="M5" s="175"/>
      <c r="N5" s="175"/>
      <c r="O5" s="175"/>
      <c r="P5" s="175"/>
      <c r="Q5" s="175"/>
      <c r="R5" s="175"/>
      <c r="S5" s="175"/>
      <c r="T5" s="175"/>
      <c r="U5" s="175"/>
      <c r="V5" s="175"/>
      <c r="W5" s="175"/>
      <c r="X5" s="176"/>
      <c r="Y5" s="4"/>
      <c r="Z5" s="4"/>
      <c r="AA5" s="4"/>
      <c r="AB5" s="4"/>
      <c r="AC5" s="4"/>
      <c r="AD5" s="4"/>
      <c r="AE5" s="4"/>
      <c r="AF5" s="4"/>
      <c r="AG5" s="16"/>
      <c r="AH5" s="16"/>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R5" s="26"/>
    </row>
    <row r="6" spans="2:70" s="58" customFormat="1" hidden="1" x14ac:dyDescent="0.2">
      <c r="B6" s="3" t="s">
        <v>133</v>
      </c>
      <c r="C6" s="26"/>
      <c r="D6" s="2" t="s">
        <v>58</v>
      </c>
      <c r="E6" s="58" t="s">
        <v>36</v>
      </c>
      <c r="F6" s="58" t="s">
        <v>64</v>
      </c>
      <c r="G6" s="58" t="s">
        <v>75</v>
      </c>
      <c r="H6" s="58" t="s">
        <v>80</v>
      </c>
      <c r="L6" s="58">
        <v>1</v>
      </c>
      <c r="M6" s="58">
        <v>1</v>
      </c>
      <c r="O6" s="5" t="s">
        <v>84</v>
      </c>
      <c r="P6" s="5" t="s">
        <v>84</v>
      </c>
      <c r="Q6" s="58" t="s">
        <v>89</v>
      </c>
      <c r="R6" s="58">
        <v>1</v>
      </c>
      <c r="S6" s="58">
        <v>1</v>
      </c>
      <c r="U6" s="5" t="s">
        <v>84</v>
      </c>
      <c r="V6" s="5" t="s">
        <v>84</v>
      </c>
      <c r="X6" s="58" t="s">
        <v>6</v>
      </c>
      <c r="Z6" s="2"/>
      <c r="AA6" s="8" t="s">
        <v>6</v>
      </c>
      <c r="AB6" s="8"/>
      <c r="AC6" s="8" t="s">
        <v>7</v>
      </c>
      <c r="AD6" s="8"/>
      <c r="AE6" s="8"/>
      <c r="AF6" s="8"/>
      <c r="AG6" s="8"/>
      <c r="AH6" s="8"/>
      <c r="AI6" s="8" t="s">
        <v>6</v>
      </c>
      <c r="AJ6" s="8" t="s">
        <v>20</v>
      </c>
      <c r="AK6" s="8" t="s">
        <v>6</v>
      </c>
      <c r="AL6" s="8" t="s">
        <v>6</v>
      </c>
      <c r="AM6" s="8" t="s">
        <v>6</v>
      </c>
      <c r="AN6" s="8" t="s">
        <v>24</v>
      </c>
      <c r="AO6" s="8" t="s">
        <v>117</v>
      </c>
      <c r="AP6" s="9" t="s">
        <v>101</v>
      </c>
      <c r="AQ6" s="9" t="s">
        <v>103</v>
      </c>
      <c r="AR6" s="9" t="s">
        <v>105</v>
      </c>
      <c r="AS6" s="9" t="s">
        <v>113</v>
      </c>
      <c r="AT6" s="9" t="s">
        <v>108</v>
      </c>
      <c r="AU6" s="9" t="s">
        <v>110</v>
      </c>
      <c r="AV6" s="9" t="s">
        <v>112</v>
      </c>
      <c r="AW6" s="9"/>
      <c r="AX6" s="9"/>
      <c r="AY6" s="9"/>
      <c r="AZ6" s="9"/>
      <c r="BA6" s="9"/>
      <c r="BB6" s="9"/>
      <c r="BC6" s="9"/>
      <c r="BD6" s="9"/>
      <c r="BE6" s="9" t="s">
        <v>126</v>
      </c>
      <c r="BF6" s="8" t="s">
        <v>156</v>
      </c>
      <c r="BG6" s="8"/>
      <c r="BH6" s="8"/>
      <c r="BI6" s="8"/>
      <c r="BK6" s="8"/>
      <c r="BL6" s="8" t="s">
        <v>165</v>
      </c>
      <c r="BM6" s="8" t="s">
        <v>165</v>
      </c>
      <c r="BR6" s="26"/>
    </row>
    <row r="7" spans="2:70" s="58" customFormat="1" hidden="1" x14ac:dyDescent="0.2">
      <c r="B7" s="3" t="s">
        <v>134</v>
      </c>
      <c r="C7" s="26"/>
      <c r="D7" s="2" t="s">
        <v>8</v>
      </c>
      <c r="E7" s="58" t="s">
        <v>34</v>
      </c>
      <c r="F7" s="58" t="s">
        <v>65</v>
      </c>
      <c r="G7" s="58" t="s">
        <v>76</v>
      </c>
      <c r="H7" s="58" t="s">
        <v>81</v>
      </c>
      <c r="L7" s="58">
        <v>2</v>
      </c>
      <c r="M7" s="58">
        <v>2</v>
      </c>
      <c r="O7" s="5" t="s">
        <v>85</v>
      </c>
      <c r="P7" s="5" t="s">
        <v>85</v>
      </c>
      <c r="Q7" s="58" t="s">
        <v>90</v>
      </c>
      <c r="R7" s="58">
        <v>2</v>
      </c>
      <c r="S7" s="58">
        <v>2</v>
      </c>
      <c r="U7" s="5" t="s">
        <v>85</v>
      </c>
      <c r="V7" s="5" t="s">
        <v>85</v>
      </c>
      <c r="X7" s="58" t="s">
        <v>23</v>
      </c>
      <c r="Z7" s="2"/>
      <c r="AA7" s="8" t="s">
        <v>23</v>
      </c>
      <c r="AB7" s="8"/>
      <c r="AC7" s="8" t="s">
        <v>9</v>
      </c>
      <c r="AD7" s="8"/>
      <c r="AE7" s="8"/>
      <c r="AF7" s="8"/>
      <c r="AG7" s="8"/>
      <c r="AH7" s="8"/>
      <c r="AI7" s="8" t="s">
        <v>23</v>
      </c>
      <c r="AJ7" s="8" t="s">
        <v>21</v>
      </c>
      <c r="AK7" s="8" t="s">
        <v>23</v>
      </c>
      <c r="AL7" s="8" t="s">
        <v>23</v>
      </c>
      <c r="AM7" s="8" t="s">
        <v>23</v>
      </c>
      <c r="AN7" s="8" t="s">
        <v>25</v>
      </c>
      <c r="AO7" s="8" t="s">
        <v>118</v>
      </c>
      <c r="AP7" s="9" t="s">
        <v>102</v>
      </c>
      <c r="AQ7" s="9" t="s">
        <v>104</v>
      </c>
      <c r="AR7" s="9" t="s">
        <v>106</v>
      </c>
      <c r="AS7" s="9" t="s">
        <v>114</v>
      </c>
      <c r="AT7" s="9" t="s">
        <v>109</v>
      </c>
      <c r="AU7" s="9" t="s">
        <v>111</v>
      </c>
      <c r="AV7" s="9" t="s">
        <v>115</v>
      </c>
      <c r="AW7" s="9"/>
      <c r="AX7" s="9"/>
      <c r="AY7" s="9"/>
      <c r="AZ7" s="9"/>
      <c r="BA7" s="9"/>
      <c r="BB7" s="9"/>
      <c r="BC7" s="9"/>
      <c r="BD7" s="9"/>
      <c r="BE7" s="9" t="s">
        <v>127</v>
      </c>
      <c r="BF7" s="8" t="s">
        <v>157</v>
      </c>
      <c r="BG7" s="8"/>
      <c r="BH7" s="8"/>
      <c r="BI7" s="8"/>
      <c r="BK7" s="8"/>
      <c r="BL7" s="8" t="s">
        <v>166</v>
      </c>
      <c r="BM7" s="8" t="s">
        <v>167</v>
      </c>
      <c r="BR7" s="26"/>
    </row>
    <row r="8" spans="2:70" s="58" customFormat="1" hidden="1" x14ac:dyDescent="0.2">
      <c r="B8" s="3" t="s">
        <v>135</v>
      </c>
      <c r="C8" s="26"/>
      <c r="D8" s="2" t="s">
        <v>44</v>
      </c>
      <c r="E8" s="58" t="s">
        <v>32</v>
      </c>
      <c r="F8" s="58" t="s">
        <v>66</v>
      </c>
      <c r="G8" s="58" t="s">
        <v>77</v>
      </c>
      <c r="H8" s="58" t="s">
        <v>82</v>
      </c>
      <c r="L8" s="58">
        <v>3</v>
      </c>
      <c r="M8" s="58">
        <v>3</v>
      </c>
      <c r="O8" s="5" t="s">
        <v>86</v>
      </c>
      <c r="P8" s="5" t="s">
        <v>86</v>
      </c>
      <c r="Q8" s="58" t="s">
        <v>91</v>
      </c>
      <c r="R8" s="58">
        <v>3</v>
      </c>
      <c r="S8" s="58">
        <v>3</v>
      </c>
      <c r="U8" s="5" t="s">
        <v>86</v>
      </c>
      <c r="V8" s="5" t="s">
        <v>86</v>
      </c>
      <c r="Z8" s="2"/>
      <c r="AA8" s="8"/>
      <c r="AB8" s="8"/>
      <c r="AC8" s="8"/>
      <c r="AD8" s="8"/>
      <c r="AE8" s="8"/>
      <c r="AF8" s="8"/>
      <c r="AG8" s="8"/>
      <c r="AH8" s="8"/>
      <c r="AI8" s="8"/>
      <c r="AJ8" s="8" t="s">
        <v>22</v>
      </c>
      <c r="AK8" s="8"/>
      <c r="AL8" s="8"/>
      <c r="AM8" s="8"/>
      <c r="AN8" s="8" t="s">
        <v>26</v>
      </c>
      <c r="AO8" s="8"/>
      <c r="AP8" s="9"/>
      <c r="AQ8" s="9"/>
      <c r="AR8" s="9"/>
      <c r="AS8" s="9" t="s">
        <v>107</v>
      </c>
      <c r="AT8" s="9"/>
      <c r="AU8" s="9"/>
      <c r="AV8" s="9" t="s">
        <v>116</v>
      </c>
      <c r="AW8" s="9"/>
      <c r="AX8" s="9"/>
      <c r="AY8" s="9"/>
      <c r="AZ8" s="9"/>
      <c r="BA8" s="9"/>
      <c r="BB8" s="9"/>
      <c r="BC8" s="9"/>
      <c r="BD8" s="9"/>
      <c r="BE8" s="9" t="s">
        <v>128</v>
      </c>
      <c r="BF8" s="8" t="s">
        <v>158</v>
      </c>
      <c r="BG8" s="8"/>
      <c r="BH8" s="8"/>
      <c r="BI8" s="8"/>
      <c r="BK8" s="8"/>
      <c r="BL8" s="8"/>
      <c r="BM8" s="8" t="s">
        <v>166</v>
      </c>
      <c r="BR8" s="26"/>
    </row>
    <row r="9" spans="2:70" s="58" customFormat="1" hidden="1" x14ac:dyDescent="0.2">
      <c r="B9" s="3" t="s">
        <v>136</v>
      </c>
      <c r="C9" s="26"/>
      <c r="D9" s="2" t="s">
        <v>43</v>
      </c>
      <c r="E9" s="58" t="s">
        <v>33</v>
      </c>
      <c r="F9" s="58" t="s">
        <v>67</v>
      </c>
      <c r="G9" s="58" t="s">
        <v>78</v>
      </c>
      <c r="H9" s="58" t="s">
        <v>71</v>
      </c>
      <c r="L9" s="58">
        <v>4</v>
      </c>
      <c r="M9" s="58">
        <v>4</v>
      </c>
      <c r="O9" s="5" t="s">
        <v>87</v>
      </c>
      <c r="P9" s="5" t="s">
        <v>87</v>
      </c>
      <c r="Q9" s="58" t="s">
        <v>92</v>
      </c>
      <c r="R9" s="58">
        <v>4</v>
      </c>
      <c r="S9" s="58">
        <v>4</v>
      </c>
      <c r="U9" s="5" t="s">
        <v>87</v>
      </c>
      <c r="V9" s="5" t="s">
        <v>87</v>
      </c>
      <c r="Z9" s="2"/>
      <c r="AA9" s="8"/>
      <c r="AB9" s="8"/>
      <c r="AC9" s="8"/>
      <c r="AD9" s="8"/>
      <c r="AE9" s="8"/>
      <c r="AF9" s="8"/>
      <c r="AG9" s="8"/>
      <c r="AH9" s="8"/>
      <c r="AI9" s="8"/>
      <c r="AJ9" s="8"/>
      <c r="AK9" s="8"/>
      <c r="AL9" s="8"/>
      <c r="AM9" s="8"/>
      <c r="AN9" s="8" t="s">
        <v>27</v>
      </c>
      <c r="AO9" s="8"/>
      <c r="AP9" s="9"/>
      <c r="AQ9" s="9"/>
      <c r="AR9" s="9"/>
      <c r="AS9" s="9"/>
      <c r="AT9" s="9"/>
      <c r="AU9" s="9"/>
      <c r="AV9" s="9"/>
      <c r="AW9" s="9"/>
      <c r="AX9" s="9"/>
      <c r="AY9" s="9"/>
      <c r="AZ9" s="9"/>
      <c r="BA9" s="9"/>
      <c r="BB9" s="9"/>
      <c r="BC9" s="9"/>
      <c r="BD9" s="9"/>
      <c r="BE9" s="9"/>
      <c r="BF9" s="8"/>
      <c r="BG9" s="8"/>
      <c r="BH9" s="8"/>
      <c r="BI9" s="8"/>
      <c r="BK9" s="8"/>
      <c r="BL9" s="8"/>
      <c r="BM9" s="8"/>
      <c r="BR9" s="26"/>
    </row>
    <row r="10" spans="2:70" s="58" customFormat="1" hidden="1" x14ac:dyDescent="0.2">
      <c r="B10" s="3" t="s">
        <v>137</v>
      </c>
      <c r="C10" s="26"/>
      <c r="D10" s="2" t="s">
        <v>46</v>
      </c>
      <c r="E10" s="58" t="s">
        <v>35</v>
      </c>
      <c r="F10" s="58" t="s">
        <v>68</v>
      </c>
      <c r="G10" s="58" t="s">
        <v>41</v>
      </c>
      <c r="H10" s="58" t="s">
        <v>72</v>
      </c>
      <c r="L10" s="58">
        <v>5</v>
      </c>
      <c r="M10" s="58">
        <v>5</v>
      </c>
      <c r="O10" s="59"/>
      <c r="P10" s="59"/>
      <c r="R10" s="58">
        <v>5</v>
      </c>
      <c r="S10" s="58">
        <v>5</v>
      </c>
      <c r="U10" s="59"/>
      <c r="V10" s="59"/>
      <c r="Z10" s="2"/>
      <c r="AA10" s="8"/>
      <c r="AB10" s="8"/>
      <c r="AC10" s="8"/>
      <c r="AD10" s="8"/>
      <c r="AE10" s="8"/>
      <c r="AF10" s="8"/>
      <c r="AG10" s="8"/>
      <c r="AH10" s="8"/>
      <c r="AI10" s="8"/>
      <c r="AJ10" s="8"/>
      <c r="AK10" s="8"/>
      <c r="AL10" s="8"/>
      <c r="AM10" s="8"/>
      <c r="AN10" s="8" t="s">
        <v>61</v>
      </c>
      <c r="AO10" s="8"/>
      <c r="AP10" s="9">
        <v>15</v>
      </c>
      <c r="AQ10" s="9">
        <v>15</v>
      </c>
      <c r="AR10" s="9">
        <v>15</v>
      </c>
      <c r="AS10" s="9">
        <v>15</v>
      </c>
      <c r="AT10" s="9">
        <v>15</v>
      </c>
      <c r="AU10" s="9">
        <v>15</v>
      </c>
      <c r="AV10" s="9">
        <v>10</v>
      </c>
      <c r="AW10" s="9"/>
      <c r="AX10" s="9"/>
      <c r="AY10" s="9"/>
      <c r="AZ10" s="9"/>
      <c r="BA10" s="9"/>
      <c r="BB10" s="9"/>
      <c r="BC10" s="9"/>
      <c r="BD10" s="9"/>
      <c r="BE10" s="9" t="s">
        <v>129</v>
      </c>
      <c r="BF10" s="8"/>
      <c r="BG10" s="8"/>
      <c r="BH10" s="8"/>
      <c r="BI10" s="8"/>
      <c r="BK10" s="8"/>
      <c r="BL10" s="8"/>
      <c r="BM10" s="8"/>
      <c r="BR10" s="26"/>
    </row>
    <row r="11" spans="2:70" s="58" customFormat="1" hidden="1" x14ac:dyDescent="0.2">
      <c r="B11" s="3" t="s">
        <v>138</v>
      </c>
      <c r="C11" s="26"/>
      <c r="D11" s="2" t="s">
        <v>55</v>
      </c>
      <c r="E11" s="58" t="s">
        <v>41</v>
      </c>
      <c r="F11" s="58" t="s">
        <v>69</v>
      </c>
      <c r="G11" s="58" t="s">
        <v>79</v>
      </c>
      <c r="H11" s="58" t="s">
        <v>83</v>
      </c>
      <c r="O11" s="59"/>
      <c r="P11" s="59"/>
      <c r="U11" s="59"/>
      <c r="V11" s="59"/>
      <c r="Z11" s="2"/>
      <c r="AA11" s="8"/>
      <c r="AB11" s="8"/>
      <c r="AC11" s="8"/>
      <c r="AD11" s="8"/>
      <c r="AE11" s="8"/>
      <c r="AF11" s="8"/>
      <c r="AG11" s="8"/>
      <c r="AH11" s="8"/>
      <c r="AI11" s="8"/>
      <c r="AJ11" s="8"/>
      <c r="AK11" s="8"/>
      <c r="AL11" s="8"/>
      <c r="AM11" s="8"/>
      <c r="AN11" s="8" t="s">
        <v>31</v>
      </c>
      <c r="AO11" s="8"/>
      <c r="AP11" s="9">
        <v>0</v>
      </c>
      <c r="AQ11" s="9">
        <v>0</v>
      </c>
      <c r="AR11" s="9">
        <v>0</v>
      </c>
      <c r="AS11" s="9">
        <v>10</v>
      </c>
      <c r="AT11" s="9">
        <v>0</v>
      </c>
      <c r="AU11" s="9">
        <v>0</v>
      </c>
      <c r="AV11" s="9">
        <v>5</v>
      </c>
      <c r="AW11" s="9"/>
      <c r="AX11" s="9"/>
      <c r="AY11" s="9"/>
      <c r="AZ11" s="9"/>
      <c r="BA11" s="9"/>
      <c r="BB11" s="9"/>
      <c r="BC11" s="9"/>
      <c r="BD11" s="9"/>
      <c r="BE11" s="9" t="s">
        <v>130</v>
      </c>
      <c r="BF11" s="8"/>
      <c r="BG11" s="8"/>
      <c r="BH11" s="8"/>
      <c r="BI11" s="8"/>
      <c r="BK11" s="8"/>
      <c r="BL11" s="8"/>
      <c r="BM11" s="8"/>
      <c r="BR11" s="26"/>
    </row>
    <row r="12" spans="2:70" s="58" customFormat="1" hidden="1" x14ac:dyDescent="0.2">
      <c r="B12" s="3" t="s">
        <v>139</v>
      </c>
      <c r="C12" s="26"/>
      <c r="D12" s="2" t="s">
        <v>49</v>
      </c>
      <c r="E12" s="58" t="s">
        <v>39</v>
      </c>
      <c r="H12" s="58" t="s">
        <v>73</v>
      </c>
      <c r="O12" s="59"/>
      <c r="P12" s="59"/>
      <c r="U12" s="59"/>
      <c r="V12" s="59"/>
      <c r="Z12" s="2"/>
      <c r="AA12" s="8"/>
      <c r="AB12" s="8"/>
      <c r="AC12" s="8"/>
      <c r="AD12" s="8"/>
      <c r="AE12" s="8"/>
      <c r="AF12" s="8"/>
      <c r="AG12" s="8"/>
      <c r="AH12" s="8"/>
      <c r="AI12" s="8"/>
      <c r="AJ12" s="8"/>
      <c r="AK12" s="8"/>
      <c r="AL12" s="8"/>
      <c r="AM12" s="8"/>
      <c r="AN12" s="8" t="s">
        <v>28</v>
      </c>
      <c r="AO12" s="8"/>
      <c r="AP12" s="9"/>
      <c r="AQ12" s="9"/>
      <c r="AR12" s="9"/>
      <c r="AS12" s="9">
        <v>0</v>
      </c>
      <c r="AT12" s="9"/>
      <c r="AU12" s="9"/>
      <c r="AV12" s="9">
        <v>0</v>
      </c>
      <c r="AW12" s="9"/>
      <c r="AX12" s="9"/>
      <c r="AY12" s="9"/>
      <c r="AZ12" s="9"/>
      <c r="BA12" s="9"/>
      <c r="BB12" s="9"/>
      <c r="BC12" s="9"/>
      <c r="BD12" s="9"/>
      <c r="BE12" s="9" t="s">
        <v>131</v>
      </c>
      <c r="BF12" s="8"/>
      <c r="BG12" s="8"/>
      <c r="BH12" s="8"/>
      <c r="BI12" s="8"/>
      <c r="BK12" s="8"/>
      <c r="BL12" s="8"/>
      <c r="BM12" s="8"/>
      <c r="BR12" s="26"/>
    </row>
    <row r="13" spans="2:70" s="58" customFormat="1" hidden="1" x14ac:dyDescent="0.2">
      <c r="B13" s="3" t="s">
        <v>140</v>
      </c>
      <c r="C13" s="26"/>
      <c r="D13" s="2" t="s">
        <v>60</v>
      </c>
      <c r="E13" s="58" t="s">
        <v>37</v>
      </c>
      <c r="O13" s="59"/>
      <c r="P13" s="59"/>
      <c r="U13" s="59"/>
      <c r="V13" s="59"/>
      <c r="Z13" s="2"/>
      <c r="AA13" s="8"/>
      <c r="AB13" s="8"/>
      <c r="AC13" s="8"/>
      <c r="AD13" s="8"/>
      <c r="AE13" s="8"/>
      <c r="AF13" s="8"/>
      <c r="AG13" s="8"/>
      <c r="AH13" s="8"/>
      <c r="AI13" s="8"/>
      <c r="AJ13" s="8"/>
      <c r="AK13" s="8"/>
      <c r="AL13" s="8"/>
      <c r="AM13" s="8"/>
      <c r="AN13" s="8" t="s">
        <v>29</v>
      </c>
      <c r="AO13" s="8"/>
      <c r="AP13" s="9"/>
      <c r="AQ13" s="9"/>
      <c r="AR13" s="9"/>
      <c r="AS13" s="9"/>
      <c r="AT13" s="9"/>
      <c r="AU13" s="9"/>
      <c r="AV13" s="9"/>
      <c r="AW13" s="9"/>
      <c r="AX13" s="9"/>
      <c r="AY13" s="9"/>
      <c r="AZ13" s="9"/>
      <c r="BA13" s="9"/>
      <c r="BB13" s="9"/>
      <c r="BC13" s="9"/>
      <c r="BD13" s="9"/>
      <c r="BE13" s="9"/>
      <c r="BF13" s="8"/>
      <c r="BG13" s="8"/>
      <c r="BH13" s="8"/>
      <c r="BI13" s="8"/>
      <c r="BK13" s="8"/>
      <c r="BL13" s="8"/>
      <c r="BM13" s="8"/>
      <c r="BR13" s="26"/>
    </row>
    <row r="14" spans="2:70" s="58" customFormat="1" hidden="1" x14ac:dyDescent="0.2">
      <c r="B14" s="3" t="s">
        <v>141</v>
      </c>
      <c r="C14" s="26"/>
      <c r="D14" s="2" t="s">
        <v>48</v>
      </c>
      <c r="E14" s="58" t="s">
        <v>38</v>
      </c>
      <c r="J14" s="24">
        <v>2</v>
      </c>
      <c r="O14" s="59"/>
      <c r="P14" s="59"/>
      <c r="U14" s="59"/>
      <c r="V14" s="59"/>
      <c r="Z14" s="2"/>
      <c r="AA14" s="8"/>
      <c r="AB14" s="8"/>
      <c r="AC14" s="8"/>
      <c r="AD14" s="8"/>
      <c r="AE14" s="8"/>
      <c r="AF14" s="8"/>
      <c r="AG14" s="8"/>
      <c r="AH14" s="8"/>
      <c r="AI14" s="8"/>
      <c r="AJ14" s="8"/>
      <c r="AK14" s="8"/>
      <c r="AL14" s="8"/>
      <c r="AM14" s="8"/>
      <c r="AN14" s="8" t="s">
        <v>30</v>
      </c>
      <c r="AO14" s="8"/>
      <c r="AP14" s="9"/>
      <c r="AQ14" s="9"/>
      <c r="AR14" s="9"/>
      <c r="AS14" s="9"/>
      <c r="AT14" s="9"/>
      <c r="AU14" s="9"/>
      <c r="AV14" s="9"/>
      <c r="AW14" s="9"/>
      <c r="AX14" s="9"/>
      <c r="AY14" s="9"/>
      <c r="AZ14" s="9"/>
      <c r="BA14" s="9"/>
      <c r="BB14" s="9"/>
      <c r="BC14" s="9"/>
      <c r="BD14" s="9"/>
      <c r="BE14" s="9"/>
      <c r="BF14" s="8"/>
      <c r="BG14" s="8"/>
      <c r="BH14" s="8"/>
      <c r="BI14" s="8"/>
      <c r="BK14" s="8"/>
      <c r="BL14" s="8"/>
      <c r="BM14" s="8"/>
      <c r="BR14" s="26"/>
    </row>
    <row r="15" spans="2:70" s="58" customFormat="1" hidden="1" x14ac:dyDescent="0.2">
      <c r="B15" s="3" t="s">
        <v>142</v>
      </c>
      <c r="C15" s="26"/>
      <c r="D15" s="2" t="s">
        <v>51</v>
      </c>
      <c r="E15" s="58" t="s">
        <v>40</v>
      </c>
      <c r="J15" s="58" t="s">
        <v>508</v>
      </c>
      <c r="O15" s="59"/>
      <c r="P15" s="59"/>
      <c r="U15" s="59"/>
      <c r="V15" s="59"/>
      <c r="Z15" s="2"/>
      <c r="AA15" s="8"/>
      <c r="AB15" s="8"/>
      <c r="AC15" s="8"/>
      <c r="AD15" s="8"/>
      <c r="AE15" s="8"/>
      <c r="AF15" s="8"/>
      <c r="AG15" s="8"/>
      <c r="AH15" s="8"/>
      <c r="AI15" s="8"/>
      <c r="AJ15" s="8"/>
      <c r="AK15" s="8"/>
      <c r="AL15" s="8"/>
      <c r="AM15" s="8"/>
      <c r="AN15" s="8"/>
      <c r="AO15" s="8"/>
      <c r="AP15" s="9"/>
      <c r="AQ15" s="9"/>
      <c r="AR15" s="9"/>
      <c r="AS15" s="9"/>
      <c r="AT15" s="9"/>
      <c r="AU15" s="9"/>
      <c r="AV15" s="9"/>
      <c r="AW15" s="9"/>
      <c r="AX15" s="9"/>
      <c r="AY15" s="9"/>
      <c r="AZ15" s="9"/>
      <c r="BA15" s="9"/>
      <c r="BB15" s="9"/>
      <c r="BC15" s="9"/>
      <c r="BD15" s="9"/>
      <c r="BE15" s="9"/>
      <c r="BF15" s="8"/>
      <c r="BG15" s="8"/>
      <c r="BH15" s="8"/>
      <c r="BI15" s="8"/>
      <c r="BK15" s="8"/>
      <c r="BL15" s="8"/>
      <c r="BM15" s="8"/>
      <c r="BR15" s="26"/>
    </row>
    <row r="16" spans="2:70" s="58" customFormat="1" hidden="1" x14ac:dyDescent="0.2">
      <c r="B16" s="3" t="s">
        <v>143</v>
      </c>
      <c r="C16" s="26"/>
      <c r="D16" s="2" t="s">
        <v>52</v>
      </c>
      <c r="J16" s="58" t="str">
        <f>+CHOOSE(J14,D6,D7,D8,D9,D10,D11,D12,D13,D14,D15,D16,D17,D18,D19,D20,D21,D22,D23,D24,D25)</f>
        <v>Direccionamiento Estratégico y Planeación</v>
      </c>
      <c r="O16" s="59"/>
      <c r="P16" s="59"/>
      <c r="U16" s="59"/>
      <c r="V16" s="59"/>
      <c r="Z16" s="2"/>
      <c r="AA16" s="8"/>
      <c r="AB16" s="8"/>
      <c r="AC16" s="8"/>
      <c r="AD16" s="8"/>
      <c r="AE16" s="8"/>
      <c r="AF16" s="8"/>
      <c r="AG16" s="8"/>
      <c r="AH16" s="8"/>
      <c r="AI16" s="8"/>
      <c r="AJ16" s="8"/>
      <c r="AK16" s="8"/>
      <c r="AL16" s="8"/>
      <c r="AM16" s="8"/>
      <c r="AN16" s="8"/>
      <c r="AO16" s="8"/>
      <c r="AP16" s="9"/>
      <c r="AQ16" s="9"/>
      <c r="AR16" s="9"/>
      <c r="AS16" s="9"/>
      <c r="AT16" s="9"/>
      <c r="AU16" s="9"/>
      <c r="AV16" s="9"/>
      <c r="AW16" s="9"/>
      <c r="AX16" s="9"/>
      <c r="AY16" s="9"/>
      <c r="AZ16" s="9"/>
      <c r="BA16" s="9"/>
      <c r="BB16" s="9"/>
      <c r="BC16" s="9"/>
      <c r="BD16" s="9"/>
      <c r="BE16" s="9"/>
      <c r="BF16" s="8"/>
      <c r="BG16" s="8"/>
      <c r="BH16" s="8"/>
      <c r="BI16" s="8"/>
      <c r="BK16" s="8"/>
      <c r="BL16" s="8"/>
      <c r="BM16" s="8"/>
      <c r="BR16" s="26"/>
    </row>
    <row r="17" spans="2:70" s="58" customFormat="1" hidden="1" x14ac:dyDescent="0.2">
      <c r="B17" s="3" t="s">
        <v>144</v>
      </c>
      <c r="C17" s="26"/>
      <c r="D17" s="2" t="s">
        <v>54</v>
      </c>
      <c r="O17" s="59"/>
      <c r="P17" s="59"/>
      <c r="U17" s="59"/>
      <c r="V17" s="59"/>
      <c r="Z17" s="2"/>
      <c r="AA17" s="8"/>
      <c r="AB17" s="8"/>
      <c r="AC17" s="8"/>
      <c r="AD17" s="8"/>
      <c r="AE17" s="8"/>
      <c r="AF17" s="8"/>
      <c r="AG17" s="8"/>
      <c r="AH17" s="8"/>
      <c r="AI17" s="8"/>
      <c r="AJ17" s="8"/>
      <c r="AK17" s="8"/>
      <c r="AL17" s="8"/>
      <c r="AM17" s="8"/>
      <c r="AN17" s="8"/>
      <c r="AO17" s="8"/>
      <c r="AP17" s="9"/>
      <c r="AQ17" s="9"/>
      <c r="AR17" s="9"/>
      <c r="AS17" s="9"/>
      <c r="AT17" s="9"/>
      <c r="AU17" s="9"/>
      <c r="AV17" s="9"/>
      <c r="AW17" s="9"/>
      <c r="AX17" s="9"/>
      <c r="AY17" s="9"/>
      <c r="AZ17" s="9"/>
      <c r="BA17" s="9"/>
      <c r="BB17" s="9"/>
      <c r="BC17" s="9"/>
      <c r="BD17" s="9"/>
      <c r="BE17" s="9"/>
      <c r="BF17" s="8"/>
      <c r="BG17" s="8"/>
      <c r="BH17" s="8"/>
      <c r="BI17" s="8"/>
      <c r="BK17" s="8"/>
      <c r="BL17" s="8"/>
      <c r="BM17" s="8"/>
      <c r="BR17" s="26"/>
    </row>
    <row r="18" spans="2:70" s="58" customFormat="1" hidden="1" x14ac:dyDescent="0.2">
      <c r="B18" s="3" t="s">
        <v>145</v>
      </c>
      <c r="C18" s="26"/>
      <c r="D18" s="2" t="s">
        <v>53</v>
      </c>
      <c r="O18" s="59"/>
      <c r="P18" s="59"/>
      <c r="U18" s="59"/>
      <c r="V18" s="59"/>
      <c r="Z18" s="2"/>
      <c r="AA18" s="8"/>
      <c r="AB18" s="8"/>
      <c r="AC18" s="8"/>
      <c r="AD18" s="8"/>
      <c r="AE18" s="8"/>
      <c r="AF18" s="8"/>
      <c r="AG18" s="8"/>
      <c r="AH18" s="8"/>
      <c r="AI18" s="8"/>
      <c r="AJ18" s="8"/>
      <c r="AK18" s="8"/>
      <c r="AL18" s="8"/>
      <c r="AM18" s="8"/>
      <c r="AN18" s="8"/>
      <c r="AO18" s="8"/>
      <c r="AP18" s="9"/>
      <c r="AQ18" s="9"/>
      <c r="AR18" s="9"/>
      <c r="AS18" s="9"/>
      <c r="AT18" s="9"/>
      <c r="AU18" s="9"/>
      <c r="AV18" s="9"/>
      <c r="AW18" s="9"/>
      <c r="AX18" s="9"/>
      <c r="AY18" s="9"/>
      <c r="AZ18" s="9"/>
      <c r="BA18" s="9"/>
      <c r="BB18" s="9"/>
      <c r="BC18" s="9"/>
      <c r="BD18" s="9"/>
      <c r="BE18" s="9"/>
      <c r="BF18" s="8"/>
      <c r="BG18" s="8"/>
      <c r="BH18" s="8"/>
      <c r="BI18" s="8"/>
      <c r="BK18" s="8"/>
      <c r="BL18" s="8"/>
      <c r="BM18" s="8"/>
      <c r="BR18" s="26"/>
    </row>
    <row r="19" spans="2:70" s="58" customFormat="1" hidden="1" x14ac:dyDescent="0.2">
      <c r="B19" s="3" t="s">
        <v>146</v>
      </c>
      <c r="C19" s="26"/>
      <c r="D19" s="2" t="s">
        <v>42</v>
      </c>
      <c r="O19" s="59"/>
      <c r="P19" s="59"/>
      <c r="U19" s="59"/>
      <c r="V19" s="59"/>
      <c r="Z19" s="2"/>
      <c r="AA19" s="8"/>
      <c r="AB19" s="8"/>
      <c r="AC19" s="8"/>
      <c r="AD19" s="8"/>
      <c r="AE19" s="8"/>
      <c r="AF19" s="8"/>
      <c r="AG19" s="8"/>
      <c r="AH19" s="8"/>
      <c r="AI19" s="8"/>
      <c r="AJ19" s="8"/>
      <c r="AK19" s="8"/>
      <c r="AL19" s="8"/>
      <c r="AM19" s="8"/>
      <c r="AN19" s="8"/>
      <c r="AO19" s="8"/>
      <c r="AP19" s="9"/>
      <c r="AQ19" s="9"/>
      <c r="AR19" s="9"/>
      <c r="AS19" s="9"/>
      <c r="AT19" s="9"/>
      <c r="AU19" s="9"/>
      <c r="AV19" s="9"/>
      <c r="AW19" s="9"/>
      <c r="AX19" s="9"/>
      <c r="AY19" s="9"/>
      <c r="AZ19" s="9"/>
      <c r="BA19" s="9"/>
      <c r="BB19" s="9"/>
      <c r="BC19" s="9"/>
      <c r="BD19" s="9"/>
      <c r="BE19" s="9"/>
      <c r="BF19" s="8"/>
      <c r="BG19" s="8"/>
      <c r="BH19" s="8"/>
      <c r="BI19" s="8"/>
      <c r="BK19" s="8"/>
      <c r="BL19" s="8"/>
      <c r="BM19" s="8"/>
      <c r="BR19" s="26"/>
    </row>
    <row r="20" spans="2:70" s="58" customFormat="1" hidden="1" x14ac:dyDescent="0.2">
      <c r="B20" s="3" t="s">
        <v>147</v>
      </c>
      <c r="C20" s="26"/>
      <c r="D20" s="2" t="s">
        <v>45</v>
      </c>
      <c r="O20" s="59"/>
      <c r="P20" s="59"/>
      <c r="U20" s="59"/>
      <c r="V20" s="59"/>
      <c r="Z20" s="2"/>
      <c r="AA20" s="8"/>
      <c r="AB20" s="8"/>
      <c r="AC20" s="8"/>
      <c r="AD20" s="8"/>
      <c r="AE20" s="8"/>
      <c r="AF20" s="8"/>
      <c r="AG20" s="8"/>
      <c r="AH20" s="8"/>
      <c r="AI20" s="8"/>
      <c r="AJ20" s="8"/>
      <c r="AK20" s="8"/>
      <c r="AL20" s="8"/>
      <c r="AM20" s="8"/>
      <c r="AN20" s="8"/>
      <c r="AO20" s="8"/>
      <c r="AP20" s="9"/>
      <c r="AQ20" s="9"/>
      <c r="AR20" s="9"/>
      <c r="AS20" s="9"/>
      <c r="AT20" s="9"/>
      <c r="AU20" s="9"/>
      <c r="AV20" s="9"/>
      <c r="AW20" s="9"/>
      <c r="AX20" s="9"/>
      <c r="AY20" s="9"/>
      <c r="AZ20" s="9"/>
      <c r="BA20" s="9"/>
      <c r="BB20" s="9"/>
      <c r="BC20" s="9"/>
      <c r="BD20" s="9"/>
      <c r="BE20" s="9"/>
      <c r="BF20" s="8"/>
      <c r="BG20" s="8"/>
      <c r="BH20" s="8"/>
      <c r="BI20" s="8"/>
      <c r="BK20" s="8"/>
      <c r="BL20" s="8"/>
      <c r="BM20" s="8"/>
      <c r="BR20" s="26"/>
    </row>
    <row r="21" spans="2:70" s="58" customFormat="1" hidden="1" x14ac:dyDescent="0.2">
      <c r="B21" s="3" t="s">
        <v>148</v>
      </c>
      <c r="C21" s="26"/>
      <c r="D21" s="2" t="s">
        <v>57</v>
      </c>
      <c r="O21" s="59"/>
      <c r="P21" s="59"/>
      <c r="U21" s="59"/>
      <c r="V21" s="59"/>
      <c r="Z21" s="2"/>
      <c r="AA21" s="8"/>
      <c r="AB21" s="8"/>
      <c r="AC21" s="8"/>
      <c r="AD21" s="8"/>
      <c r="AE21" s="8"/>
      <c r="AF21" s="8"/>
      <c r="AG21" s="8"/>
      <c r="AH21" s="8"/>
      <c r="AI21" s="8"/>
      <c r="AJ21" s="8"/>
      <c r="AK21" s="8"/>
      <c r="AL21" s="8"/>
      <c r="AM21" s="8"/>
      <c r="AN21" s="8"/>
      <c r="AO21" s="8"/>
      <c r="AP21" s="9"/>
      <c r="AQ21" s="9"/>
      <c r="AR21" s="9"/>
      <c r="AS21" s="9"/>
      <c r="AT21" s="9"/>
      <c r="AU21" s="9"/>
      <c r="AV21" s="9"/>
      <c r="AW21" s="9"/>
      <c r="AX21" s="9"/>
      <c r="AY21" s="9"/>
      <c r="AZ21" s="9"/>
      <c r="BA21" s="9"/>
      <c r="BB21" s="9"/>
      <c r="BC21" s="9"/>
      <c r="BD21" s="9"/>
      <c r="BE21" s="9"/>
      <c r="BF21" s="8"/>
      <c r="BG21" s="8"/>
      <c r="BH21" s="8"/>
      <c r="BI21" s="8"/>
      <c r="BK21" s="8"/>
      <c r="BL21" s="8"/>
      <c r="BM21" s="8"/>
      <c r="BR21" s="26"/>
    </row>
    <row r="22" spans="2:70" s="58" customFormat="1" hidden="1" x14ac:dyDescent="0.2">
      <c r="B22" s="3" t="s">
        <v>149</v>
      </c>
      <c r="C22" s="26"/>
      <c r="D22" s="2" t="s">
        <v>56</v>
      </c>
      <c r="O22" s="59"/>
      <c r="P22" s="59"/>
      <c r="U22" s="59"/>
      <c r="V22" s="59"/>
      <c r="Z22" s="2"/>
      <c r="AP22" s="2"/>
      <c r="AQ22" s="2"/>
      <c r="AR22" s="2"/>
      <c r="AS22" s="2"/>
      <c r="AT22" s="2"/>
      <c r="AU22" s="2"/>
      <c r="AV22" s="2"/>
      <c r="AW22" s="2"/>
      <c r="AX22" s="2"/>
      <c r="AY22" s="2"/>
      <c r="AZ22" s="2"/>
      <c r="BA22" s="2"/>
      <c r="BB22" s="2"/>
      <c r="BC22" s="2"/>
      <c r="BD22" s="2"/>
      <c r="BE22" s="2"/>
      <c r="BR22" s="26"/>
    </row>
    <row r="23" spans="2:70" s="58" customFormat="1" hidden="1" x14ac:dyDescent="0.2">
      <c r="B23" s="3" t="s">
        <v>150</v>
      </c>
      <c r="C23" s="26"/>
      <c r="D23" s="2" t="s">
        <v>47</v>
      </c>
      <c r="O23" s="59"/>
      <c r="P23" s="59"/>
      <c r="U23" s="59"/>
      <c r="V23" s="59"/>
      <c r="Z23" s="2"/>
      <c r="AP23" s="2"/>
      <c r="AQ23" s="2"/>
      <c r="AR23" s="2"/>
      <c r="AS23" s="2"/>
      <c r="AT23" s="2"/>
      <c r="AU23" s="2"/>
      <c r="AV23" s="2"/>
      <c r="AW23" s="2"/>
      <c r="AX23" s="2"/>
      <c r="AY23" s="2"/>
      <c r="AZ23" s="2"/>
      <c r="BA23" s="2"/>
      <c r="BB23" s="2"/>
      <c r="BC23" s="2"/>
      <c r="BD23" s="2"/>
      <c r="BE23" s="2"/>
      <c r="BR23" s="26"/>
    </row>
    <row r="24" spans="2:70" s="58" customFormat="1" hidden="1" x14ac:dyDescent="0.2">
      <c r="B24" s="3" t="s">
        <v>151</v>
      </c>
      <c r="C24" s="26"/>
      <c r="D24" s="2" t="s">
        <v>59</v>
      </c>
      <c r="O24" s="59"/>
      <c r="P24" s="59"/>
      <c r="U24" s="59"/>
      <c r="V24" s="59"/>
      <c r="Z24" s="2"/>
      <c r="AP24" s="2"/>
      <c r="AQ24" s="2"/>
      <c r="AR24" s="2"/>
      <c r="AS24" s="2"/>
      <c r="AT24" s="2"/>
      <c r="AU24" s="2"/>
      <c r="AV24" s="2"/>
      <c r="AW24" s="2"/>
      <c r="AX24" s="2"/>
      <c r="AY24" s="2"/>
      <c r="AZ24" s="2"/>
      <c r="BA24" s="2"/>
      <c r="BB24" s="2"/>
      <c r="BC24" s="2"/>
      <c r="BD24" s="2"/>
      <c r="BE24" s="2"/>
      <c r="BR24" s="26"/>
    </row>
    <row r="25" spans="2:70" s="58" customFormat="1" hidden="1" x14ac:dyDescent="0.2">
      <c r="B25" s="3" t="s">
        <v>152</v>
      </c>
      <c r="C25" s="26"/>
      <c r="D25" s="2" t="s">
        <v>50</v>
      </c>
      <c r="O25" s="59"/>
      <c r="P25" s="59"/>
      <c r="U25" s="59"/>
      <c r="V25" s="59"/>
      <c r="Z25" s="2"/>
      <c r="AP25" s="2"/>
      <c r="AQ25" s="2"/>
      <c r="AR25" s="2"/>
      <c r="AS25" s="2"/>
      <c r="AT25" s="2"/>
      <c r="AU25" s="2"/>
      <c r="AV25" s="2"/>
      <c r="AW25" s="2"/>
      <c r="AX25" s="2"/>
      <c r="AY25" s="2"/>
      <c r="AZ25" s="2"/>
      <c r="BA25" s="2"/>
      <c r="BB25" s="2"/>
      <c r="BC25" s="2"/>
      <c r="BD25" s="2"/>
      <c r="BE25" s="2"/>
      <c r="BR25" s="26"/>
    </row>
    <row r="26" spans="2:70" s="58" customFormat="1" x14ac:dyDescent="0.2">
      <c r="B26" s="3"/>
      <c r="C26" s="26"/>
      <c r="D26" s="2"/>
      <c r="O26" s="59"/>
      <c r="P26" s="59"/>
      <c r="U26" s="59"/>
      <c r="V26" s="59"/>
      <c r="Z26" s="2"/>
      <c r="AP26" s="2"/>
      <c r="AQ26" s="2"/>
      <c r="AR26" s="2"/>
      <c r="AS26" s="2"/>
      <c r="AT26" s="2"/>
      <c r="AU26" s="2"/>
      <c r="AV26" s="2"/>
      <c r="AW26" s="2"/>
      <c r="AX26" s="2"/>
      <c r="AY26" s="2"/>
      <c r="AZ26" s="2"/>
      <c r="BA26" s="2"/>
      <c r="BB26" s="2"/>
      <c r="BC26" s="2"/>
      <c r="BD26" s="2"/>
      <c r="BE26" s="2"/>
      <c r="BR26" s="26"/>
    </row>
    <row r="27" spans="2:70" s="4" customFormat="1" ht="9" customHeight="1" thickBot="1" x14ac:dyDescent="0.3">
      <c r="B27" s="15"/>
      <c r="C27" s="27"/>
      <c r="AG27" s="16"/>
      <c r="AH27" s="16"/>
      <c r="BR27" s="27"/>
    </row>
    <row r="28" spans="2:70" s="4" customFormat="1" ht="15.75" thickBot="1" x14ac:dyDescent="0.3">
      <c r="B28" s="15"/>
      <c r="C28" s="27"/>
      <c r="D28" s="190" t="s">
        <v>756</v>
      </c>
      <c r="E28" s="191"/>
      <c r="F28" s="192"/>
      <c r="AG28" s="16"/>
      <c r="AH28" s="16"/>
      <c r="BR28" s="27"/>
    </row>
    <row r="29" spans="2:70" s="4" customFormat="1" ht="21.75" customHeight="1" thickBot="1" x14ac:dyDescent="0.3">
      <c r="B29" s="15"/>
      <c r="C29" s="27"/>
      <c r="AG29" s="16"/>
      <c r="AH29" s="16"/>
      <c r="BR29" s="27"/>
    </row>
    <row r="30" spans="2:70" s="4" customFormat="1" ht="15.75" hidden="1" thickBot="1" x14ac:dyDescent="0.3">
      <c r="B30" s="15"/>
      <c r="C30" s="27"/>
      <c r="AG30" s="16"/>
      <c r="AH30" s="16"/>
      <c r="BR30" s="27"/>
    </row>
    <row r="31" spans="2:70" s="4" customFormat="1" ht="15.75" hidden="1" thickBot="1" x14ac:dyDescent="0.3">
      <c r="B31" s="15"/>
      <c r="C31" s="27"/>
      <c r="AG31" s="16"/>
      <c r="AH31" s="16"/>
      <c r="BR31" s="27"/>
    </row>
    <row r="32" spans="2:70" s="4" customFormat="1" ht="15.75" hidden="1" thickBot="1" x14ac:dyDescent="0.3">
      <c r="B32" s="15"/>
      <c r="C32" s="27"/>
      <c r="AG32" s="16"/>
      <c r="AH32" s="16"/>
      <c r="BR32" s="27"/>
    </row>
    <row r="33" spans="1:138" s="4" customFormat="1" ht="15.75" hidden="1" thickBot="1" x14ac:dyDescent="0.3">
      <c r="B33" s="15"/>
      <c r="C33" s="27"/>
      <c r="AG33" s="16"/>
      <c r="AH33" s="16"/>
      <c r="BR33" s="27"/>
    </row>
    <row r="34" spans="1:138" s="4" customFormat="1" ht="15.75" hidden="1" thickBot="1" x14ac:dyDescent="0.3">
      <c r="B34" s="15"/>
      <c r="C34" s="27"/>
      <c r="AG34" s="16"/>
      <c r="AH34" s="16"/>
      <c r="BR34" s="27"/>
    </row>
    <row r="35" spans="1:138" s="4" customFormat="1" ht="16.5" customHeight="1" thickBot="1" x14ac:dyDescent="0.3">
      <c r="B35" s="15"/>
      <c r="C35" s="27"/>
      <c r="D35" s="180" t="s">
        <v>501</v>
      </c>
      <c r="E35" s="181"/>
      <c r="F35" s="181"/>
      <c r="G35" s="181"/>
      <c r="H35" s="181"/>
      <c r="I35" s="181"/>
      <c r="J35" s="181"/>
      <c r="K35" s="182"/>
      <c r="L35" s="183" t="s">
        <v>502</v>
      </c>
      <c r="M35" s="184"/>
      <c r="N35" s="184"/>
      <c r="O35" s="184"/>
      <c r="P35" s="184"/>
      <c r="Q35" s="184"/>
      <c r="R35" s="184"/>
      <c r="S35" s="184"/>
      <c r="T35" s="184"/>
      <c r="U35" s="184"/>
      <c r="V35" s="184"/>
      <c r="W35" s="184"/>
      <c r="X35" s="185"/>
      <c r="Y35" s="156" t="s">
        <v>503</v>
      </c>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c r="BI35" s="157"/>
      <c r="BJ35" s="157"/>
      <c r="BK35" s="158"/>
      <c r="BR35" s="27"/>
    </row>
    <row r="36" spans="1:138" s="17" customFormat="1" ht="63.75" x14ac:dyDescent="0.2">
      <c r="A36" s="60" t="s">
        <v>419</v>
      </c>
      <c r="B36" s="60" t="s">
        <v>500</v>
      </c>
      <c r="C36" s="61" t="s">
        <v>508</v>
      </c>
      <c r="D36" s="61" t="s">
        <v>3</v>
      </c>
      <c r="E36" s="61" t="s">
        <v>11</v>
      </c>
      <c r="F36" s="61" t="s">
        <v>63</v>
      </c>
      <c r="G36" s="61" t="s">
        <v>70</v>
      </c>
      <c r="H36" s="61" t="s">
        <v>74</v>
      </c>
      <c r="I36" s="61" t="s">
        <v>12</v>
      </c>
      <c r="J36" s="61" t="s">
        <v>0</v>
      </c>
      <c r="K36" s="61" t="s">
        <v>13</v>
      </c>
      <c r="L36" s="62" t="s">
        <v>1</v>
      </c>
      <c r="M36" s="62" t="s">
        <v>2</v>
      </c>
      <c r="N36" s="61" t="s">
        <v>491</v>
      </c>
      <c r="O36" s="61" t="s">
        <v>523</v>
      </c>
      <c r="P36" s="61" t="s">
        <v>498</v>
      </c>
      <c r="Q36" s="62" t="s">
        <v>62</v>
      </c>
      <c r="R36" s="62" t="s">
        <v>1</v>
      </c>
      <c r="S36" s="62" t="s">
        <v>2</v>
      </c>
      <c r="T36" s="61" t="s">
        <v>492</v>
      </c>
      <c r="U36" s="61" t="s">
        <v>524</v>
      </c>
      <c r="V36" s="61" t="s">
        <v>499</v>
      </c>
      <c r="W36" s="61" t="s">
        <v>153</v>
      </c>
      <c r="X36" s="61" t="s">
        <v>88</v>
      </c>
      <c r="Y36" s="23" t="s">
        <v>10</v>
      </c>
      <c r="Z36" s="23" t="s">
        <v>14</v>
      </c>
      <c r="AA36" s="23" t="s">
        <v>93</v>
      </c>
      <c r="AB36" s="23" t="s">
        <v>154</v>
      </c>
      <c r="AC36" s="23" t="s">
        <v>168</v>
      </c>
      <c r="AD36" s="23" t="s">
        <v>155</v>
      </c>
      <c r="AE36" s="23" t="s">
        <v>560</v>
      </c>
      <c r="AF36" s="23" t="s">
        <v>561</v>
      </c>
      <c r="AG36" s="23" t="s">
        <v>562</v>
      </c>
      <c r="AH36" s="23" t="s">
        <v>563</v>
      </c>
      <c r="AI36" s="23" t="s">
        <v>182</v>
      </c>
      <c r="AJ36" s="23" t="s">
        <v>16</v>
      </c>
      <c r="AK36" s="23" t="s">
        <v>15</v>
      </c>
      <c r="AL36" s="23" t="s">
        <v>17</v>
      </c>
      <c r="AM36" s="23" t="s">
        <v>18</v>
      </c>
      <c r="AN36" s="23" t="s">
        <v>19</v>
      </c>
      <c r="AO36" s="23" t="s">
        <v>170</v>
      </c>
      <c r="AP36" s="23" t="s">
        <v>99</v>
      </c>
      <c r="AQ36" s="23" t="s">
        <v>100</v>
      </c>
      <c r="AR36" s="23" t="s">
        <v>94</v>
      </c>
      <c r="AS36" s="23" t="s">
        <v>95</v>
      </c>
      <c r="AT36" s="23" t="s">
        <v>96</v>
      </c>
      <c r="AU36" s="23" t="s">
        <v>97</v>
      </c>
      <c r="AV36" s="23" t="s">
        <v>98</v>
      </c>
      <c r="AW36" s="23" t="s">
        <v>119</v>
      </c>
      <c r="AX36" s="23" t="s">
        <v>120</v>
      </c>
      <c r="AY36" s="23" t="s">
        <v>121</v>
      </c>
      <c r="AZ36" s="23" t="s">
        <v>122</v>
      </c>
      <c r="BA36" s="23" t="s">
        <v>123</v>
      </c>
      <c r="BB36" s="23" t="s">
        <v>124</v>
      </c>
      <c r="BC36" s="23" t="s">
        <v>125</v>
      </c>
      <c r="BD36" s="23" t="s">
        <v>132</v>
      </c>
      <c r="BE36" s="23" t="s">
        <v>495</v>
      </c>
      <c r="BF36" s="23" t="s">
        <v>496</v>
      </c>
      <c r="BG36" s="23" t="s">
        <v>497</v>
      </c>
      <c r="BH36" s="23" t="s">
        <v>160</v>
      </c>
      <c r="BI36" s="23" t="s">
        <v>161</v>
      </c>
      <c r="BJ36" s="23" t="s">
        <v>159</v>
      </c>
      <c r="BK36" s="23" t="s">
        <v>162</v>
      </c>
      <c r="BL36" s="10" t="s">
        <v>163</v>
      </c>
      <c r="BM36" s="10" t="s">
        <v>164</v>
      </c>
      <c r="BN36" s="10" t="s">
        <v>184</v>
      </c>
      <c r="BO36" s="10" t="s">
        <v>183</v>
      </c>
      <c r="BP36" s="10" t="s">
        <v>185</v>
      </c>
      <c r="BQ36" s="10" t="s">
        <v>183</v>
      </c>
      <c r="BR36" s="23" t="s">
        <v>507</v>
      </c>
    </row>
    <row r="37" spans="1:138" s="36" customFormat="1" ht="98.25" customHeight="1" x14ac:dyDescent="0.2">
      <c r="A37" s="142">
        <v>27</v>
      </c>
      <c r="B37" s="142" t="s">
        <v>440</v>
      </c>
      <c r="C37" s="99" t="s">
        <v>53</v>
      </c>
      <c r="D37" s="75" t="s">
        <v>53</v>
      </c>
      <c r="E37" s="143" t="s">
        <v>32</v>
      </c>
      <c r="F37" s="136" t="s">
        <v>69</v>
      </c>
      <c r="G37" s="136" t="s">
        <v>77</v>
      </c>
      <c r="H37" s="136" t="s">
        <v>72</v>
      </c>
      <c r="I37" s="144" t="s">
        <v>265</v>
      </c>
      <c r="J37" s="145" t="s">
        <v>266</v>
      </c>
      <c r="K37" s="144" t="s">
        <v>267</v>
      </c>
      <c r="L37" s="139">
        <v>3</v>
      </c>
      <c r="M37" s="139">
        <v>4</v>
      </c>
      <c r="N37" s="140">
        <f>+L37*M37</f>
        <v>12</v>
      </c>
      <c r="O37" s="193" t="str">
        <f>(CONCATENATE(L37,M37))</f>
        <v>34</v>
      </c>
      <c r="P37" s="193" t="str">
        <f>IF(OR(O37="11",O37="12",O37="21",O37="22",O37="31"),$P$9,IF(OR(O37="41",O37="32",O37="23",O37="13"),$P$8,IF(OR(O37="51",O37="52",O37="42",O37="43",O37="33",O37="24",O37="14"),$P$7,IF(OR(O37="53",O37="54",O37="44",O37="34",O37="55",O37="45",O37="35",O37="25",O37="15"),$P$6,0))))</f>
        <v>RIESGO EXTREMO</v>
      </c>
      <c r="Q37" s="193" t="s">
        <v>90</v>
      </c>
      <c r="R37" s="138">
        <f>INT(L37-BO37)</f>
        <v>2</v>
      </c>
      <c r="S37" s="138">
        <f>INT(M37-BQ37)</f>
        <v>3</v>
      </c>
      <c r="T37" s="140">
        <f>+R37*S37</f>
        <v>6</v>
      </c>
      <c r="U37" s="193" t="str">
        <f>(CONCATENATE(R37,S37))</f>
        <v>23</v>
      </c>
      <c r="V37" s="193" t="str">
        <f>IF(OR(U37="11",U37="12",U37="21",U37="22",U37="31"),$P$9,IF(OR(U37="41",U37="32",U37="23",U37="13"),$P$8,IF(OR(U37="51",U37="52",U37="42",U37="43",U37="33",U37="24",U37="14"),$P$7,IF(OR(U37="53",U37="54",U37="44",U37="34",U37="55",U37="45",U37="35",U37="25",U37="15"),$P$6,0))))</f>
        <v>RIESGO MODERADO</v>
      </c>
      <c r="W37" s="136" t="s">
        <v>806</v>
      </c>
      <c r="X37" s="136" t="s">
        <v>6</v>
      </c>
      <c r="Y37" s="76" t="s">
        <v>750</v>
      </c>
      <c r="Z37" s="80" t="s">
        <v>631</v>
      </c>
      <c r="AA37" s="33" t="s">
        <v>6</v>
      </c>
      <c r="AB37" s="80" t="s">
        <v>396</v>
      </c>
      <c r="AC37" s="33" t="s">
        <v>7</v>
      </c>
      <c r="AD37" s="72">
        <f t="shared" ref="AD37:AD42" si="0">+SUM(AE37:AH37)</f>
        <v>0</v>
      </c>
      <c r="AE37" s="33">
        <v>0</v>
      </c>
      <c r="AF37" s="33">
        <v>0</v>
      </c>
      <c r="AG37" s="33">
        <v>0</v>
      </c>
      <c r="AH37" s="33">
        <v>0</v>
      </c>
      <c r="AI37" s="33" t="s">
        <v>6</v>
      </c>
      <c r="AJ37" s="33" t="s">
        <v>20</v>
      </c>
      <c r="AK37" s="33" t="s">
        <v>6</v>
      </c>
      <c r="AL37" s="33" t="s">
        <v>6</v>
      </c>
      <c r="AM37" s="33" t="s">
        <v>6</v>
      </c>
      <c r="AN37" s="33" t="s">
        <v>29</v>
      </c>
      <c r="AO37" s="33" t="s">
        <v>117</v>
      </c>
      <c r="AP37" s="33" t="s">
        <v>101</v>
      </c>
      <c r="AQ37" s="33" t="s">
        <v>103</v>
      </c>
      <c r="AR37" s="33" t="s">
        <v>105</v>
      </c>
      <c r="AS37" s="33" t="str">
        <f t="shared" ref="AS37:AS42" si="1">+IF(AJ37="Preventivo","Prevenir",IF(AJ37="Detectivo","Detectar","No es un control"))</f>
        <v>Prevenir</v>
      </c>
      <c r="AT37" s="80" t="s">
        <v>108</v>
      </c>
      <c r="AU37" s="80" t="s">
        <v>110</v>
      </c>
      <c r="AV37" s="80" t="s">
        <v>112</v>
      </c>
      <c r="AW37" s="33">
        <f t="shared" ref="AW37:AW42" si="2">+IF(AP37=$AP$6,$AP$10,$AP$11)</f>
        <v>15</v>
      </c>
      <c r="AX37" s="33">
        <f t="shared" ref="AX37:AX42" si="3">+IF(AQ37=$AQ$6,$AQ$10,$AQ$11)</f>
        <v>15</v>
      </c>
      <c r="AY37" s="33">
        <f t="shared" ref="AY37:AY42" si="4">+IF(AR37=$AR$6,$AR$10,$AR$11)</f>
        <v>15</v>
      </c>
      <c r="AZ37" s="33">
        <f t="shared" ref="AZ37:AZ42" si="5">IF(AS37=$AS$6,$AS$10,IF(AS37=$AS$7,$AS$11,0))</f>
        <v>15</v>
      </c>
      <c r="BA37" s="33">
        <f t="shared" ref="BA37:BA42" si="6">+IF(AT37=$AT$6,$AT$10,$AT$11)</f>
        <v>15</v>
      </c>
      <c r="BB37" s="33">
        <f t="shared" ref="BB37:BB42" si="7">+IF(AU37=$AU$6,$AU$10,$AU$11)</f>
        <v>15</v>
      </c>
      <c r="BC37" s="33">
        <f t="shared" ref="BC37:BC42" si="8">IF(AV37=$AV$6,$AV$10,IF(AV37=$AV$7,$AV$11,0))</f>
        <v>10</v>
      </c>
      <c r="BD37" s="72">
        <f t="shared" ref="BD37:BD42" si="9">SUM(AW37:BC37)</f>
        <v>100</v>
      </c>
      <c r="BE37" s="72" t="str">
        <f t="shared" ref="BE37:BE42" si="10">+IF(BD37&lt;=85,"Débil",IF(AND(BD37&gt;85,BD37&lt;96),"Moderado","Fuerte"))</f>
        <v>Fuerte</v>
      </c>
      <c r="BF37" s="34" t="s">
        <v>156</v>
      </c>
      <c r="BG37" s="72" t="str">
        <f t="shared" ref="BG37:BG42" si="11">+IF(BF37=$BF$6,"Fuerte",IF(BF37=$BF$7,"Moderado","Débil"))</f>
        <v>Fuerte</v>
      </c>
      <c r="BH37" s="72" t="str">
        <f t="shared" ref="BH37:BH42" si="12">+IF(AND(BE37="Fuerte",BG37="Fuerte"),"Fuerte",IF(BE37="Débil","Débil",IF(BG37="Débil","Débil","Moderado")))</f>
        <v>Fuerte</v>
      </c>
      <c r="BI37" s="72">
        <f t="shared" ref="BI37:BI42" si="13">+IF(BH37=$BE$6,100,IF(BH37=$BE$7,50,0))</f>
        <v>100</v>
      </c>
      <c r="BJ37" s="135">
        <f>+AVERAGE(BI37:BI38)</f>
        <v>75</v>
      </c>
      <c r="BK37" s="137" t="str">
        <f>IF(BJ37&lt;50,"Débil",IF(BJ37=100,"Fuerte","Moderado"))</f>
        <v>Moderado</v>
      </c>
      <c r="BL37" s="39" t="s">
        <v>165</v>
      </c>
      <c r="BM37" s="39" t="s">
        <v>165</v>
      </c>
      <c r="BN37" s="66">
        <f>IF(E37=$E$7,0,IF(AND(BK37="Fuerte",BL37="Directamente"),2,IF(AND(BK37="Moderado",BL37="Directamente"),1,0)))</f>
        <v>1</v>
      </c>
      <c r="BO37" s="134">
        <f>+AVERAGE(BN37:BN38)</f>
        <v>1</v>
      </c>
      <c r="BP37" s="66">
        <f>IF(D37=$E$7,0,IF(AND(BK37="Fuerte",BL37="Indirectamente"),1,IF(AND(BK37="Fuerte",BL37="Directamente"),2,IF(AND(BK37="Moderado",BL37="Directamente"),1,0))))</f>
        <v>1</v>
      </c>
      <c r="BQ37" s="134">
        <f>+AVERAGE(BP37:BP38)</f>
        <v>1</v>
      </c>
      <c r="BR37" s="99" t="s">
        <v>53</v>
      </c>
      <c r="BS37" s="50"/>
      <c r="BT37" s="50"/>
      <c r="BU37" s="50"/>
      <c r="BV37" s="50"/>
      <c r="BW37" s="50"/>
      <c r="BX37" s="50"/>
      <c r="BY37" s="50"/>
      <c r="BZ37" s="50"/>
      <c r="CA37" s="50"/>
      <c r="CB37" s="50"/>
      <c r="CC37" s="50"/>
      <c r="CD37" s="50"/>
      <c r="CE37" s="50"/>
      <c r="CF37" s="50"/>
      <c r="CG37" s="50"/>
      <c r="CH37" s="50"/>
      <c r="CI37" s="50"/>
      <c r="CJ37" s="50"/>
      <c r="CK37" s="50"/>
      <c r="CL37" s="50"/>
      <c r="CM37" s="50"/>
      <c r="CN37" s="50"/>
      <c r="CO37" s="50"/>
      <c r="CP37" s="50"/>
      <c r="CQ37" s="50"/>
      <c r="CR37" s="50"/>
      <c r="CS37" s="50"/>
      <c r="CT37" s="50"/>
      <c r="CU37" s="50"/>
      <c r="CV37" s="50"/>
      <c r="CW37" s="50"/>
      <c r="CX37" s="50"/>
      <c r="CY37" s="50"/>
      <c r="CZ37" s="50"/>
      <c r="DA37" s="50"/>
      <c r="DB37" s="50"/>
      <c r="DC37" s="50"/>
      <c r="DD37" s="50"/>
      <c r="DE37" s="50"/>
      <c r="DF37" s="50"/>
      <c r="DG37" s="50"/>
      <c r="DH37" s="50"/>
      <c r="DI37" s="50"/>
      <c r="DJ37" s="50"/>
      <c r="DK37" s="50"/>
      <c r="DL37" s="50"/>
      <c r="DM37" s="50"/>
      <c r="DN37" s="50"/>
      <c r="DO37" s="50"/>
      <c r="DP37" s="50"/>
      <c r="DQ37" s="50"/>
      <c r="DR37" s="50"/>
      <c r="DS37" s="50"/>
      <c r="DT37" s="50"/>
      <c r="DU37" s="50"/>
      <c r="DV37" s="50"/>
      <c r="DW37" s="50"/>
      <c r="DX37" s="50"/>
      <c r="DY37" s="50"/>
      <c r="DZ37" s="50"/>
      <c r="EA37" s="50"/>
      <c r="EB37" s="50"/>
      <c r="EC37" s="50"/>
      <c r="ED37" s="50"/>
      <c r="EE37" s="50"/>
      <c r="EF37" s="50"/>
      <c r="EG37" s="50"/>
      <c r="EH37" s="50"/>
    </row>
    <row r="38" spans="1:138" s="36" customFormat="1" ht="130.5" customHeight="1" x14ac:dyDescent="0.2">
      <c r="A38" s="142"/>
      <c r="B38" s="142"/>
      <c r="C38" s="99" t="s">
        <v>53</v>
      </c>
      <c r="D38" s="75" t="s">
        <v>53</v>
      </c>
      <c r="E38" s="143"/>
      <c r="F38" s="136"/>
      <c r="G38" s="136"/>
      <c r="H38" s="136"/>
      <c r="I38" s="144"/>
      <c r="J38" s="145"/>
      <c r="K38" s="144"/>
      <c r="L38" s="139"/>
      <c r="M38" s="139"/>
      <c r="N38" s="140">
        <f>+L38*M38</f>
        <v>0</v>
      </c>
      <c r="O38" s="193"/>
      <c r="P38" s="193"/>
      <c r="Q38" s="193"/>
      <c r="R38" s="139">
        <f>+L38-BN38</f>
        <v>-1</v>
      </c>
      <c r="S38" s="139">
        <f>+M38-BQ38</f>
        <v>0</v>
      </c>
      <c r="T38" s="140">
        <f>+R38*S38</f>
        <v>0</v>
      </c>
      <c r="U38" s="193"/>
      <c r="V38" s="193"/>
      <c r="W38" s="139"/>
      <c r="X38" s="139"/>
      <c r="Y38" s="76" t="s">
        <v>751</v>
      </c>
      <c r="Z38" s="80" t="s">
        <v>632</v>
      </c>
      <c r="AA38" s="33" t="s">
        <v>6</v>
      </c>
      <c r="AB38" s="80" t="s">
        <v>633</v>
      </c>
      <c r="AC38" s="33" t="s">
        <v>7</v>
      </c>
      <c r="AD38" s="72">
        <f t="shared" si="0"/>
        <v>0</v>
      </c>
      <c r="AE38" s="33">
        <v>0</v>
      </c>
      <c r="AF38" s="33">
        <v>0</v>
      </c>
      <c r="AG38" s="33">
        <v>0</v>
      </c>
      <c r="AH38" s="33">
        <v>0</v>
      </c>
      <c r="AI38" s="33" t="s">
        <v>6</v>
      </c>
      <c r="AJ38" s="33" t="s">
        <v>21</v>
      </c>
      <c r="AK38" s="33" t="s">
        <v>6</v>
      </c>
      <c r="AL38" s="33" t="s">
        <v>6</v>
      </c>
      <c r="AM38" s="33" t="s">
        <v>6</v>
      </c>
      <c r="AN38" s="33" t="s">
        <v>29</v>
      </c>
      <c r="AO38" s="33" t="s">
        <v>117</v>
      </c>
      <c r="AP38" s="33" t="s">
        <v>101</v>
      </c>
      <c r="AQ38" s="33" t="s">
        <v>103</v>
      </c>
      <c r="AR38" s="33" t="s">
        <v>105</v>
      </c>
      <c r="AS38" s="33" t="str">
        <f t="shared" si="1"/>
        <v>Detectar</v>
      </c>
      <c r="AT38" s="80" t="s">
        <v>108</v>
      </c>
      <c r="AU38" s="80" t="s">
        <v>110</v>
      </c>
      <c r="AV38" s="80" t="s">
        <v>112</v>
      </c>
      <c r="AW38" s="33">
        <f t="shared" si="2"/>
        <v>15</v>
      </c>
      <c r="AX38" s="33">
        <f t="shared" si="3"/>
        <v>15</v>
      </c>
      <c r="AY38" s="33">
        <f t="shared" si="4"/>
        <v>15</v>
      </c>
      <c r="AZ38" s="33">
        <f t="shared" si="5"/>
        <v>10</v>
      </c>
      <c r="BA38" s="33">
        <f t="shared" si="6"/>
        <v>15</v>
      </c>
      <c r="BB38" s="33">
        <f t="shared" si="7"/>
        <v>15</v>
      </c>
      <c r="BC38" s="33">
        <f t="shared" si="8"/>
        <v>10</v>
      </c>
      <c r="BD38" s="72">
        <f t="shared" si="9"/>
        <v>95</v>
      </c>
      <c r="BE38" s="72" t="str">
        <f t="shared" si="10"/>
        <v>Moderado</v>
      </c>
      <c r="BF38" s="34" t="s">
        <v>156</v>
      </c>
      <c r="BG38" s="72" t="str">
        <f t="shared" si="11"/>
        <v>Fuerte</v>
      </c>
      <c r="BH38" s="72" t="str">
        <f t="shared" si="12"/>
        <v>Moderado</v>
      </c>
      <c r="BI38" s="72">
        <f t="shared" si="13"/>
        <v>50</v>
      </c>
      <c r="BJ38" s="135"/>
      <c r="BK38" s="137"/>
      <c r="BL38" s="39" t="s">
        <v>165</v>
      </c>
      <c r="BM38" s="39" t="s">
        <v>165</v>
      </c>
      <c r="BN38" s="66">
        <f>IF(E38=$E$7,0,IF(AND(BK37="Fuerte",BL38="Directamente"),2,IF(AND(BK37="Moderado",BL38="Directamente"),1,0)))</f>
        <v>1</v>
      </c>
      <c r="BO38" s="134"/>
      <c r="BP38" s="66">
        <f>IF(D38=$E$7,0,IF(AND(BK37="Fuerte",BL38="Indirectamente"),1,IF(AND(BK37="Fuerte",BL38="Directamente"),2,IF(AND(BK37="Moderado",BL38="Directamente"),1,0))))</f>
        <v>1</v>
      </c>
      <c r="BQ38" s="134"/>
      <c r="BR38" s="99" t="s">
        <v>53</v>
      </c>
      <c r="BS38" s="50"/>
      <c r="BT38" s="50"/>
      <c r="BU38" s="50"/>
      <c r="BV38" s="50"/>
      <c r="BW38" s="50"/>
      <c r="BX38" s="50"/>
      <c r="BY38" s="50"/>
      <c r="BZ38" s="50"/>
      <c r="CA38" s="50"/>
      <c r="CB38" s="50"/>
      <c r="CC38" s="50"/>
      <c r="CD38" s="50"/>
      <c r="CE38" s="50"/>
      <c r="CF38" s="50"/>
      <c r="CG38" s="50"/>
      <c r="CH38" s="50"/>
      <c r="CI38" s="50"/>
      <c r="CJ38" s="50"/>
      <c r="CK38" s="50"/>
      <c r="CL38" s="50"/>
      <c r="CM38" s="50"/>
      <c r="CN38" s="50"/>
      <c r="CO38" s="50"/>
      <c r="CP38" s="50"/>
      <c r="CQ38" s="50"/>
      <c r="CR38" s="50"/>
      <c r="CS38" s="50"/>
      <c r="CT38" s="50"/>
      <c r="CU38" s="50"/>
      <c r="CV38" s="50"/>
      <c r="CW38" s="50"/>
      <c r="CX38" s="50"/>
      <c r="CY38" s="50"/>
      <c r="CZ38" s="50"/>
      <c r="DA38" s="50"/>
      <c r="DB38" s="50"/>
      <c r="DC38" s="50"/>
      <c r="DD38" s="50"/>
      <c r="DE38" s="50"/>
      <c r="DF38" s="50"/>
      <c r="DG38" s="50"/>
      <c r="DH38" s="50"/>
      <c r="DI38" s="50"/>
      <c r="DJ38" s="50"/>
      <c r="DK38" s="50"/>
      <c r="DL38" s="50"/>
      <c r="DM38" s="50"/>
      <c r="DN38" s="50"/>
      <c r="DO38" s="50"/>
      <c r="DP38" s="50"/>
      <c r="DQ38" s="50"/>
      <c r="DR38" s="50"/>
      <c r="DS38" s="50"/>
      <c r="DT38" s="50"/>
      <c r="DU38" s="50"/>
      <c r="DV38" s="50"/>
      <c r="DW38" s="50"/>
      <c r="DX38" s="50"/>
      <c r="DY38" s="50"/>
      <c r="DZ38" s="50"/>
      <c r="EA38" s="50"/>
      <c r="EB38" s="50"/>
      <c r="EC38" s="50"/>
      <c r="ED38" s="50"/>
      <c r="EE38" s="50"/>
      <c r="EF38" s="50"/>
      <c r="EG38" s="50"/>
      <c r="EH38" s="50"/>
    </row>
    <row r="39" spans="1:138" s="36" customFormat="1" ht="152.25" customHeight="1" x14ac:dyDescent="0.2">
      <c r="A39" s="74">
        <v>28</v>
      </c>
      <c r="B39" s="74" t="s">
        <v>441</v>
      </c>
      <c r="C39" s="99" t="s">
        <v>53</v>
      </c>
      <c r="D39" s="75" t="s">
        <v>53</v>
      </c>
      <c r="E39" s="75" t="s">
        <v>32</v>
      </c>
      <c r="F39" s="70" t="s">
        <v>69</v>
      </c>
      <c r="G39" s="70" t="s">
        <v>76</v>
      </c>
      <c r="H39" s="70" t="s">
        <v>71</v>
      </c>
      <c r="I39" s="76" t="s">
        <v>268</v>
      </c>
      <c r="J39" s="77" t="s">
        <v>269</v>
      </c>
      <c r="K39" s="76" t="s">
        <v>270</v>
      </c>
      <c r="L39" s="71">
        <v>2</v>
      </c>
      <c r="M39" s="71">
        <v>3</v>
      </c>
      <c r="N39" s="66">
        <f>+L39*M39</f>
        <v>6</v>
      </c>
      <c r="O39" s="63" t="str">
        <f>(CONCATENATE(L39,M39))</f>
        <v>23</v>
      </c>
      <c r="P39" s="63" t="str">
        <f>IF(OR(O39="11",O39="12",O39="21",O39="22",O39="31"),$P$9,IF(OR(O39="41",O39="32",O39="23",O39="13"),$P$8,IF(OR(O39="51",O39="52",O39="42",O39="43",O39="33",O39="24",O39="14"),$P$7,IF(OR(O39="53",O39="54",O39="44",O39="34",O39="55",O39="45",O39="35",O39="25",O39="15"),$P$6,0))))</f>
        <v>RIESGO MODERADO</v>
      </c>
      <c r="Q39" s="63" t="s">
        <v>90</v>
      </c>
      <c r="R39" s="73">
        <f>+IF(INT(L39-BO39)&lt;=1,1,INT(L39-BO39))</f>
        <v>1</v>
      </c>
      <c r="S39" s="73">
        <f>INT(M39-BQ39)</f>
        <v>1</v>
      </c>
      <c r="T39" s="66">
        <f>+R39*S39</f>
        <v>1</v>
      </c>
      <c r="U39" s="63" t="str">
        <f>(CONCATENATE(R39,S39))</f>
        <v>11</v>
      </c>
      <c r="V39" s="63" t="str">
        <f>IF(OR(U39="11",U39="12",U39="21",U39="22",U39="31"),$P$9,IF(OR(U39="41",U39="32",U39="23",U39="13"),$P$8,IF(OR(U39="51",U39="52",U39="42",U39="43",U39="33",U39="24",U39="14"),$P$7,IF(OR(U39="53",U39="54",U39="44",U39="34",U39="55",U39="45",U39="35",U39="25",U39="15"),$P$6,0))))</f>
        <v>RIESGO BAJO</v>
      </c>
      <c r="W39" s="70" t="s">
        <v>807</v>
      </c>
      <c r="X39" s="70" t="s">
        <v>23</v>
      </c>
      <c r="Y39" s="76" t="s">
        <v>752</v>
      </c>
      <c r="Z39" s="80" t="s">
        <v>634</v>
      </c>
      <c r="AA39" s="33" t="s">
        <v>23</v>
      </c>
      <c r="AB39" s="80" t="s">
        <v>635</v>
      </c>
      <c r="AC39" s="33" t="s">
        <v>7</v>
      </c>
      <c r="AD39" s="72">
        <f t="shared" si="0"/>
        <v>0</v>
      </c>
      <c r="AE39" s="33">
        <v>0</v>
      </c>
      <c r="AF39" s="33">
        <v>0</v>
      </c>
      <c r="AG39" s="33">
        <v>0</v>
      </c>
      <c r="AH39" s="33">
        <v>0</v>
      </c>
      <c r="AI39" s="33" t="s">
        <v>6</v>
      </c>
      <c r="AJ39" s="33" t="s">
        <v>20</v>
      </c>
      <c r="AK39" s="33" t="s">
        <v>6</v>
      </c>
      <c r="AL39" s="33" t="s">
        <v>6</v>
      </c>
      <c r="AM39" s="33" t="s">
        <v>6</v>
      </c>
      <c r="AN39" s="33" t="s">
        <v>29</v>
      </c>
      <c r="AO39" s="33" t="s">
        <v>117</v>
      </c>
      <c r="AP39" s="33" t="s">
        <v>101</v>
      </c>
      <c r="AQ39" s="33" t="s">
        <v>103</v>
      </c>
      <c r="AR39" s="33" t="s">
        <v>105</v>
      </c>
      <c r="AS39" s="33" t="str">
        <f t="shared" si="1"/>
        <v>Prevenir</v>
      </c>
      <c r="AT39" s="80" t="s">
        <v>108</v>
      </c>
      <c r="AU39" s="80" t="s">
        <v>110</v>
      </c>
      <c r="AV39" s="80" t="s">
        <v>112</v>
      </c>
      <c r="AW39" s="33">
        <f t="shared" si="2"/>
        <v>15</v>
      </c>
      <c r="AX39" s="33">
        <f t="shared" si="3"/>
        <v>15</v>
      </c>
      <c r="AY39" s="33">
        <f t="shared" si="4"/>
        <v>15</v>
      </c>
      <c r="AZ39" s="33">
        <f t="shared" si="5"/>
        <v>15</v>
      </c>
      <c r="BA39" s="33">
        <f t="shared" si="6"/>
        <v>15</v>
      </c>
      <c r="BB39" s="33">
        <f t="shared" si="7"/>
        <v>15</v>
      </c>
      <c r="BC39" s="33">
        <f t="shared" si="8"/>
        <v>10</v>
      </c>
      <c r="BD39" s="72">
        <f t="shared" si="9"/>
        <v>100</v>
      </c>
      <c r="BE39" s="72" t="str">
        <f t="shared" si="10"/>
        <v>Fuerte</v>
      </c>
      <c r="BF39" s="34" t="s">
        <v>156</v>
      </c>
      <c r="BG39" s="72" t="str">
        <f t="shared" si="11"/>
        <v>Fuerte</v>
      </c>
      <c r="BH39" s="72" t="str">
        <f t="shared" si="12"/>
        <v>Fuerte</v>
      </c>
      <c r="BI39" s="72">
        <f t="shared" si="13"/>
        <v>100</v>
      </c>
      <c r="BJ39" s="65">
        <f>+AVERAGE(BI39:BI39)</f>
        <v>100</v>
      </c>
      <c r="BK39" s="72" t="str">
        <f>IF(BJ39&lt;50,"Débil",IF(BJ39=100,"Fuerte","Moderado"))</f>
        <v>Fuerte</v>
      </c>
      <c r="BL39" s="39" t="s">
        <v>165</v>
      </c>
      <c r="BM39" s="39" t="s">
        <v>165</v>
      </c>
      <c r="BN39" s="66">
        <f>IF(E39=$E$7,0,IF(AND(BK39="Fuerte",BL39="Directamente"),2,IF(AND(BK39="Moderado",BL39="Directamente"),1,0)))</f>
        <v>2</v>
      </c>
      <c r="BO39" s="81">
        <f>+AVERAGE(BN39:BN39)</f>
        <v>2</v>
      </c>
      <c r="BP39" s="66">
        <f>IF(D39=$E$7,0,IF(AND(BK39="Fuerte",BL39="Indirectamente"),1,IF(AND(BK39="Fuerte",BL39="Directamente"),2,IF(AND(BK39="Moderado",BL39="Directamente"),1,0))))</f>
        <v>2</v>
      </c>
      <c r="BQ39" s="81">
        <f>+AVERAGE(BP39:BP39)</f>
        <v>2</v>
      </c>
      <c r="BR39" s="99" t="s">
        <v>53</v>
      </c>
      <c r="BS39" s="50"/>
      <c r="BT39" s="50"/>
      <c r="BU39" s="50"/>
      <c r="BV39" s="50"/>
      <c r="BW39" s="50"/>
      <c r="BX39" s="50"/>
      <c r="BY39" s="50"/>
      <c r="BZ39" s="50"/>
      <c r="CA39" s="50"/>
      <c r="CB39" s="50"/>
      <c r="CC39" s="50"/>
      <c r="CD39" s="50"/>
      <c r="CE39" s="50"/>
      <c r="CF39" s="50"/>
      <c r="CG39" s="50"/>
      <c r="CH39" s="50"/>
      <c r="CI39" s="50"/>
      <c r="CJ39" s="50"/>
      <c r="CK39" s="50"/>
      <c r="CL39" s="50"/>
      <c r="CM39" s="50"/>
      <c r="CN39" s="50"/>
      <c r="CO39" s="50"/>
      <c r="CP39" s="50"/>
      <c r="CQ39" s="50"/>
      <c r="CR39" s="50"/>
      <c r="CS39" s="50"/>
      <c r="CT39" s="50"/>
      <c r="CU39" s="50"/>
      <c r="CV39" s="50"/>
      <c r="CW39" s="50"/>
      <c r="CX39" s="50"/>
      <c r="CY39" s="50"/>
      <c r="CZ39" s="50"/>
      <c r="DA39" s="50"/>
      <c r="DB39" s="50"/>
      <c r="DC39" s="50"/>
      <c r="DD39" s="50"/>
      <c r="DE39" s="50"/>
      <c r="DF39" s="50"/>
      <c r="DG39" s="50"/>
      <c r="DH39" s="50"/>
      <c r="DI39" s="50"/>
      <c r="DJ39" s="50"/>
      <c r="DK39" s="50"/>
      <c r="DL39" s="50"/>
      <c r="DM39" s="50"/>
      <c r="DN39" s="50"/>
      <c r="DO39" s="50"/>
      <c r="DP39" s="50"/>
      <c r="DQ39" s="50"/>
      <c r="DR39" s="50"/>
      <c r="DS39" s="50"/>
      <c r="DT39" s="50"/>
      <c r="DU39" s="50"/>
      <c r="DV39" s="50"/>
      <c r="DW39" s="50"/>
      <c r="DX39" s="50"/>
      <c r="DY39" s="50"/>
      <c r="DZ39" s="50"/>
      <c r="EA39" s="50"/>
      <c r="EB39" s="50"/>
      <c r="EC39" s="50"/>
      <c r="ED39" s="50"/>
      <c r="EE39" s="50"/>
      <c r="EF39" s="50"/>
      <c r="EG39" s="50"/>
      <c r="EH39" s="50"/>
    </row>
    <row r="40" spans="1:138" s="36" customFormat="1" ht="115.5" customHeight="1" x14ac:dyDescent="0.2">
      <c r="A40" s="142">
        <v>30</v>
      </c>
      <c r="B40" s="142" t="s">
        <v>442</v>
      </c>
      <c r="C40" s="99" t="s">
        <v>53</v>
      </c>
      <c r="D40" s="75" t="s">
        <v>53</v>
      </c>
      <c r="E40" s="143" t="s">
        <v>34</v>
      </c>
      <c r="F40" s="136" t="s">
        <v>65</v>
      </c>
      <c r="G40" s="136" t="s">
        <v>77</v>
      </c>
      <c r="H40" s="136" t="s">
        <v>71</v>
      </c>
      <c r="I40" s="144" t="s">
        <v>271</v>
      </c>
      <c r="J40" s="145" t="s">
        <v>636</v>
      </c>
      <c r="K40" s="144" t="s">
        <v>272</v>
      </c>
      <c r="L40" s="139">
        <v>2</v>
      </c>
      <c r="M40" s="139">
        <v>4</v>
      </c>
      <c r="N40" s="140">
        <f>+L40*M40</f>
        <v>8</v>
      </c>
      <c r="O40" s="193" t="str">
        <f>(CONCATENATE(L40,M40))</f>
        <v>24</v>
      </c>
      <c r="P40" s="193" t="str">
        <f>IF(OR(O40="11",O40="12",O40="21",O40="22",O40="31"),$P$9,IF(OR(O40="41",O40="32",O40="23",O40="13"),$P$8,IF(OR(O40="51",O40="52",O40="42",O40="43",O40="33",O40="24",O40="14"),$P$7,IF(OR(O40="53",O40="54",O40="44",O40="34",O40="55",O40="45",O40="35",O40="25",O40="15"),$P$6,0))))</f>
        <v>RIESGO ALTO</v>
      </c>
      <c r="Q40" s="193" t="s">
        <v>90</v>
      </c>
      <c r="R40" s="138">
        <v>2</v>
      </c>
      <c r="S40" s="138">
        <f>INT(M40-BQ40)</f>
        <v>3</v>
      </c>
      <c r="T40" s="140">
        <f>+R40*S40</f>
        <v>6</v>
      </c>
      <c r="U40" s="193" t="str">
        <f>(CONCATENATE(R40,S40))</f>
        <v>23</v>
      </c>
      <c r="V40" s="193" t="str">
        <f>IF(OR(U40="11",U40="12",U40="21",U40="22",U40="31"),$P$9,IF(OR(U40="41",U40="32",U40="23",U40="13"),$P$8,IF(OR(U40="51",U40="52",U40="42",U40="43",U40="33",U40="24",U40="14"),$P$7,IF(OR(U40="53",U40="54",U40="44",U40="34",U40="55",U40="45",U40="35",U40="25",U40="15"),$P$6,0))))</f>
        <v>RIESGO MODERADO</v>
      </c>
      <c r="W40" s="136" t="s">
        <v>808</v>
      </c>
      <c r="X40" s="136" t="s">
        <v>23</v>
      </c>
      <c r="Y40" s="76" t="s">
        <v>753</v>
      </c>
      <c r="Z40" s="80" t="s">
        <v>637</v>
      </c>
      <c r="AA40" s="33" t="s">
        <v>6</v>
      </c>
      <c r="AB40" s="80" t="s">
        <v>558</v>
      </c>
      <c r="AC40" s="33" t="s">
        <v>7</v>
      </c>
      <c r="AD40" s="72">
        <f t="shared" si="0"/>
        <v>12</v>
      </c>
      <c r="AE40" s="33">
        <v>3</v>
      </c>
      <c r="AF40" s="33">
        <v>3</v>
      </c>
      <c r="AG40" s="33">
        <v>3</v>
      </c>
      <c r="AH40" s="33">
        <v>3</v>
      </c>
      <c r="AI40" s="33" t="s">
        <v>23</v>
      </c>
      <c r="AJ40" s="33" t="s">
        <v>20</v>
      </c>
      <c r="AK40" s="33" t="s">
        <v>6</v>
      </c>
      <c r="AL40" s="33" t="s">
        <v>6</v>
      </c>
      <c r="AM40" s="33" t="s">
        <v>6</v>
      </c>
      <c r="AN40" s="33" t="s">
        <v>27</v>
      </c>
      <c r="AO40" s="33" t="s">
        <v>117</v>
      </c>
      <c r="AP40" s="33" t="s">
        <v>101</v>
      </c>
      <c r="AQ40" s="33" t="s">
        <v>103</v>
      </c>
      <c r="AR40" s="33" t="s">
        <v>105</v>
      </c>
      <c r="AS40" s="33" t="str">
        <f t="shared" si="1"/>
        <v>Prevenir</v>
      </c>
      <c r="AT40" s="80" t="s">
        <v>108</v>
      </c>
      <c r="AU40" s="80" t="s">
        <v>110</v>
      </c>
      <c r="AV40" s="80" t="s">
        <v>112</v>
      </c>
      <c r="AW40" s="33">
        <f t="shared" si="2"/>
        <v>15</v>
      </c>
      <c r="AX40" s="33">
        <f t="shared" si="3"/>
        <v>15</v>
      </c>
      <c r="AY40" s="33">
        <f t="shared" si="4"/>
        <v>15</v>
      </c>
      <c r="AZ40" s="33">
        <f t="shared" si="5"/>
        <v>15</v>
      </c>
      <c r="BA40" s="33">
        <f t="shared" si="6"/>
        <v>15</v>
      </c>
      <c r="BB40" s="33">
        <f t="shared" si="7"/>
        <v>15</v>
      </c>
      <c r="BC40" s="33">
        <f t="shared" si="8"/>
        <v>10</v>
      </c>
      <c r="BD40" s="72">
        <f t="shared" si="9"/>
        <v>100</v>
      </c>
      <c r="BE40" s="72" t="str">
        <f t="shared" si="10"/>
        <v>Fuerte</v>
      </c>
      <c r="BF40" s="34" t="s">
        <v>156</v>
      </c>
      <c r="BG40" s="72" t="str">
        <f t="shared" si="11"/>
        <v>Fuerte</v>
      </c>
      <c r="BH40" s="72" t="str">
        <f t="shared" si="12"/>
        <v>Fuerte</v>
      </c>
      <c r="BI40" s="72">
        <f t="shared" si="13"/>
        <v>100</v>
      </c>
      <c r="BJ40" s="135">
        <f>+AVERAGE(BI40:BI42)</f>
        <v>66.666666666666671</v>
      </c>
      <c r="BK40" s="137" t="str">
        <f>IF(BJ40&lt;50,"Débil",IF(BJ40=100,"Fuerte","Moderado"))</f>
        <v>Moderado</v>
      </c>
      <c r="BL40" s="39" t="s">
        <v>165</v>
      </c>
      <c r="BM40" s="39" t="s">
        <v>165</v>
      </c>
      <c r="BN40" s="66">
        <f>IF(E40=$E$7,0,IF(AND(BK40="Fuerte",BL40="Directamente"),2,IF(AND(BK40="Moderado",BL40="Directamente"),1,0)))</f>
        <v>0</v>
      </c>
      <c r="BO40" s="134">
        <f>+AVERAGE(BN40:BN42)</f>
        <v>0.33333333333333331</v>
      </c>
      <c r="BP40" s="66">
        <f>IF(D40=$E$7,0,IF(AND(BK40="Fuerte",BL40="Indirectamente"),1,IF(AND(BK40="Fuerte",BL40="Directamente"),2,IF(AND(BK40="Moderado",BL40="Directamente"),1,0))))</f>
        <v>1</v>
      </c>
      <c r="BQ40" s="134">
        <f>+AVERAGE(BP40:BP42)</f>
        <v>0.66666666666666663</v>
      </c>
      <c r="BR40" s="99" t="s">
        <v>53</v>
      </c>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row>
    <row r="41" spans="1:138" s="36" customFormat="1" ht="104.25" customHeight="1" x14ac:dyDescent="0.2">
      <c r="A41" s="142"/>
      <c r="B41" s="142"/>
      <c r="C41" s="99" t="s">
        <v>53</v>
      </c>
      <c r="D41" s="75" t="s">
        <v>53</v>
      </c>
      <c r="E41" s="143"/>
      <c r="F41" s="136"/>
      <c r="G41" s="136"/>
      <c r="H41" s="136"/>
      <c r="I41" s="144"/>
      <c r="J41" s="145"/>
      <c r="K41" s="144"/>
      <c r="L41" s="139"/>
      <c r="M41" s="139"/>
      <c r="N41" s="140"/>
      <c r="O41" s="193"/>
      <c r="P41" s="193"/>
      <c r="Q41" s="193"/>
      <c r="R41" s="138"/>
      <c r="S41" s="138"/>
      <c r="T41" s="140"/>
      <c r="U41" s="193"/>
      <c r="V41" s="193"/>
      <c r="W41" s="136"/>
      <c r="X41" s="136"/>
      <c r="Y41" s="76" t="s">
        <v>754</v>
      </c>
      <c r="Z41" s="80" t="s">
        <v>638</v>
      </c>
      <c r="AA41" s="33" t="s">
        <v>23</v>
      </c>
      <c r="AB41" s="80" t="s">
        <v>557</v>
      </c>
      <c r="AC41" s="33" t="s">
        <v>7</v>
      </c>
      <c r="AD41" s="72">
        <f t="shared" si="0"/>
        <v>0</v>
      </c>
      <c r="AE41" s="33">
        <v>0</v>
      </c>
      <c r="AF41" s="33">
        <v>0</v>
      </c>
      <c r="AG41" s="33">
        <v>0</v>
      </c>
      <c r="AH41" s="33">
        <v>0</v>
      </c>
      <c r="AI41" s="33" t="s">
        <v>6</v>
      </c>
      <c r="AJ41" s="33" t="s">
        <v>21</v>
      </c>
      <c r="AK41" s="33" t="s">
        <v>6</v>
      </c>
      <c r="AL41" s="33" t="s">
        <v>6</v>
      </c>
      <c r="AM41" s="33" t="s">
        <v>6</v>
      </c>
      <c r="AN41" s="33" t="s">
        <v>29</v>
      </c>
      <c r="AO41" s="33" t="s">
        <v>117</v>
      </c>
      <c r="AP41" s="33" t="s">
        <v>101</v>
      </c>
      <c r="AQ41" s="33" t="s">
        <v>103</v>
      </c>
      <c r="AR41" s="33" t="s">
        <v>105</v>
      </c>
      <c r="AS41" s="33" t="str">
        <f t="shared" si="1"/>
        <v>Detectar</v>
      </c>
      <c r="AT41" s="80" t="s">
        <v>108</v>
      </c>
      <c r="AU41" s="80" t="s">
        <v>110</v>
      </c>
      <c r="AV41" s="80" t="s">
        <v>112</v>
      </c>
      <c r="AW41" s="33">
        <f t="shared" si="2"/>
        <v>15</v>
      </c>
      <c r="AX41" s="33">
        <f t="shared" si="3"/>
        <v>15</v>
      </c>
      <c r="AY41" s="33">
        <f t="shared" si="4"/>
        <v>15</v>
      </c>
      <c r="AZ41" s="33">
        <f t="shared" si="5"/>
        <v>10</v>
      </c>
      <c r="BA41" s="33">
        <f t="shared" si="6"/>
        <v>15</v>
      </c>
      <c r="BB41" s="33">
        <f t="shared" si="7"/>
        <v>15</v>
      </c>
      <c r="BC41" s="33">
        <f t="shared" si="8"/>
        <v>10</v>
      </c>
      <c r="BD41" s="72">
        <f t="shared" si="9"/>
        <v>95</v>
      </c>
      <c r="BE41" s="72" t="str">
        <f t="shared" si="10"/>
        <v>Moderado</v>
      </c>
      <c r="BF41" s="34" t="s">
        <v>156</v>
      </c>
      <c r="BG41" s="72" t="str">
        <f t="shared" si="11"/>
        <v>Fuerte</v>
      </c>
      <c r="BH41" s="72" t="str">
        <f t="shared" si="12"/>
        <v>Moderado</v>
      </c>
      <c r="BI41" s="72">
        <f t="shared" si="13"/>
        <v>50</v>
      </c>
      <c r="BJ41" s="135"/>
      <c r="BK41" s="137"/>
      <c r="BL41" s="39" t="s">
        <v>165</v>
      </c>
      <c r="BM41" s="39" t="s">
        <v>165</v>
      </c>
      <c r="BN41" s="66">
        <f>IF(E41=$E$7,0,IF(AND(BK41="Fuerte",BL41="Directamente"),2,IF(AND(BK41="Moderado",BL41="Directamente"),1,0)))</f>
        <v>0</v>
      </c>
      <c r="BO41" s="134"/>
      <c r="BP41" s="66">
        <f>IF(D41=$E$7,0,IF(AND(BK41="Fuerte",BL41="Indirectamente"),1,IF(AND(BK41="Fuerte",BL41="Directamente"),2,IF(AND(BK41="Moderado",BL41="Directamente"),1,0))))</f>
        <v>0</v>
      </c>
      <c r="BQ41" s="134"/>
      <c r="BR41" s="99" t="s">
        <v>53</v>
      </c>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row>
    <row r="42" spans="1:138" s="36" customFormat="1" ht="107.25" customHeight="1" x14ac:dyDescent="0.2">
      <c r="A42" s="142"/>
      <c r="B42" s="142"/>
      <c r="C42" s="99" t="s">
        <v>53</v>
      </c>
      <c r="D42" s="75" t="s">
        <v>53</v>
      </c>
      <c r="E42" s="143"/>
      <c r="F42" s="136"/>
      <c r="G42" s="136"/>
      <c r="H42" s="136"/>
      <c r="I42" s="144"/>
      <c r="J42" s="145"/>
      <c r="K42" s="144"/>
      <c r="L42" s="139"/>
      <c r="M42" s="139"/>
      <c r="N42" s="140"/>
      <c r="O42" s="193"/>
      <c r="P42" s="193"/>
      <c r="Q42" s="193"/>
      <c r="R42" s="138">
        <f>+L42-BN42</f>
        <v>-1</v>
      </c>
      <c r="S42" s="138">
        <f>+M42-BQ42</f>
        <v>0</v>
      </c>
      <c r="T42" s="140"/>
      <c r="U42" s="193"/>
      <c r="V42" s="193"/>
      <c r="W42" s="139"/>
      <c r="X42" s="139"/>
      <c r="Y42" s="76" t="s">
        <v>755</v>
      </c>
      <c r="Z42" s="80" t="s">
        <v>639</v>
      </c>
      <c r="AA42" s="33" t="s">
        <v>23</v>
      </c>
      <c r="AB42" s="80" t="s">
        <v>640</v>
      </c>
      <c r="AC42" s="33" t="s">
        <v>7</v>
      </c>
      <c r="AD42" s="72">
        <f t="shared" si="0"/>
        <v>0</v>
      </c>
      <c r="AE42" s="33">
        <v>0</v>
      </c>
      <c r="AF42" s="33">
        <v>0</v>
      </c>
      <c r="AG42" s="33">
        <v>0</v>
      </c>
      <c r="AH42" s="33">
        <v>0</v>
      </c>
      <c r="AI42" s="33" t="s">
        <v>6</v>
      </c>
      <c r="AJ42" s="33" t="s">
        <v>21</v>
      </c>
      <c r="AK42" s="33" t="s">
        <v>6</v>
      </c>
      <c r="AL42" s="33" t="s">
        <v>6</v>
      </c>
      <c r="AM42" s="33" t="s">
        <v>6</v>
      </c>
      <c r="AN42" s="33" t="s">
        <v>29</v>
      </c>
      <c r="AO42" s="33" t="s">
        <v>117</v>
      </c>
      <c r="AP42" s="33" t="s">
        <v>101</v>
      </c>
      <c r="AQ42" s="33" t="s">
        <v>103</v>
      </c>
      <c r="AR42" s="33" t="s">
        <v>105</v>
      </c>
      <c r="AS42" s="33" t="str">
        <f t="shared" si="1"/>
        <v>Detectar</v>
      </c>
      <c r="AT42" s="80" t="s">
        <v>108</v>
      </c>
      <c r="AU42" s="80" t="s">
        <v>110</v>
      </c>
      <c r="AV42" s="80" t="s">
        <v>112</v>
      </c>
      <c r="AW42" s="33">
        <f t="shared" si="2"/>
        <v>15</v>
      </c>
      <c r="AX42" s="33">
        <f t="shared" si="3"/>
        <v>15</v>
      </c>
      <c r="AY42" s="33">
        <f t="shared" si="4"/>
        <v>15</v>
      </c>
      <c r="AZ42" s="33">
        <f t="shared" si="5"/>
        <v>10</v>
      </c>
      <c r="BA42" s="33">
        <f t="shared" si="6"/>
        <v>15</v>
      </c>
      <c r="BB42" s="33">
        <f t="shared" si="7"/>
        <v>15</v>
      </c>
      <c r="BC42" s="33">
        <f t="shared" si="8"/>
        <v>10</v>
      </c>
      <c r="BD42" s="72">
        <f t="shared" si="9"/>
        <v>95</v>
      </c>
      <c r="BE42" s="72" t="str">
        <f t="shared" si="10"/>
        <v>Moderado</v>
      </c>
      <c r="BF42" s="34" t="s">
        <v>156</v>
      </c>
      <c r="BG42" s="72" t="str">
        <f t="shared" si="11"/>
        <v>Fuerte</v>
      </c>
      <c r="BH42" s="72" t="str">
        <f t="shared" si="12"/>
        <v>Moderado</v>
      </c>
      <c r="BI42" s="72">
        <f t="shared" si="13"/>
        <v>50</v>
      </c>
      <c r="BJ42" s="135"/>
      <c r="BK42" s="137"/>
      <c r="BL42" s="39" t="s">
        <v>165</v>
      </c>
      <c r="BM42" s="39" t="s">
        <v>165</v>
      </c>
      <c r="BN42" s="66">
        <f>IF(E42=$E$7,0,IF(AND(BK40="Fuerte",BL42="Directamente"),2,IF(AND(BK40="Moderado",BL42="Directamente"),1,0)))</f>
        <v>1</v>
      </c>
      <c r="BO42" s="134"/>
      <c r="BP42" s="66">
        <f>IF(D42=$E$7,0,IF(AND(BK40="Fuerte",BL42="Indirectamente"),1,IF(AND(BK40="Fuerte",BL42="Directamente"),2,IF(AND(BK40="Moderado",BL42="Directamente"),1,0))))</f>
        <v>1</v>
      </c>
      <c r="BQ42" s="134"/>
      <c r="BR42" s="99" t="s">
        <v>53</v>
      </c>
      <c r="BS42" s="50"/>
      <c r="BT42" s="50"/>
      <c r="BU42" s="50"/>
      <c r="BV42" s="50"/>
      <c r="BW42" s="50"/>
      <c r="BX42" s="50"/>
      <c r="BY42" s="50"/>
      <c r="BZ42" s="50"/>
      <c r="CA42" s="50"/>
      <c r="CB42" s="50"/>
      <c r="CC42" s="50"/>
      <c r="CD42" s="50"/>
      <c r="CE42" s="50"/>
      <c r="CF42" s="50"/>
      <c r="CG42" s="50"/>
      <c r="CH42" s="50"/>
      <c r="CI42" s="50"/>
      <c r="CJ42" s="50"/>
      <c r="CK42" s="50"/>
      <c r="CL42" s="50"/>
      <c r="CM42" s="50"/>
      <c r="CN42" s="50"/>
      <c r="CO42" s="50"/>
      <c r="CP42" s="50"/>
      <c r="CQ42" s="50"/>
      <c r="CR42" s="50"/>
      <c r="CS42" s="50"/>
      <c r="CT42" s="50"/>
      <c r="CU42" s="50"/>
      <c r="CV42" s="50"/>
      <c r="CW42" s="50"/>
      <c r="CX42" s="50"/>
      <c r="CY42" s="50"/>
      <c r="CZ42" s="50"/>
      <c r="DA42" s="50"/>
      <c r="DB42" s="50"/>
      <c r="DC42" s="50"/>
      <c r="DD42" s="50"/>
      <c r="DE42" s="50"/>
      <c r="DF42" s="50"/>
      <c r="DG42" s="50"/>
      <c r="DH42" s="50"/>
      <c r="DI42" s="50"/>
      <c r="DJ42" s="50"/>
      <c r="DK42" s="50"/>
      <c r="DL42" s="50"/>
      <c r="DM42" s="50"/>
      <c r="DN42" s="50"/>
      <c r="DO42" s="50"/>
      <c r="DP42" s="50"/>
      <c r="DQ42" s="50"/>
      <c r="DR42" s="50"/>
      <c r="DS42" s="50"/>
      <c r="DT42" s="50"/>
      <c r="DU42" s="50"/>
      <c r="DV42" s="50"/>
      <c r="DW42" s="50"/>
      <c r="DX42" s="50"/>
      <c r="DY42" s="50"/>
      <c r="DZ42" s="50"/>
      <c r="EA42" s="50"/>
      <c r="EB42" s="50"/>
      <c r="EC42" s="50"/>
      <c r="ED42" s="50"/>
      <c r="EE42" s="50"/>
      <c r="EF42" s="50"/>
      <c r="EG42" s="50"/>
      <c r="EH42" s="50"/>
    </row>
    <row r="43" spans="1:138" s="50" customFormat="1" x14ac:dyDescent="0.2">
      <c r="B43" s="40"/>
      <c r="C43" s="41"/>
      <c r="D43" s="46"/>
      <c r="I43" s="49"/>
      <c r="K43" s="49"/>
      <c r="N43" s="104"/>
      <c r="O43" s="64"/>
      <c r="P43" s="48"/>
      <c r="Q43" s="44"/>
      <c r="T43" s="104"/>
      <c r="U43" s="64"/>
      <c r="V43" s="48"/>
      <c r="Z43" s="45"/>
      <c r="AA43" s="49"/>
      <c r="AB43" s="49"/>
      <c r="AC43" s="49"/>
      <c r="AD43" s="49"/>
      <c r="AE43" s="49"/>
      <c r="AF43" s="49"/>
      <c r="AG43" s="49"/>
      <c r="AH43" s="49"/>
      <c r="AI43" s="49"/>
      <c r="AJ43" s="49"/>
      <c r="AK43" s="49"/>
      <c r="AL43" s="49"/>
      <c r="AM43" s="49"/>
      <c r="AN43" s="49"/>
      <c r="AO43" s="49"/>
      <c r="AP43" s="45"/>
      <c r="AQ43" s="45"/>
      <c r="AR43" s="45"/>
      <c r="AS43" s="45"/>
      <c r="AT43" s="45"/>
      <c r="AU43" s="45"/>
      <c r="AV43" s="45"/>
      <c r="AW43" s="45"/>
      <c r="AX43" s="45"/>
      <c r="AY43" s="45"/>
      <c r="AZ43" s="45"/>
      <c r="BA43" s="45"/>
      <c r="BB43" s="45"/>
      <c r="BC43" s="45"/>
      <c r="BD43" s="45"/>
      <c r="BE43" s="45"/>
      <c r="BF43" s="49"/>
      <c r="BG43" s="49"/>
      <c r="BH43" s="49"/>
      <c r="BI43" s="49"/>
      <c r="BJ43" s="57"/>
      <c r="BK43" s="49"/>
      <c r="BR43" s="41"/>
    </row>
    <row r="44" spans="1:138" s="50" customFormat="1" x14ac:dyDescent="0.2">
      <c r="B44" s="40"/>
      <c r="C44" s="41"/>
      <c r="D44" s="46"/>
      <c r="I44" s="49"/>
      <c r="K44" s="49"/>
      <c r="N44" s="197"/>
      <c r="O44" s="198"/>
      <c r="P44" s="48"/>
      <c r="Q44" s="44"/>
      <c r="T44" s="197"/>
      <c r="U44" s="198"/>
      <c r="V44" s="48"/>
      <c r="Z44" s="45"/>
      <c r="AA44" s="49"/>
      <c r="AB44" s="49"/>
      <c r="AC44" s="49"/>
      <c r="AD44" s="49"/>
      <c r="AE44" s="49"/>
      <c r="AF44" s="49"/>
      <c r="AG44" s="49"/>
      <c r="AH44" s="49"/>
      <c r="AI44" s="49"/>
      <c r="AJ44" s="49"/>
      <c r="AK44" s="49"/>
      <c r="AL44" s="49"/>
      <c r="AM44" s="49"/>
      <c r="AN44" s="49"/>
      <c r="AO44" s="49"/>
      <c r="AP44" s="45"/>
      <c r="AQ44" s="45"/>
      <c r="AR44" s="45"/>
      <c r="AS44" s="45"/>
      <c r="AT44" s="45"/>
      <c r="AU44" s="45"/>
      <c r="AV44" s="45"/>
      <c r="AW44" s="45"/>
      <c r="AX44" s="45"/>
      <c r="AY44" s="45"/>
      <c r="AZ44" s="45"/>
      <c r="BA44" s="45"/>
      <c r="BB44" s="45"/>
      <c r="BC44" s="45"/>
      <c r="BD44" s="45"/>
      <c r="BE44" s="45"/>
      <c r="BF44" s="49"/>
      <c r="BG44" s="49"/>
      <c r="BH44" s="49"/>
      <c r="BI44" s="49"/>
      <c r="BJ44" s="202"/>
      <c r="BK44" s="49"/>
      <c r="BR44" s="41"/>
    </row>
    <row r="45" spans="1:138" s="50" customFormat="1" x14ac:dyDescent="0.2">
      <c r="B45" s="40"/>
      <c r="C45" s="41"/>
      <c r="D45" s="46"/>
      <c r="I45" s="49"/>
      <c r="K45" s="49"/>
      <c r="N45" s="197"/>
      <c r="O45" s="198"/>
      <c r="P45" s="48"/>
      <c r="Q45" s="44"/>
      <c r="T45" s="197"/>
      <c r="U45" s="198"/>
      <c r="V45" s="48"/>
      <c r="Z45" s="45"/>
      <c r="AA45" s="49"/>
      <c r="AB45" s="49"/>
      <c r="AC45" s="49"/>
      <c r="AD45" s="49"/>
      <c r="AE45" s="49"/>
      <c r="AF45" s="49"/>
      <c r="AG45" s="49"/>
      <c r="AH45" s="49"/>
      <c r="AI45" s="49"/>
      <c r="AJ45" s="49"/>
      <c r="AK45" s="49"/>
      <c r="AL45" s="49"/>
      <c r="AM45" s="49"/>
      <c r="AN45" s="49"/>
      <c r="AO45" s="49"/>
      <c r="AP45" s="45"/>
      <c r="AQ45" s="45"/>
      <c r="AR45" s="45"/>
      <c r="AS45" s="45"/>
      <c r="AT45" s="45"/>
      <c r="AU45" s="45"/>
      <c r="AV45" s="45"/>
      <c r="AW45" s="45"/>
      <c r="AX45" s="45"/>
      <c r="AY45" s="45"/>
      <c r="AZ45" s="45"/>
      <c r="BA45" s="45"/>
      <c r="BB45" s="45"/>
      <c r="BC45" s="45"/>
      <c r="BD45" s="45"/>
      <c r="BE45" s="45"/>
      <c r="BF45" s="49"/>
      <c r="BG45" s="49"/>
      <c r="BH45" s="49"/>
      <c r="BI45" s="49"/>
      <c r="BJ45" s="202"/>
      <c r="BK45" s="49"/>
      <c r="BR45" s="41"/>
    </row>
    <row r="46" spans="1:138" s="50" customFormat="1" x14ac:dyDescent="0.2">
      <c r="B46" s="40"/>
      <c r="C46" s="41"/>
      <c r="D46" s="46"/>
      <c r="I46" s="49"/>
      <c r="K46" s="49"/>
      <c r="N46" s="197"/>
      <c r="O46" s="198"/>
      <c r="P46" s="48"/>
      <c r="Q46" s="44"/>
      <c r="T46" s="197"/>
      <c r="U46" s="198"/>
      <c r="V46" s="48"/>
      <c r="Z46" s="45"/>
      <c r="AA46" s="49"/>
      <c r="AB46" s="49"/>
      <c r="AC46" s="49"/>
      <c r="AD46" s="49"/>
      <c r="AE46" s="49"/>
      <c r="AF46" s="49"/>
      <c r="AG46" s="49"/>
      <c r="AH46" s="49"/>
      <c r="AI46" s="49"/>
      <c r="AJ46" s="49"/>
      <c r="AK46" s="49"/>
      <c r="AL46" s="49"/>
      <c r="AM46" s="49"/>
      <c r="AN46" s="49"/>
      <c r="AO46" s="49"/>
      <c r="AP46" s="45"/>
      <c r="AQ46" s="45"/>
      <c r="AR46" s="45"/>
      <c r="AS46" s="45"/>
      <c r="AT46" s="45"/>
      <c r="AU46" s="45"/>
      <c r="AV46" s="45"/>
      <c r="AW46" s="45"/>
      <c r="AX46" s="45"/>
      <c r="AY46" s="45"/>
      <c r="AZ46" s="45"/>
      <c r="BA46" s="45"/>
      <c r="BB46" s="45"/>
      <c r="BC46" s="45"/>
      <c r="BD46" s="45"/>
      <c r="BE46" s="45"/>
      <c r="BF46" s="49"/>
      <c r="BG46" s="49"/>
      <c r="BH46" s="49"/>
      <c r="BI46" s="49"/>
      <c r="BJ46" s="202"/>
      <c r="BK46" s="49"/>
      <c r="BR46" s="41"/>
    </row>
    <row r="47" spans="1:138" s="50" customFormat="1" x14ac:dyDescent="0.2">
      <c r="B47" s="40"/>
      <c r="C47" s="41"/>
      <c r="D47" s="46"/>
      <c r="I47" s="49"/>
      <c r="K47" s="49"/>
      <c r="N47" s="197"/>
      <c r="O47" s="198"/>
      <c r="P47" s="48"/>
      <c r="T47" s="197"/>
      <c r="U47" s="198"/>
      <c r="V47" s="48"/>
      <c r="Z47" s="45"/>
      <c r="AA47" s="49"/>
      <c r="AB47" s="49"/>
      <c r="AC47" s="49"/>
      <c r="AD47" s="49"/>
      <c r="AE47" s="49"/>
      <c r="AF47" s="49"/>
      <c r="AG47" s="49"/>
      <c r="AH47" s="49"/>
      <c r="AI47" s="49"/>
      <c r="AJ47" s="49"/>
      <c r="AK47" s="49"/>
      <c r="AL47" s="49"/>
      <c r="AM47" s="49"/>
      <c r="AN47" s="49"/>
      <c r="AO47" s="49"/>
      <c r="AP47" s="45"/>
      <c r="AQ47" s="45"/>
      <c r="AR47" s="45"/>
      <c r="AS47" s="45"/>
      <c r="AT47" s="45"/>
      <c r="AU47" s="45"/>
      <c r="AV47" s="45"/>
      <c r="AW47" s="45"/>
      <c r="AX47" s="45"/>
      <c r="AY47" s="45"/>
      <c r="AZ47" s="45"/>
      <c r="BA47" s="45"/>
      <c r="BB47" s="45"/>
      <c r="BC47" s="45"/>
      <c r="BD47" s="45"/>
      <c r="BE47" s="45"/>
      <c r="BF47" s="49"/>
      <c r="BG47" s="49"/>
      <c r="BH47" s="49"/>
      <c r="BI47" s="49"/>
      <c r="BJ47" s="202"/>
      <c r="BK47" s="49"/>
      <c r="BR47" s="41"/>
    </row>
    <row r="48" spans="1:138" s="50" customFormat="1" x14ac:dyDescent="0.2">
      <c r="B48" s="40"/>
      <c r="C48" s="41"/>
      <c r="D48" s="46"/>
      <c r="I48" s="49"/>
      <c r="K48" s="49"/>
      <c r="N48" s="186"/>
      <c r="O48" s="187"/>
      <c r="P48" s="48"/>
      <c r="T48" s="186"/>
      <c r="U48" s="187"/>
      <c r="V48" s="48"/>
      <c r="Z48" s="46"/>
      <c r="AP48" s="46"/>
      <c r="AQ48" s="46"/>
      <c r="AR48" s="46"/>
      <c r="AS48" s="46"/>
      <c r="AT48" s="46"/>
      <c r="AU48" s="46"/>
      <c r="AV48" s="46"/>
      <c r="AW48" s="46"/>
      <c r="AX48" s="46"/>
      <c r="AY48" s="46"/>
      <c r="AZ48" s="46"/>
      <c r="BA48" s="46"/>
      <c r="BB48" s="46"/>
      <c r="BC48" s="46"/>
      <c r="BD48" s="46"/>
      <c r="BE48" s="46"/>
      <c r="BJ48" s="186"/>
      <c r="BR48" s="41"/>
    </row>
    <row r="49" spans="9:62" x14ac:dyDescent="0.2">
      <c r="I49" s="22"/>
      <c r="K49" s="22"/>
      <c r="N49" s="186"/>
      <c r="O49" s="187"/>
      <c r="T49" s="186"/>
      <c r="U49" s="187"/>
      <c r="BJ49" s="186"/>
    </row>
    <row r="50" spans="9:62" x14ac:dyDescent="0.2">
      <c r="K50" s="22"/>
      <c r="N50" s="186"/>
      <c r="O50" s="187"/>
      <c r="T50" s="186"/>
      <c r="U50" s="187"/>
      <c r="BJ50" s="186"/>
    </row>
    <row r="51" spans="9:62" x14ac:dyDescent="0.2">
      <c r="K51" s="22"/>
      <c r="N51" s="186"/>
      <c r="O51" s="187"/>
      <c r="T51" s="186"/>
      <c r="U51" s="187"/>
      <c r="BJ51" s="186"/>
    </row>
    <row r="52" spans="9:62" x14ac:dyDescent="0.2">
      <c r="K52" s="22"/>
      <c r="N52" s="186"/>
      <c r="O52" s="187"/>
      <c r="T52" s="186"/>
      <c r="U52" s="187"/>
      <c r="BJ52" s="186"/>
    </row>
    <row r="53" spans="9:62" x14ac:dyDescent="0.2">
      <c r="K53" s="22"/>
    </row>
    <row r="54" spans="9:62" x14ac:dyDescent="0.2">
      <c r="K54" s="22"/>
    </row>
    <row r="55" spans="9:62" x14ac:dyDescent="0.2">
      <c r="K55" s="22"/>
      <c r="N55" s="186"/>
      <c r="O55" s="187"/>
      <c r="T55" s="186"/>
      <c r="U55" s="187"/>
      <c r="BJ55" s="186"/>
    </row>
    <row r="56" spans="9:62" x14ac:dyDescent="0.2">
      <c r="K56" s="22"/>
      <c r="N56" s="186"/>
      <c r="O56" s="187"/>
      <c r="T56" s="186"/>
      <c r="U56" s="187"/>
      <c r="BJ56" s="186"/>
    </row>
    <row r="57" spans="9:62" x14ac:dyDescent="0.2">
      <c r="K57" s="22"/>
    </row>
    <row r="58" spans="9:62" x14ac:dyDescent="0.2">
      <c r="K58" s="22"/>
      <c r="N58" s="186"/>
      <c r="O58" s="187"/>
      <c r="T58" s="186"/>
      <c r="U58" s="187"/>
      <c r="BJ58" s="186"/>
    </row>
    <row r="59" spans="9:62" x14ac:dyDescent="0.2">
      <c r="K59" s="22"/>
      <c r="N59" s="186"/>
      <c r="O59" s="187"/>
      <c r="T59" s="186"/>
      <c r="U59" s="187"/>
      <c r="BJ59" s="186"/>
    </row>
    <row r="60" spans="9:62" x14ac:dyDescent="0.2">
      <c r="K60" s="22"/>
      <c r="N60" s="186"/>
      <c r="O60" s="187"/>
      <c r="T60" s="186"/>
      <c r="U60" s="187"/>
      <c r="BJ60" s="186"/>
    </row>
    <row r="61" spans="9:62" x14ac:dyDescent="0.2">
      <c r="K61" s="22"/>
      <c r="N61" s="186"/>
      <c r="O61" s="187"/>
      <c r="T61" s="186"/>
      <c r="U61" s="187"/>
      <c r="BJ61" s="186"/>
    </row>
    <row r="62" spans="9:62" x14ac:dyDescent="0.2">
      <c r="K62" s="22"/>
      <c r="N62" s="186"/>
      <c r="O62" s="187"/>
      <c r="T62" s="186"/>
      <c r="U62" s="187"/>
      <c r="BJ62" s="186"/>
    </row>
    <row r="63" spans="9:62" x14ac:dyDescent="0.2">
      <c r="K63" s="22"/>
      <c r="N63" s="186"/>
      <c r="O63" s="187"/>
      <c r="T63" s="186"/>
      <c r="U63" s="187"/>
      <c r="BJ63" s="186"/>
    </row>
    <row r="64" spans="9:62" x14ac:dyDescent="0.2">
      <c r="K64" s="22"/>
      <c r="N64" s="186"/>
      <c r="O64" s="187"/>
      <c r="T64" s="186"/>
      <c r="U64" s="187"/>
      <c r="BJ64" s="186"/>
    </row>
    <row r="65" spans="11:62" x14ac:dyDescent="0.2">
      <c r="K65" s="22"/>
      <c r="N65" s="186"/>
      <c r="O65" s="187"/>
      <c r="T65" s="186"/>
      <c r="U65" s="187"/>
      <c r="BJ65" s="186"/>
    </row>
    <row r="66" spans="11:62" x14ac:dyDescent="0.2">
      <c r="K66" s="22"/>
      <c r="N66" s="186"/>
      <c r="O66" s="187"/>
      <c r="T66" s="186"/>
      <c r="U66" s="187"/>
      <c r="BJ66" s="186"/>
    </row>
    <row r="67" spans="11:62" x14ac:dyDescent="0.2">
      <c r="K67" s="22"/>
      <c r="N67" s="186"/>
      <c r="O67" s="187"/>
      <c r="T67" s="186"/>
      <c r="U67" s="187"/>
      <c r="BJ67" s="186"/>
    </row>
    <row r="68" spans="11:62" x14ac:dyDescent="0.2">
      <c r="K68" s="22"/>
      <c r="N68" s="186"/>
      <c r="O68" s="187"/>
      <c r="T68" s="186"/>
      <c r="U68" s="187"/>
      <c r="BJ68" s="186"/>
    </row>
    <row r="69" spans="11:62" x14ac:dyDescent="0.2">
      <c r="K69" s="22"/>
      <c r="N69" s="186"/>
      <c r="O69" s="187"/>
      <c r="T69" s="186"/>
      <c r="U69" s="187"/>
      <c r="BJ69" s="186"/>
    </row>
    <row r="70" spans="11:62" x14ac:dyDescent="0.2">
      <c r="K70" s="22"/>
      <c r="N70" s="186"/>
      <c r="O70" s="187"/>
      <c r="T70" s="186"/>
      <c r="U70" s="187"/>
      <c r="BJ70" s="186"/>
    </row>
    <row r="71" spans="11:62" x14ac:dyDescent="0.2">
      <c r="K71" s="22"/>
      <c r="N71" s="186"/>
      <c r="O71" s="187"/>
      <c r="T71" s="186"/>
      <c r="U71" s="187"/>
      <c r="BJ71" s="186"/>
    </row>
    <row r="72" spans="11:62" x14ac:dyDescent="0.2">
      <c r="K72" s="22"/>
      <c r="N72" s="186"/>
      <c r="O72" s="187"/>
      <c r="T72" s="186"/>
      <c r="U72" s="187"/>
      <c r="BJ72" s="186"/>
    </row>
    <row r="73" spans="11:62" x14ac:dyDescent="0.2">
      <c r="K73" s="22"/>
      <c r="N73" s="186"/>
      <c r="O73" s="187"/>
      <c r="T73" s="186"/>
      <c r="U73" s="187"/>
      <c r="BJ73" s="186"/>
    </row>
    <row r="74" spans="11:62" x14ac:dyDescent="0.2">
      <c r="K74" s="22"/>
      <c r="N74" s="186"/>
      <c r="O74" s="187"/>
      <c r="T74" s="186"/>
      <c r="U74" s="187"/>
      <c r="BJ74" s="186"/>
    </row>
    <row r="75" spans="11:62" x14ac:dyDescent="0.2">
      <c r="K75" s="22"/>
      <c r="N75" s="186"/>
      <c r="O75" s="187"/>
      <c r="T75" s="186"/>
      <c r="U75" s="187"/>
      <c r="BJ75" s="186"/>
    </row>
    <row r="76" spans="11:62" x14ac:dyDescent="0.2">
      <c r="K76" s="22"/>
      <c r="N76" s="186"/>
      <c r="O76" s="187"/>
      <c r="T76" s="186"/>
      <c r="U76" s="187"/>
      <c r="BJ76" s="186"/>
    </row>
    <row r="77" spans="11:62" x14ac:dyDescent="0.2">
      <c r="K77" s="22"/>
    </row>
    <row r="78" spans="11:62" x14ac:dyDescent="0.2">
      <c r="K78" s="22"/>
      <c r="N78" s="186"/>
      <c r="O78" s="187"/>
      <c r="T78" s="186"/>
      <c r="U78" s="187"/>
      <c r="BJ78" s="186"/>
    </row>
    <row r="79" spans="11:62" x14ac:dyDescent="0.2">
      <c r="K79" s="22"/>
      <c r="N79" s="186"/>
      <c r="O79" s="187"/>
      <c r="T79" s="186"/>
      <c r="U79" s="187"/>
      <c r="BJ79" s="186"/>
    </row>
    <row r="80" spans="11:62" x14ac:dyDescent="0.2">
      <c r="K80" s="22"/>
      <c r="N80" s="186"/>
      <c r="O80" s="187"/>
      <c r="T80" s="186"/>
      <c r="U80" s="187"/>
      <c r="BJ80" s="186"/>
    </row>
    <row r="81" spans="11:62" x14ac:dyDescent="0.2">
      <c r="K81" s="22"/>
      <c r="N81" s="186"/>
      <c r="O81" s="187"/>
      <c r="T81" s="186"/>
      <c r="U81" s="187"/>
      <c r="BJ81" s="186"/>
    </row>
    <row r="82" spans="11:62" x14ac:dyDescent="0.2">
      <c r="K82" s="22"/>
      <c r="N82" s="186"/>
      <c r="O82" s="187"/>
      <c r="T82" s="186"/>
      <c r="U82" s="187"/>
      <c r="BJ82" s="186"/>
    </row>
    <row r="83" spans="11:62" x14ac:dyDescent="0.2">
      <c r="K83" s="22"/>
      <c r="N83" s="186"/>
      <c r="O83" s="187"/>
      <c r="T83" s="186"/>
      <c r="U83" s="187"/>
      <c r="BJ83" s="186"/>
    </row>
    <row r="84" spans="11:62" x14ac:dyDescent="0.2">
      <c r="K84" s="22"/>
      <c r="N84" s="186"/>
      <c r="O84" s="187"/>
      <c r="T84" s="186"/>
      <c r="U84" s="187"/>
      <c r="BJ84" s="186"/>
    </row>
    <row r="85" spans="11:62" x14ac:dyDescent="0.2">
      <c r="K85" s="22"/>
      <c r="N85" s="186"/>
      <c r="O85" s="187"/>
      <c r="T85" s="186"/>
      <c r="U85" s="187"/>
      <c r="BJ85" s="186"/>
    </row>
    <row r="86" spans="11:62" x14ac:dyDescent="0.2">
      <c r="K86" s="22"/>
      <c r="N86" s="186"/>
      <c r="O86" s="187"/>
      <c r="T86" s="186"/>
      <c r="U86" s="187"/>
      <c r="BJ86" s="186"/>
    </row>
    <row r="87" spans="11:62" x14ac:dyDescent="0.2">
      <c r="K87" s="22"/>
      <c r="N87" s="186"/>
      <c r="O87" s="187"/>
      <c r="T87" s="186"/>
      <c r="U87" s="187"/>
      <c r="BJ87" s="186"/>
    </row>
    <row r="88" spans="11:62" x14ac:dyDescent="0.2">
      <c r="K88" s="22"/>
      <c r="N88" s="186"/>
      <c r="O88" s="187"/>
      <c r="T88" s="186"/>
      <c r="U88" s="187"/>
      <c r="BJ88" s="186"/>
    </row>
    <row r="89" spans="11:62" x14ac:dyDescent="0.2">
      <c r="K89" s="22"/>
      <c r="N89" s="186"/>
      <c r="O89" s="187"/>
      <c r="T89" s="186"/>
      <c r="U89" s="187"/>
      <c r="BJ89" s="186"/>
    </row>
    <row r="90" spans="11:62" x14ac:dyDescent="0.2">
      <c r="K90" s="22"/>
      <c r="N90" s="186"/>
      <c r="O90" s="187"/>
      <c r="T90" s="186"/>
      <c r="U90" s="187"/>
      <c r="BJ90" s="186"/>
    </row>
    <row r="91" spans="11:62" x14ac:dyDescent="0.2">
      <c r="K91" s="22"/>
      <c r="N91" s="186"/>
      <c r="O91" s="187"/>
      <c r="T91" s="186"/>
      <c r="U91" s="187"/>
      <c r="BJ91" s="186"/>
    </row>
    <row r="92" spans="11:62" x14ac:dyDescent="0.2">
      <c r="K92" s="22"/>
      <c r="N92" s="186"/>
      <c r="O92" s="187"/>
      <c r="T92" s="186"/>
      <c r="U92" s="187"/>
      <c r="BJ92" s="186"/>
    </row>
    <row r="93" spans="11:62" x14ac:dyDescent="0.2">
      <c r="K93" s="22"/>
      <c r="N93" s="186"/>
      <c r="O93" s="187"/>
      <c r="T93" s="186"/>
      <c r="U93" s="187"/>
      <c r="BJ93" s="186"/>
    </row>
    <row r="94" spans="11:62" x14ac:dyDescent="0.2">
      <c r="K94" s="22"/>
      <c r="N94" s="186"/>
      <c r="O94" s="187"/>
      <c r="T94" s="186"/>
      <c r="U94" s="187"/>
      <c r="BJ94" s="186"/>
    </row>
    <row r="95" spans="11:62" x14ac:dyDescent="0.2">
      <c r="K95" s="22"/>
    </row>
    <row r="96" spans="11:62" x14ac:dyDescent="0.2">
      <c r="K96" s="22"/>
    </row>
    <row r="97" spans="11:62" x14ac:dyDescent="0.2">
      <c r="K97" s="22"/>
      <c r="N97" s="186"/>
      <c r="O97" s="187"/>
      <c r="T97" s="186"/>
      <c r="U97" s="187"/>
      <c r="BJ97" s="186"/>
    </row>
    <row r="98" spans="11:62" x14ac:dyDescent="0.2">
      <c r="K98" s="22"/>
      <c r="N98" s="186"/>
      <c r="O98" s="187"/>
      <c r="T98" s="186"/>
      <c r="U98" s="187"/>
      <c r="BJ98" s="186"/>
    </row>
    <row r="99" spans="11:62" x14ac:dyDescent="0.2">
      <c r="K99" s="22"/>
      <c r="N99" s="186"/>
      <c r="O99" s="187"/>
      <c r="T99" s="186"/>
      <c r="U99" s="187"/>
      <c r="BJ99" s="186"/>
    </row>
    <row r="100" spans="11:62" x14ac:dyDescent="0.2">
      <c r="K100" s="22"/>
      <c r="N100" s="186"/>
      <c r="O100" s="187"/>
      <c r="T100" s="186"/>
      <c r="U100" s="187"/>
      <c r="BJ100" s="186"/>
    </row>
    <row r="101" spans="11:62" x14ac:dyDescent="0.2">
      <c r="K101" s="22"/>
      <c r="N101" s="186"/>
      <c r="O101" s="187"/>
      <c r="T101" s="186"/>
      <c r="U101" s="187"/>
      <c r="BJ101" s="186"/>
    </row>
    <row r="102" spans="11:62" x14ac:dyDescent="0.2">
      <c r="K102" s="22"/>
      <c r="N102" s="186"/>
      <c r="O102" s="187"/>
      <c r="T102" s="186"/>
      <c r="U102" s="187"/>
      <c r="BJ102" s="186"/>
    </row>
    <row r="103" spans="11:62" x14ac:dyDescent="0.2">
      <c r="K103" s="22"/>
    </row>
    <row r="104" spans="11:62" x14ac:dyDescent="0.2">
      <c r="K104" s="22"/>
    </row>
    <row r="105" spans="11:62" x14ac:dyDescent="0.2">
      <c r="K105" s="22"/>
    </row>
    <row r="106" spans="11:62" x14ac:dyDescent="0.2">
      <c r="K106" s="22"/>
    </row>
  </sheetData>
  <sheetProtection sheet="1" formatCells="0" formatColumns="0" formatRows="0" sort="0" autoFilter="0" pivotTables="0"/>
  <autoFilter ref="A36:BR42" xr:uid="{C17AB63A-CC2E-45B1-9000-3DF8F50B2535}"/>
  <mergeCells count="163">
    <mergeCell ref="B2:D5"/>
    <mergeCell ref="E2:X5"/>
    <mergeCell ref="D28:F28"/>
    <mergeCell ref="D35:K35"/>
    <mergeCell ref="L35:X35"/>
    <mergeCell ref="BJ40:BJ42"/>
    <mergeCell ref="BJ44:BJ47"/>
    <mergeCell ref="T44:T47"/>
    <mergeCell ref="U44:U47"/>
    <mergeCell ref="N44:N47"/>
    <mergeCell ref="O44:O47"/>
    <mergeCell ref="Y35:BK35"/>
    <mergeCell ref="U37:U38"/>
    <mergeCell ref="BJ37:BJ38"/>
    <mergeCell ref="O37:O38"/>
    <mergeCell ref="T37:T38"/>
    <mergeCell ref="N37:N38"/>
    <mergeCell ref="N40:N42"/>
    <mergeCell ref="O40:O42"/>
    <mergeCell ref="T40:T42"/>
    <mergeCell ref="U40:U42"/>
    <mergeCell ref="U48:U49"/>
    <mergeCell ref="BJ48:BJ49"/>
    <mergeCell ref="O48:O49"/>
    <mergeCell ref="T48:T49"/>
    <mergeCell ref="N48:N49"/>
    <mergeCell ref="BJ50:BJ52"/>
    <mergeCell ref="T50:T52"/>
    <mergeCell ref="U50:U52"/>
    <mergeCell ref="N50:N52"/>
    <mergeCell ref="O50:O52"/>
    <mergeCell ref="U55:U56"/>
    <mergeCell ref="BJ55:BJ56"/>
    <mergeCell ref="O55:O56"/>
    <mergeCell ref="T55:T56"/>
    <mergeCell ref="N55:N56"/>
    <mergeCell ref="BJ58:BJ59"/>
    <mergeCell ref="T58:T59"/>
    <mergeCell ref="U58:U59"/>
    <mergeCell ref="N58:N59"/>
    <mergeCell ref="O58:O59"/>
    <mergeCell ref="T69:T71"/>
    <mergeCell ref="N69:N71"/>
    <mergeCell ref="U60:U61"/>
    <mergeCell ref="BJ60:BJ61"/>
    <mergeCell ref="O60:O61"/>
    <mergeCell ref="T60:T61"/>
    <mergeCell ref="N60:N61"/>
    <mergeCell ref="BJ62:BJ64"/>
    <mergeCell ref="T62:T64"/>
    <mergeCell ref="U62:U64"/>
    <mergeCell ref="N62:N64"/>
    <mergeCell ref="O62:O64"/>
    <mergeCell ref="H40:H42"/>
    <mergeCell ref="U69:U71"/>
    <mergeCell ref="U65:U68"/>
    <mergeCell ref="BJ65:BJ68"/>
    <mergeCell ref="O65:O68"/>
    <mergeCell ref="T65:T68"/>
    <mergeCell ref="N65:N68"/>
    <mergeCell ref="U81:U82"/>
    <mergeCell ref="BJ81:BJ82"/>
    <mergeCell ref="O81:O82"/>
    <mergeCell ref="T81:T82"/>
    <mergeCell ref="N81:N82"/>
    <mergeCell ref="BJ72:BJ73"/>
    <mergeCell ref="T72:T73"/>
    <mergeCell ref="U72:U73"/>
    <mergeCell ref="N72:N73"/>
    <mergeCell ref="O72:O73"/>
    <mergeCell ref="U74:U76"/>
    <mergeCell ref="BJ74:BJ76"/>
    <mergeCell ref="O74:O76"/>
    <mergeCell ref="T74:T76"/>
    <mergeCell ref="N74:N76"/>
    <mergeCell ref="BJ69:BJ71"/>
    <mergeCell ref="O69:O71"/>
    <mergeCell ref="Q40:Q42"/>
    <mergeCell ref="R40:R42"/>
    <mergeCell ref="A37:A38"/>
    <mergeCell ref="B37:B38"/>
    <mergeCell ref="E37:E38"/>
    <mergeCell ref="F37:F38"/>
    <mergeCell ref="G37:G38"/>
    <mergeCell ref="H37:H38"/>
    <mergeCell ref="BJ88:BJ90"/>
    <mergeCell ref="T88:T90"/>
    <mergeCell ref="U88:U90"/>
    <mergeCell ref="N88:N90"/>
    <mergeCell ref="O88:O90"/>
    <mergeCell ref="S40:S42"/>
    <mergeCell ref="V40:V42"/>
    <mergeCell ref="K40:K42"/>
    <mergeCell ref="L40:L42"/>
    <mergeCell ref="M40:M42"/>
    <mergeCell ref="P40:P42"/>
    <mergeCell ref="A40:A42"/>
    <mergeCell ref="B40:B42"/>
    <mergeCell ref="E40:E42"/>
    <mergeCell ref="F40:F42"/>
    <mergeCell ref="G40:G42"/>
    <mergeCell ref="T85:T87"/>
    <mergeCell ref="N85:N87"/>
    <mergeCell ref="BO37:BO38"/>
    <mergeCell ref="BQ37:BQ38"/>
    <mergeCell ref="I40:I42"/>
    <mergeCell ref="J40:J42"/>
    <mergeCell ref="V37:V38"/>
    <mergeCell ref="W37:W38"/>
    <mergeCell ref="X37:X38"/>
    <mergeCell ref="BK37:BK38"/>
    <mergeCell ref="P37:P38"/>
    <mergeCell ref="Q37:Q38"/>
    <mergeCell ref="R37:R38"/>
    <mergeCell ref="S37:S38"/>
    <mergeCell ref="I37:I38"/>
    <mergeCell ref="J37:J38"/>
    <mergeCell ref="K37:K38"/>
    <mergeCell ref="L37:L38"/>
    <mergeCell ref="M37:M38"/>
    <mergeCell ref="W40:W42"/>
    <mergeCell ref="X40:X42"/>
    <mergeCell ref="BK40:BK42"/>
    <mergeCell ref="BO40:BO42"/>
    <mergeCell ref="BQ40:BQ42"/>
    <mergeCell ref="BJ78:BJ80"/>
    <mergeCell ref="T78:T80"/>
    <mergeCell ref="U78:U80"/>
    <mergeCell ref="N78:N80"/>
    <mergeCell ref="O78:O80"/>
    <mergeCell ref="N97:N98"/>
    <mergeCell ref="BJ93:BJ94"/>
    <mergeCell ref="T93:T94"/>
    <mergeCell ref="U93:U94"/>
    <mergeCell ref="N93:N94"/>
    <mergeCell ref="O93:O94"/>
    <mergeCell ref="U91:U92"/>
    <mergeCell ref="BJ91:BJ92"/>
    <mergeCell ref="O91:O92"/>
    <mergeCell ref="T91:T92"/>
    <mergeCell ref="N91:N92"/>
    <mergeCell ref="BJ83:BJ84"/>
    <mergeCell ref="T83:T84"/>
    <mergeCell ref="U83:U84"/>
    <mergeCell ref="N83:N84"/>
    <mergeCell ref="O83:O84"/>
    <mergeCell ref="U85:U87"/>
    <mergeCell ref="BJ85:BJ87"/>
    <mergeCell ref="O85:O87"/>
    <mergeCell ref="N99:N100"/>
    <mergeCell ref="O99:O100"/>
    <mergeCell ref="O101:O102"/>
    <mergeCell ref="T101:T102"/>
    <mergeCell ref="N101:N102"/>
    <mergeCell ref="U101:U102"/>
    <mergeCell ref="BJ101:BJ102"/>
    <mergeCell ref="U97:U98"/>
    <mergeCell ref="BJ97:BJ98"/>
    <mergeCell ref="O97:O98"/>
    <mergeCell ref="T97:T98"/>
    <mergeCell ref="BJ99:BJ100"/>
    <mergeCell ref="T99:T100"/>
    <mergeCell ref="U99:U100"/>
  </mergeCells>
  <conditionalFormatting sqref="W39 O37:Q37 U37:X37">
    <cfRule type="containsText" dxfId="291" priority="252" operator="containsText" text="RIESGO BAJO">
      <formula>NOT(ISERROR(SEARCH("RIESGO BAJO",O37)))</formula>
    </cfRule>
    <cfRule type="containsText" dxfId="290" priority="253" operator="containsText" text="RIESGO MODERADO">
      <formula>NOT(ISERROR(SEARCH("RIESGO MODERADO",O37)))</formula>
    </cfRule>
    <cfRule type="containsText" dxfId="289" priority="254" operator="containsText" text="RIESGO ALTO">
      <formula>NOT(ISERROR(SEARCH("RIESGO ALTO",O37)))</formula>
    </cfRule>
    <cfRule type="containsText" dxfId="288" priority="255" operator="containsText" text="RIESGO EXTREMO">
      <formula>NOT(ISERROR(SEARCH("RIESGO EXTREMO",O37)))</formula>
    </cfRule>
  </conditionalFormatting>
  <conditionalFormatting sqref="X39">
    <cfRule type="containsText" dxfId="287" priority="203" operator="containsText" text="RIESGO BAJO">
      <formula>NOT(ISERROR(SEARCH("RIESGO BAJO",X39)))</formula>
    </cfRule>
    <cfRule type="containsText" dxfId="286" priority="204" operator="containsText" text="RIESGO MODERADO">
      <formula>NOT(ISERROR(SEARCH("RIESGO MODERADO",X39)))</formula>
    </cfRule>
    <cfRule type="containsText" dxfId="285" priority="205" operator="containsText" text="RIESGO ALTO">
      <formula>NOT(ISERROR(SEARCH("RIESGO ALTO",X39)))</formula>
    </cfRule>
    <cfRule type="containsText" dxfId="284" priority="206" operator="containsText" text="RIESGO EXTREMO">
      <formula>NOT(ISERROR(SEARCH("RIESGO EXTREMO",X39)))</formula>
    </cfRule>
  </conditionalFormatting>
  <conditionalFormatting sqref="P39">
    <cfRule type="containsText" dxfId="283" priority="191" operator="containsText" text="RIESGO BAJO">
      <formula>NOT(ISERROR(SEARCH("RIESGO BAJO",P39)))</formula>
    </cfRule>
    <cfRule type="containsText" dxfId="282" priority="192" operator="containsText" text="RIESGO MODERADO">
      <formula>NOT(ISERROR(SEARCH("RIESGO MODERADO",P39)))</formula>
    </cfRule>
    <cfRule type="containsText" dxfId="281" priority="193" operator="containsText" text="RIESGO ALTO">
      <formula>NOT(ISERROR(SEARCH("RIESGO ALTO",P39)))</formula>
    </cfRule>
    <cfRule type="containsText" dxfId="280" priority="194" operator="containsText" text="RIESGO EXTREMO">
      <formula>NOT(ISERROR(SEARCH("RIESGO EXTREMO",P39)))</formula>
    </cfRule>
  </conditionalFormatting>
  <conditionalFormatting sqref="O39">
    <cfRule type="containsText" dxfId="279" priority="103" operator="containsText" text="RIESGO BAJO">
      <formula>NOT(ISERROR(SEARCH("RIESGO BAJO",O39)))</formula>
    </cfRule>
    <cfRule type="containsText" dxfId="278" priority="104" operator="containsText" text="RIESGO MODERADO">
      <formula>NOT(ISERROR(SEARCH("RIESGO MODERADO",O39)))</formula>
    </cfRule>
    <cfRule type="containsText" dxfId="277" priority="105" operator="containsText" text="RIESGO ALTO">
      <formula>NOT(ISERROR(SEARCH("RIESGO ALTO",O39)))</formula>
    </cfRule>
    <cfRule type="containsText" dxfId="276" priority="106" operator="containsText" text="RIESGO EXTREMO">
      <formula>NOT(ISERROR(SEARCH("RIESGO EXTREMO",O39)))</formula>
    </cfRule>
  </conditionalFormatting>
  <conditionalFormatting sqref="Q39">
    <cfRule type="containsText" dxfId="275" priority="119" operator="containsText" text="RIESGO BAJO">
      <formula>NOT(ISERROR(SEARCH("RIESGO BAJO",Q39)))</formula>
    </cfRule>
    <cfRule type="containsText" dxfId="274" priority="120" operator="containsText" text="RIESGO MODERADO">
      <formula>NOT(ISERROR(SEARCH("RIESGO MODERADO",Q39)))</formula>
    </cfRule>
    <cfRule type="containsText" dxfId="273" priority="121" operator="containsText" text="RIESGO ALTO">
      <formula>NOT(ISERROR(SEARCH("RIESGO ALTO",Q39)))</formula>
    </cfRule>
    <cfRule type="containsText" dxfId="272" priority="122" operator="containsText" text="RIESGO EXTREMO">
      <formula>NOT(ISERROR(SEARCH("RIESGO EXTREMO",Q39)))</formula>
    </cfRule>
  </conditionalFormatting>
  <conditionalFormatting sqref="V39">
    <cfRule type="containsText" dxfId="271" priority="67" operator="containsText" text="RIESGO BAJO">
      <formula>NOT(ISERROR(SEARCH("RIESGO BAJO",V39)))</formula>
    </cfRule>
    <cfRule type="containsText" dxfId="270" priority="68" operator="containsText" text="RIESGO MODERADO">
      <formula>NOT(ISERROR(SEARCH("RIESGO MODERADO",V39)))</formula>
    </cfRule>
    <cfRule type="containsText" dxfId="269" priority="69" operator="containsText" text="RIESGO ALTO">
      <formula>NOT(ISERROR(SEARCH("RIESGO ALTO",V39)))</formula>
    </cfRule>
    <cfRule type="containsText" dxfId="268" priority="70" operator="containsText" text="RIESGO EXTREMO">
      <formula>NOT(ISERROR(SEARCH("RIESGO EXTREMO",V39)))</formula>
    </cfRule>
  </conditionalFormatting>
  <conditionalFormatting sqref="U39">
    <cfRule type="containsText" dxfId="267" priority="47" operator="containsText" text="RIESGO BAJO">
      <formula>NOT(ISERROR(SEARCH("RIESGO BAJO",U39)))</formula>
    </cfRule>
    <cfRule type="containsText" dxfId="266" priority="48" operator="containsText" text="RIESGO MODERADO">
      <formula>NOT(ISERROR(SEARCH("RIESGO MODERADO",U39)))</formula>
    </cfRule>
    <cfRule type="containsText" dxfId="265" priority="49" operator="containsText" text="RIESGO ALTO">
      <formula>NOT(ISERROR(SEARCH("RIESGO ALTO",U39)))</formula>
    </cfRule>
    <cfRule type="containsText" dxfId="264" priority="50" operator="containsText" text="RIESGO EXTREMO">
      <formula>NOT(ISERROR(SEARCH("RIESGO EXTREMO",U39)))</formula>
    </cfRule>
  </conditionalFormatting>
  <conditionalFormatting sqref="W40">
    <cfRule type="containsText" dxfId="263" priority="27" operator="containsText" text="RIESGO BAJO">
      <formula>NOT(ISERROR(SEARCH("RIESGO BAJO",W40)))</formula>
    </cfRule>
    <cfRule type="containsText" dxfId="262" priority="28" operator="containsText" text="RIESGO MODERADO">
      <formula>NOT(ISERROR(SEARCH("RIESGO MODERADO",W40)))</formula>
    </cfRule>
    <cfRule type="containsText" dxfId="261" priority="29" operator="containsText" text="RIESGO ALTO">
      <formula>NOT(ISERROR(SEARCH("RIESGO ALTO",W40)))</formula>
    </cfRule>
    <cfRule type="containsText" dxfId="260" priority="30" operator="containsText" text="RIESGO EXTREMO">
      <formula>NOT(ISERROR(SEARCH("RIESGO EXTREMO",W40)))</formula>
    </cfRule>
  </conditionalFormatting>
  <conditionalFormatting sqref="X40">
    <cfRule type="containsText" dxfId="259" priority="23" operator="containsText" text="RIESGO BAJO">
      <formula>NOT(ISERROR(SEARCH("RIESGO BAJO",X40)))</formula>
    </cfRule>
    <cfRule type="containsText" dxfId="258" priority="24" operator="containsText" text="RIESGO MODERADO">
      <formula>NOT(ISERROR(SEARCH("RIESGO MODERADO",X40)))</formula>
    </cfRule>
    <cfRule type="containsText" dxfId="257" priority="25" operator="containsText" text="RIESGO ALTO">
      <formula>NOT(ISERROR(SEARCH("RIESGO ALTO",X40)))</formula>
    </cfRule>
    <cfRule type="containsText" dxfId="256" priority="26" operator="containsText" text="RIESGO EXTREMO">
      <formula>NOT(ISERROR(SEARCH("RIESGO EXTREMO",X40)))</formula>
    </cfRule>
  </conditionalFormatting>
  <conditionalFormatting sqref="P40">
    <cfRule type="containsText" dxfId="255" priority="19" operator="containsText" text="RIESGO BAJO">
      <formula>NOT(ISERROR(SEARCH("RIESGO BAJO",P40)))</formula>
    </cfRule>
    <cfRule type="containsText" dxfId="254" priority="20" operator="containsText" text="RIESGO MODERADO">
      <formula>NOT(ISERROR(SEARCH("RIESGO MODERADO",P40)))</formula>
    </cfRule>
    <cfRule type="containsText" dxfId="253" priority="21" operator="containsText" text="RIESGO ALTO">
      <formula>NOT(ISERROR(SEARCH("RIESGO ALTO",P40)))</formula>
    </cfRule>
    <cfRule type="containsText" dxfId="252" priority="22" operator="containsText" text="RIESGO EXTREMO">
      <formula>NOT(ISERROR(SEARCH("RIESGO EXTREMO",P40)))</formula>
    </cfRule>
  </conditionalFormatting>
  <conditionalFormatting sqref="O40">
    <cfRule type="containsText" dxfId="251" priority="11" operator="containsText" text="RIESGO BAJO">
      <formula>NOT(ISERROR(SEARCH("RIESGO BAJO",O40)))</formula>
    </cfRule>
    <cfRule type="containsText" dxfId="250" priority="12" operator="containsText" text="RIESGO MODERADO">
      <formula>NOT(ISERROR(SEARCH("RIESGO MODERADO",O40)))</formula>
    </cfRule>
    <cfRule type="containsText" dxfId="249" priority="13" operator="containsText" text="RIESGO ALTO">
      <formula>NOT(ISERROR(SEARCH("RIESGO ALTO",O40)))</formula>
    </cfRule>
    <cfRule type="containsText" dxfId="248" priority="14" operator="containsText" text="RIESGO EXTREMO">
      <formula>NOT(ISERROR(SEARCH("RIESGO EXTREMO",O40)))</formula>
    </cfRule>
  </conditionalFormatting>
  <conditionalFormatting sqref="Q40">
    <cfRule type="containsText" dxfId="247" priority="15" operator="containsText" text="RIESGO BAJO">
      <formula>NOT(ISERROR(SEARCH("RIESGO BAJO",Q40)))</formula>
    </cfRule>
    <cfRule type="containsText" dxfId="246" priority="16" operator="containsText" text="RIESGO MODERADO">
      <formula>NOT(ISERROR(SEARCH("RIESGO MODERADO",Q40)))</formula>
    </cfRule>
    <cfRule type="containsText" dxfId="245" priority="17" operator="containsText" text="RIESGO ALTO">
      <formula>NOT(ISERROR(SEARCH("RIESGO ALTO",Q40)))</formula>
    </cfRule>
    <cfRule type="containsText" dxfId="244" priority="18" operator="containsText" text="RIESGO EXTREMO">
      <formula>NOT(ISERROR(SEARCH("RIESGO EXTREMO",Q40)))</formula>
    </cfRule>
  </conditionalFormatting>
  <conditionalFormatting sqref="V40">
    <cfRule type="containsText" dxfId="243" priority="7" operator="containsText" text="RIESGO BAJO">
      <formula>NOT(ISERROR(SEARCH("RIESGO BAJO",V40)))</formula>
    </cfRule>
    <cfRule type="containsText" dxfId="242" priority="8" operator="containsText" text="RIESGO MODERADO">
      <formula>NOT(ISERROR(SEARCH("RIESGO MODERADO",V40)))</formula>
    </cfRule>
    <cfRule type="containsText" dxfId="241" priority="9" operator="containsText" text="RIESGO ALTO">
      <formula>NOT(ISERROR(SEARCH("RIESGO ALTO",V40)))</formula>
    </cfRule>
    <cfRule type="containsText" dxfId="240" priority="10" operator="containsText" text="RIESGO EXTREMO">
      <formula>NOT(ISERROR(SEARCH("RIESGO EXTREMO",V40)))</formula>
    </cfRule>
  </conditionalFormatting>
  <conditionalFormatting sqref="U40">
    <cfRule type="containsText" dxfId="239" priority="3" operator="containsText" text="RIESGO BAJO">
      <formula>NOT(ISERROR(SEARCH("RIESGO BAJO",U40)))</formula>
    </cfRule>
    <cfRule type="containsText" dxfId="238" priority="4" operator="containsText" text="RIESGO MODERADO">
      <formula>NOT(ISERROR(SEARCH("RIESGO MODERADO",U40)))</formula>
    </cfRule>
    <cfRule type="containsText" dxfId="237" priority="5" operator="containsText" text="RIESGO ALTO">
      <formula>NOT(ISERROR(SEARCH("RIESGO ALTO",U40)))</formula>
    </cfRule>
    <cfRule type="containsText" dxfId="236" priority="6" operator="containsText" text="RIESGO EXTREMO">
      <formula>NOT(ISERROR(SEARCH("RIESGO EXTREMO",U40)))</formula>
    </cfRule>
  </conditionalFormatting>
  <conditionalFormatting sqref="L6:L10">
    <cfRule type="colorScale" priority="2">
      <colorScale>
        <cfvo type="min"/>
        <cfvo type="percentile" val="50"/>
        <cfvo type="max"/>
        <color rgb="FFF8696B"/>
        <color rgb="FFFFEB84"/>
        <color rgb="FF63BE7B"/>
      </colorScale>
    </cfRule>
  </conditionalFormatting>
  <conditionalFormatting sqref="R6:R10">
    <cfRule type="colorScale" priority="1">
      <colorScale>
        <cfvo type="min"/>
        <cfvo type="percentile" val="50"/>
        <cfvo type="max"/>
        <color rgb="FFF8696B"/>
        <color rgb="FFFFEB84"/>
        <color rgb="FF63BE7B"/>
      </colorScale>
    </cfRule>
  </conditionalFormatting>
  <dataValidations count="25">
    <dataValidation type="list" allowBlank="1" showInputMessage="1" showErrorMessage="1" sqref="Q37 Q39:Q40" xr:uid="{0372E078-22D8-48F1-8423-41F88BE4C4CB}">
      <formula1>#REF!</formula1>
    </dataValidation>
    <dataValidation type="list" allowBlank="1" showInputMessage="1" showErrorMessage="1" sqref="H37 H39:H40" xr:uid="{8973E98E-634B-42BA-B2BA-6EC0378469FA}">
      <formula1>$H$6:$H$12</formula1>
    </dataValidation>
    <dataValidation type="list" allowBlank="1" showInputMessage="1" showErrorMessage="1" sqref="G37 G39:G40" xr:uid="{D6D8888E-F517-423E-B6F3-C14CA8053CFD}">
      <formula1>$G$6:$G$11</formula1>
    </dataValidation>
    <dataValidation type="list" allowBlank="1" showInputMessage="1" showErrorMessage="1" sqref="F37 F39:F40" xr:uid="{1DDF79B6-D098-4E5D-A0C5-5479B77F99B6}">
      <formula1>$F$6:$F$11</formula1>
    </dataValidation>
    <dataValidation type="list" allowBlank="1" showInputMessage="1" showErrorMessage="1" sqref="M37 M39:M42 S37:S42" xr:uid="{0E606149-E361-4F88-9486-FF81BEDB9C67}">
      <formula1>$M$6:$M$10</formula1>
    </dataValidation>
    <dataValidation type="list" allowBlank="1" showInputMessage="1" showErrorMessage="1" sqref="L37 L39:L42 R37:R42" xr:uid="{B3C21B9B-1C09-49E6-A9F0-9F735F192063}">
      <formula1>$L$6:$L$10</formula1>
    </dataValidation>
    <dataValidation type="list" allowBlank="1" showInputMessage="1" showErrorMessage="1" sqref="AO37:AO42" xr:uid="{9B1232F3-3A84-4D3E-B830-839CFBA2F0C9}">
      <formula1>$AO$6:$AO$7</formula1>
    </dataValidation>
    <dataValidation type="list" allowBlank="1" showInputMessage="1" showErrorMessage="1" sqref="AI37:AI42" xr:uid="{A6C7ACBE-E5E7-4C37-A3C3-5802ED256702}">
      <formula1>$AI$6:$AI$7</formula1>
    </dataValidation>
    <dataValidation type="list" allowBlank="1" showInputMessage="1" showErrorMessage="1" sqref="AC37:AC42" xr:uid="{1C0C2EC6-546F-4530-8E2E-FC0FFB8C1068}">
      <formula1>$AC$6:$AC$7</formula1>
    </dataValidation>
    <dataValidation type="list" allowBlank="1" showInputMessage="1" showErrorMessage="1" sqref="BF37:BF42" xr:uid="{4AA0C5FF-A3A2-4FEA-9961-8E66AEA12A08}">
      <formula1>$BF$6:$BF$8</formula1>
    </dataValidation>
    <dataValidation type="list" allowBlank="1" showInputMessage="1" showErrorMessage="1" sqref="AV37:AV42" xr:uid="{C4328B0A-A9F0-418C-909E-CA70ED5D6B2A}">
      <formula1>$AV$6:$AV$8</formula1>
    </dataValidation>
    <dataValidation type="list" allowBlank="1" showInputMessage="1" showErrorMessage="1" sqref="AU37:AU42" xr:uid="{CCA55E86-3CEC-4898-879D-98E422E96F11}">
      <formula1>$AU$6:$AU$7</formula1>
    </dataValidation>
    <dataValidation type="list" allowBlank="1" showInputMessage="1" showErrorMessage="1" sqref="AT37:AT42" xr:uid="{C8901BF2-B387-457D-8796-A4C9C4C3A6BF}">
      <formula1>$AT$6:$AT$7</formula1>
    </dataValidation>
    <dataValidation type="list" allowBlank="1" showInputMessage="1" showErrorMessage="1" sqref="AS37:AS42" xr:uid="{3450B291-387F-4F16-8CC6-5137BD407848}">
      <formula1>$AS$6:$AS$8</formula1>
    </dataValidation>
    <dataValidation type="list" allowBlank="1" showInputMessage="1" showErrorMessage="1" sqref="AR37:AR42" xr:uid="{2CB5644F-30D5-452D-9277-833B0E306AD2}">
      <formula1>$AR$6:$AR$7</formula1>
    </dataValidation>
    <dataValidation type="list" allowBlank="1" showInputMessage="1" showErrorMessage="1" sqref="AQ37:AQ42" xr:uid="{CC43BDAD-58A5-4C14-825E-ABF789A17C6E}">
      <formula1>$AQ$6:$AQ$7</formula1>
    </dataValidation>
    <dataValidation type="list" allowBlank="1" showInputMessage="1" showErrorMessage="1" sqref="AP37:AP42" xr:uid="{89FE1167-E7B4-4720-A69C-10EE23396B50}">
      <formula1>$AP$6:$AP$7</formula1>
    </dataValidation>
    <dataValidation type="list" allowBlank="1" showInputMessage="1" showErrorMessage="1" sqref="AK37:AM42" xr:uid="{B545BA48-326B-4551-B294-968D5FDD4531}">
      <formula1>$AK$6:$AK$7</formula1>
    </dataValidation>
    <dataValidation type="list" allowBlank="1" showInputMessage="1" showErrorMessage="1" sqref="AA37:AA42" xr:uid="{0A04881D-3A21-4245-B434-5BD115B45BB6}">
      <formula1>$AA$6:$AA$7</formula1>
    </dataValidation>
    <dataValidation type="list" allowBlank="1" showInputMessage="1" showErrorMessage="1" sqref="AJ37:AJ42" xr:uid="{91C549FC-0779-4656-AA29-624D9BAEC113}">
      <formula1>$AJ$6:$AJ$8</formula1>
    </dataValidation>
    <dataValidation type="list" allowBlank="1" showInputMessage="1" showErrorMessage="1" sqref="X37:X42" xr:uid="{0FA926C2-12C0-4EC8-9C43-FA9677DC9D49}">
      <formula1>$X$6:$X$7</formula1>
    </dataValidation>
    <dataValidation type="list" allowBlank="1" showInputMessage="1" showErrorMessage="1" sqref="BL37:BM42" xr:uid="{45F86557-0C64-4E93-BED4-269E569DFE91}">
      <formula1>$BL$6:$BL$7</formula1>
    </dataValidation>
    <dataValidation type="list" allowBlank="1" showInputMessage="1" showErrorMessage="1" sqref="D37:D42" xr:uid="{4F0B7BD4-249B-4B59-8062-6818F9553B5C}">
      <formula1>$D$6:$D$25</formula1>
    </dataValidation>
    <dataValidation type="list" allowBlank="1" showInputMessage="1" showErrorMessage="1" sqref="E37:E42" xr:uid="{ECCECA2B-D451-4054-9D7D-1218362CB613}">
      <formula1>$E$6:$E$15</formula1>
    </dataValidation>
    <dataValidation type="list" allowBlank="1" showInputMessage="1" showErrorMessage="1" sqref="AN37:AN42" xr:uid="{64723456-DAD2-44A1-8CDE-DC41A42949DE}">
      <formula1>$AN$6:$AN$14</formula1>
    </dataValidation>
  </dataValidations>
  <pageMargins left="0.25" right="0.25" top="0.75" bottom="0.75" header="0.3" footer="0.3"/>
  <pageSetup scale="21" orientation="landscape"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E92C4-F742-436D-B910-865A53C352A1}">
  <sheetPr>
    <tabColor theme="8" tint="-0.249977111117893"/>
  </sheetPr>
  <dimension ref="A1:EH111"/>
  <sheetViews>
    <sheetView showGridLines="0" zoomScale="70" zoomScaleNormal="70" zoomScaleSheetLayoutView="90" workbookViewId="0"/>
  </sheetViews>
  <sheetFormatPr baseColWidth="10" defaultRowHeight="15" x14ac:dyDescent="0.2"/>
  <cols>
    <col min="1" max="1" width="3.5703125" style="1" bestFit="1" customWidth="1"/>
    <col min="2" max="2" width="7" style="3" customWidth="1"/>
    <col min="3" max="3" width="20.140625" style="26" hidden="1" customWidth="1"/>
    <col min="4" max="4" width="20.42578125" style="2" customWidth="1"/>
    <col min="5" max="5" width="15" style="1" customWidth="1"/>
    <col min="6" max="7" width="14.42578125" style="1" customWidth="1"/>
    <col min="8" max="8" width="15.5703125" style="1" customWidth="1"/>
    <col min="9" max="9" width="37.85546875" style="1" customWidth="1"/>
    <col min="10" max="10" width="33.140625" style="1" customWidth="1"/>
    <col min="11" max="11" width="36.28515625" style="1" customWidth="1"/>
    <col min="12" max="12" width="16.7109375" style="1" customWidth="1"/>
    <col min="13" max="13" width="14.140625" style="1" customWidth="1"/>
    <col min="14" max="14" width="9.5703125" style="1" hidden="1" customWidth="1"/>
    <col min="15" max="15" width="15.5703125" style="6" hidden="1" customWidth="1"/>
    <col min="16" max="16" width="15.5703125" style="6" customWidth="1"/>
    <col min="17" max="17" width="18.42578125" style="1" customWidth="1"/>
    <col min="18" max="18" width="17.7109375" style="1" customWidth="1"/>
    <col min="19" max="19" width="13.85546875" style="1" customWidth="1"/>
    <col min="20" max="20" width="9.5703125" style="1" hidden="1" customWidth="1"/>
    <col min="21" max="21" width="15.5703125" style="6" hidden="1" customWidth="1"/>
    <col min="22" max="22" width="16.7109375" style="6" customWidth="1"/>
    <col min="23" max="24" width="28.140625" style="1" customWidth="1"/>
    <col min="25" max="25" width="82.140625" style="1" customWidth="1"/>
    <col min="26" max="26" width="21.28515625" style="2" customWidth="1"/>
    <col min="27" max="27" width="16.140625" style="1" customWidth="1"/>
    <col min="28" max="28" width="35" style="1" customWidth="1"/>
    <col min="29" max="29" width="21.140625" style="1" customWidth="1"/>
    <col min="30" max="30" width="7.42578125" style="1" customWidth="1"/>
    <col min="31" max="34" width="12.7109375" style="1" customWidth="1"/>
    <col min="35" max="35" width="21.140625" style="1" customWidth="1"/>
    <col min="36" max="41" width="16.140625" style="1" customWidth="1"/>
    <col min="42" max="48" width="19.28515625" style="2" customWidth="1"/>
    <col min="49" max="49" width="4.85546875" style="2" customWidth="1"/>
    <col min="50" max="50" width="6.42578125" style="2" customWidth="1"/>
    <col min="51" max="55" width="4.85546875" style="2" customWidth="1"/>
    <col min="56" max="56" width="10.42578125" style="2" customWidth="1"/>
    <col min="57" max="57" width="11.85546875" style="2" customWidth="1"/>
    <col min="58" max="58" width="28.85546875" style="1" customWidth="1"/>
    <col min="59" max="59" width="13" style="1" customWidth="1"/>
    <col min="60" max="60" width="14" style="1" customWidth="1"/>
    <col min="61" max="62" width="14.42578125" style="1" customWidth="1"/>
    <col min="63" max="63" width="13.28515625" style="1" customWidth="1"/>
    <col min="64" max="65" width="18.85546875" style="1" customWidth="1"/>
    <col min="66" max="67" width="18" style="1" customWidth="1"/>
    <col min="68" max="69" width="17.85546875" style="1" customWidth="1"/>
    <col min="70" max="70" width="22.42578125" style="26" customWidth="1"/>
    <col min="71" max="71" width="11.42578125" style="1" customWidth="1"/>
    <col min="72" max="16384" width="11.42578125" style="1"/>
  </cols>
  <sheetData>
    <row r="1" spans="2:70" s="58" customFormat="1" ht="6" customHeight="1" thickBot="1" x14ac:dyDescent="0.25">
      <c r="B1" s="3"/>
      <c r="C1" s="26"/>
      <c r="D1" s="2"/>
      <c r="O1" s="59"/>
      <c r="P1" s="59"/>
      <c r="U1" s="59"/>
      <c r="V1" s="59"/>
      <c r="Z1" s="2"/>
      <c r="AP1" s="2"/>
      <c r="AQ1" s="2"/>
      <c r="AR1" s="2"/>
      <c r="AS1" s="2"/>
      <c r="AT1" s="2"/>
      <c r="AU1" s="2"/>
      <c r="AV1" s="2"/>
      <c r="AW1" s="2"/>
      <c r="AX1" s="2"/>
      <c r="AY1" s="2"/>
      <c r="AZ1" s="2"/>
      <c r="BA1" s="2"/>
      <c r="BB1" s="2"/>
      <c r="BC1" s="2"/>
      <c r="BD1" s="2"/>
      <c r="BE1" s="2"/>
      <c r="BR1" s="26"/>
    </row>
    <row r="2" spans="2:70" s="58" customFormat="1" ht="14.25" customHeight="1" x14ac:dyDescent="0.2">
      <c r="B2" s="159"/>
      <c r="C2" s="160"/>
      <c r="D2" s="161"/>
      <c r="E2" s="168" t="s">
        <v>794</v>
      </c>
      <c r="F2" s="169"/>
      <c r="G2" s="169"/>
      <c r="H2" s="169"/>
      <c r="I2" s="169"/>
      <c r="J2" s="169"/>
      <c r="K2" s="169"/>
      <c r="L2" s="169"/>
      <c r="M2" s="169"/>
      <c r="N2" s="169"/>
      <c r="O2" s="169"/>
      <c r="P2" s="169"/>
      <c r="Q2" s="169"/>
      <c r="R2" s="169"/>
      <c r="S2" s="169"/>
      <c r="T2" s="169"/>
      <c r="U2" s="169"/>
      <c r="V2" s="169"/>
      <c r="W2" s="169"/>
      <c r="X2" s="170"/>
      <c r="Z2" s="2"/>
      <c r="AP2" s="2"/>
      <c r="AQ2" s="2"/>
      <c r="AR2" s="2"/>
      <c r="AS2" s="2"/>
      <c r="AT2" s="2"/>
      <c r="AU2" s="2"/>
      <c r="AV2" s="2"/>
      <c r="AW2" s="2"/>
      <c r="AX2" s="2"/>
      <c r="AY2" s="2"/>
      <c r="AZ2" s="2"/>
      <c r="BA2" s="2"/>
      <c r="BB2" s="2"/>
      <c r="BC2" s="2"/>
      <c r="BD2" s="2"/>
      <c r="BE2" s="2"/>
      <c r="BR2" s="26"/>
    </row>
    <row r="3" spans="2:70" s="58" customFormat="1" ht="14.25" customHeight="1" x14ac:dyDescent="0.2">
      <c r="B3" s="162"/>
      <c r="C3" s="188"/>
      <c r="D3" s="164"/>
      <c r="E3" s="171"/>
      <c r="F3" s="189"/>
      <c r="G3" s="189"/>
      <c r="H3" s="189"/>
      <c r="I3" s="189"/>
      <c r="J3" s="189"/>
      <c r="K3" s="189"/>
      <c r="L3" s="189"/>
      <c r="M3" s="189"/>
      <c r="N3" s="189"/>
      <c r="O3" s="189"/>
      <c r="P3" s="189"/>
      <c r="Q3" s="189"/>
      <c r="R3" s="189"/>
      <c r="S3" s="189"/>
      <c r="T3" s="189"/>
      <c r="U3" s="189"/>
      <c r="V3" s="189"/>
      <c r="W3" s="189"/>
      <c r="X3" s="173"/>
      <c r="Y3" s="4"/>
      <c r="Z3" s="4"/>
      <c r="AA3" s="4"/>
      <c r="AB3" s="4"/>
      <c r="AC3" s="4"/>
      <c r="AD3" s="4"/>
      <c r="AE3" s="4"/>
      <c r="AF3" s="4"/>
      <c r="AG3" s="16"/>
      <c r="AH3" s="16"/>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R3" s="26"/>
    </row>
    <row r="4" spans="2:70" s="58" customFormat="1" ht="14.25" customHeight="1" x14ac:dyDescent="0.2">
      <c r="B4" s="162"/>
      <c r="C4" s="188"/>
      <c r="D4" s="164"/>
      <c r="E4" s="171"/>
      <c r="F4" s="189"/>
      <c r="G4" s="189"/>
      <c r="H4" s="189"/>
      <c r="I4" s="189"/>
      <c r="J4" s="189"/>
      <c r="K4" s="189"/>
      <c r="L4" s="189"/>
      <c r="M4" s="189"/>
      <c r="N4" s="189"/>
      <c r="O4" s="189"/>
      <c r="P4" s="189"/>
      <c r="Q4" s="189"/>
      <c r="R4" s="189"/>
      <c r="S4" s="189"/>
      <c r="T4" s="189"/>
      <c r="U4" s="189"/>
      <c r="V4" s="189"/>
      <c r="W4" s="189"/>
      <c r="X4" s="173"/>
      <c r="Y4" s="4"/>
      <c r="Z4" s="4"/>
      <c r="AA4" s="4"/>
      <c r="AB4" s="4"/>
      <c r="AC4" s="4"/>
      <c r="AD4" s="4"/>
      <c r="AE4" s="4"/>
      <c r="AF4" s="4"/>
      <c r="AG4" s="16"/>
      <c r="AH4" s="16"/>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R4" s="26"/>
    </row>
    <row r="5" spans="2:70" s="58" customFormat="1" ht="15" customHeight="1" thickBot="1" x14ac:dyDescent="0.25">
      <c r="B5" s="165"/>
      <c r="C5" s="166"/>
      <c r="D5" s="167"/>
      <c r="E5" s="174"/>
      <c r="F5" s="175"/>
      <c r="G5" s="175"/>
      <c r="H5" s="175"/>
      <c r="I5" s="175"/>
      <c r="J5" s="175"/>
      <c r="K5" s="175"/>
      <c r="L5" s="175"/>
      <c r="M5" s="175"/>
      <c r="N5" s="175"/>
      <c r="O5" s="175"/>
      <c r="P5" s="175"/>
      <c r="Q5" s="175"/>
      <c r="R5" s="175"/>
      <c r="S5" s="175"/>
      <c r="T5" s="175"/>
      <c r="U5" s="175"/>
      <c r="V5" s="175"/>
      <c r="W5" s="175"/>
      <c r="X5" s="176"/>
      <c r="Y5" s="4"/>
      <c r="Z5" s="4"/>
      <c r="AA5" s="4"/>
      <c r="AB5" s="4"/>
      <c r="AC5" s="4"/>
      <c r="AD5" s="4"/>
      <c r="AE5" s="4"/>
      <c r="AF5" s="4"/>
      <c r="AG5" s="16"/>
      <c r="AH5" s="16"/>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R5" s="26"/>
    </row>
    <row r="6" spans="2:70" s="58" customFormat="1" hidden="1" x14ac:dyDescent="0.2">
      <c r="B6" s="3" t="s">
        <v>133</v>
      </c>
      <c r="C6" s="26"/>
      <c r="D6" s="2" t="s">
        <v>58</v>
      </c>
      <c r="E6" s="58" t="s">
        <v>36</v>
      </c>
      <c r="F6" s="58" t="s">
        <v>64</v>
      </c>
      <c r="G6" s="58" t="s">
        <v>75</v>
      </c>
      <c r="H6" s="58" t="s">
        <v>80</v>
      </c>
      <c r="L6" s="58">
        <v>1</v>
      </c>
      <c r="M6" s="58">
        <v>1</v>
      </c>
      <c r="O6" s="5" t="s">
        <v>84</v>
      </c>
      <c r="P6" s="5" t="s">
        <v>84</v>
      </c>
      <c r="Q6" s="58" t="s">
        <v>89</v>
      </c>
      <c r="R6" s="58">
        <v>1</v>
      </c>
      <c r="S6" s="58">
        <v>1</v>
      </c>
      <c r="U6" s="5" t="s">
        <v>84</v>
      </c>
      <c r="V6" s="5" t="s">
        <v>84</v>
      </c>
      <c r="X6" s="58" t="s">
        <v>6</v>
      </c>
      <c r="Z6" s="2"/>
      <c r="AA6" s="8" t="s">
        <v>6</v>
      </c>
      <c r="AB6" s="8"/>
      <c r="AC6" s="8" t="s">
        <v>7</v>
      </c>
      <c r="AD6" s="8"/>
      <c r="AE6" s="8"/>
      <c r="AF6" s="8"/>
      <c r="AG6" s="8"/>
      <c r="AH6" s="8"/>
      <c r="AI6" s="8" t="s">
        <v>6</v>
      </c>
      <c r="AJ6" s="8" t="s">
        <v>20</v>
      </c>
      <c r="AK6" s="8" t="s">
        <v>6</v>
      </c>
      <c r="AL6" s="8" t="s">
        <v>6</v>
      </c>
      <c r="AM6" s="8" t="s">
        <v>6</v>
      </c>
      <c r="AN6" s="8" t="s">
        <v>24</v>
      </c>
      <c r="AO6" s="8" t="s">
        <v>117</v>
      </c>
      <c r="AP6" s="9" t="s">
        <v>101</v>
      </c>
      <c r="AQ6" s="9" t="s">
        <v>103</v>
      </c>
      <c r="AR6" s="9" t="s">
        <v>105</v>
      </c>
      <c r="AS6" s="9" t="s">
        <v>113</v>
      </c>
      <c r="AT6" s="9" t="s">
        <v>108</v>
      </c>
      <c r="AU6" s="9" t="s">
        <v>110</v>
      </c>
      <c r="AV6" s="9" t="s">
        <v>112</v>
      </c>
      <c r="AW6" s="9"/>
      <c r="AX6" s="9"/>
      <c r="AY6" s="9"/>
      <c r="AZ6" s="9"/>
      <c r="BA6" s="9"/>
      <c r="BB6" s="9"/>
      <c r="BC6" s="9"/>
      <c r="BD6" s="9"/>
      <c r="BE6" s="9" t="s">
        <v>126</v>
      </c>
      <c r="BF6" s="8" t="s">
        <v>156</v>
      </c>
      <c r="BG6" s="8"/>
      <c r="BH6" s="8"/>
      <c r="BI6" s="8"/>
      <c r="BK6" s="8"/>
      <c r="BL6" s="8" t="s">
        <v>165</v>
      </c>
      <c r="BM6" s="8" t="s">
        <v>165</v>
      </c>
      <c r="BR6" s="26"/>
    </row>
    <row r="7" spans="2:70" s="58" customFormat="1" hidden="1" x14ac:dyDescent="0.2">
      <c r="B7" s="3" t="s">
        <v>134</v>
      </c>
      <c r="C7" s="26"/>
      <c r="D7" s="2" t="s">
        <v>8</v>
      </c>
      <c r="E7" s="58" t="s">
        <v>34</v>
      </c>
      <c r="F7" s="58" t="s">
        <v>65</v>
      </c>
      <c r="G7" s="58" t="s">
        <v>76</v>
      </c>
      <c r="H7" s="58" t="s">
        <v>81</v>
      </c>
      <c r="L7" s="58">
        <v>2</v>
      </c>
      <c r="M7" s="58">
        <v>2</v>
      </c>
      <c r="O7" s="5" t="s">
        <v>85</v>
      </c>
      <c r="P7" s="5" t="s">
        <v>85</v>
      </c>
      <c r="Q7" s="58" t="s">
        <v>90</v>
      </c>
      <c r="R7" s="58">
        <v>2</v>
      </c>
      <c r="S7" s="58">
        <v>2</v>
      </c>
      <c r="U7" s="5" t="s">
        <v>85</v>
      </c>
      <c r="V7" s="5" t="s">
        <v>85</v>
      </c>
      <c r="X7" s="58" t="s">
        <v>23</v>
      </c>
      <c r="Z7" s="2"/>
      <c r="AA7" s="8" t="s">
        <v>23</v>
      </c>
      <c r="AB7" s="8"/>
      <c r="AC7" s="8" t="s">
        <v>9</v>
      </c>
      <c r="AD7" s="8"/>
      <c r="AE7" s="8"/>
      <c r="AF7" s="8"/>
      <c r="AG7" s="8"/>
      <c r="AH7" s="8"/>
      <c r="AI7" s="8" t="s">
        <v>23</v>
      </c>
      <c r="AJ7" s="8" t="s">
        <v>21</v>
      </c>
      <c r="AK7" s="8" t="s">
        <v>23</v>
      </c>
      <c r="AL7" s="8" t="s">
        <v>23</v>
      </c>
      <c r="AM7" s="8" t="s">
        <v>23</v>
      </c>
      <c r="AN7" s="8" t="s">
        <v>25</v>
      </c>
      <c r="AO7" s="8" t="s">
        <v>118</v>
      </c>
      <c r="AP7" s="9" t="s">
        <v>102</v>
      </c>
      <c r="AQ7" s="9" t="s">
        <v>104</v>
      </c>
      <c r="AR7" s="9" t="s">
        <v>106</v>
      </c>
      <c r="AS7" s="9" t="s">
        <v>114</v>
      </c>
      <c r="AT7" s="9" t="s">
        <v>109</v>
      </c>
      <c r="AU7" s="9" t="s">
        <v>111</v>
      </c>
      <c r="AV7" s="9" t="s">
        <v>115</v>
      </c>
      <c r="AW7" s="9"/>
      <c r="AX7" s="9"/>
      <c r="AY7" s="9"/>
      <c r="AZ7" s="9"/>
      <c r="BA7" s="9"/>
      <c r="BB7" s="9"/>
      <c r="BC7" s="9"/>
      <c r="BD7" s="9"/>
      <c r="BE7" s="9" t="s">
        <v>127</v>
      </c>
      <c r="BF7" s="8" t="s">
        <v>157</v>
      </c>
      <c r="BG7" s="8"/>
      <c r="BH7" s="8"/>
      <c r="BI7" s="8"/>
      <c r="BK7" s="8"/>
      <c r="BL7" s="8" t="s">
        <v>166</v>
      </c>
      <c r="BM7" s="8" t="s">
        <v>167</v>
      </c>
      <c r="BR7" s="26"/>
    </row>
    <row r="8" spans="2:70" s="58" customFormat="1" hidden="1" x14ac:dyDescent="0.2">
      <c r="B8" s="3" t="s">
        <v>135</v>
      </c>
      <c r="C8" s="26"/>
      <c r="D8" s="2" t="s">
        <v>44</v>
      </c>
      <c r="E8" s="58" t="s">
        <v>32</v>
      </c>
      <c r="F8" s="58" t="s">
        <v>66</v>
      </c>
      <c r="G8" s="58" t="s">
        <v>77</v>
      </c>
      <c r="H8" s="58" t="s">
        <v>82</v>
      </c>
      <c r="L8" s="58">
        <v>3</v>
      </c>
      <c r="M8" s="58">
        <v>3</v>
      </c>
      <c r="O8" s="5" t="s">
        <v>86</v>
      </c>
      <c r="P8" s="5" t="s">
        <v>86</v>
      </c>
      <c r="Q8" s="58" t="s">
        <v>91</v>
      </c>
      <c r="R8" s="58">
        <v>3</v>
      </c>
      <c r="S8" s="58">
        <v>3</v>
      </c>
      <c r="U8" s="5" t="s">
        <v>86</v>
      </c>
      <c r="V8" s="5" t="s">
        <v>86</v>
      </c>
      <c r="Z8" s="2"/>
      <c r="AA8" s="8"/>
      <c r="AB8" s="8"/>
      <c r="AC8" s="8"/>
      <c r="AD8" s="8"/>
      <c r="AE8" s="8"/>
      <c r="AF8" s="8"/>
      <c r="AG8" s="8"/>
      <c r="AH8" s="8"/>
      <c r="AI8" s="8"/>
      <c r="AJ8" s="8" t="s">
        <v>22</v>
      </c>
      <c r="AK8" s="8"/>
      <c r="AL8" s="8"/>
      <c r="AM8" s="8"/>
      <c r="AN8" s="8" t="s">
        <v>26</v>
      </c>
      <c r="AO8" s="8"/>
      <c r="AP8" s="9"/>
      <c r="AQ8" s="9"/>
      <c r="AR8" s="9"/>
      <c r="AS8" s="9" t="s">
        <v>107</v>
      </c>
      <c r="AT8" s="9"/>
      <c r="AU8" s="9"/>
      <c r="AV8" s="9" t="s">
        <v>116</v>
      </c>
      <c r="AW8" s="9"/>
      <c r="AX8" s="9"/>
      <c r="AY8" s="9"/>
      <c r="AZ8" s="9"/>
      <c r="BA8" s="9"/>
      <c r="BB8" s="9"/>
      <c r="BC8" s="9"/>
      <c r="BD8" s="9"/>
      <c r="BE8" s="9" t="s">
        <v>128</v>
      </c>
      <c r="BF8" s="8" t="s">
        <v>158</v>
      </c>
      <c r="BG8" s="8"/>
      <c r="BH8" s="8"/>
      <c r="BI8" s="8"/>
      <c r="BK8" s="8"/>
      <c r="BL8" s="8"/>
      <c r="BM8" s="8" t="s">
        <v>166</v>
      </c>
      <c r="BR8" s="26"/>
    </row>
    <row r="9" spans="2:70" s="58" customFormat="1" hidden="1" x14ac:dyDescent="0.2">
      <c r="B9" s="3" t="s">
        <v>136</v>
      </c>
      <c r="C9" s="26"/>
      <c r="D9" s="2" t="s">
        <v>43</v>
      </c>
      <c r="E9" s="58" t="s">
        <v>33</v>
      </c>
      <c r="F9" s="58" t="s">
        <v>67</v>
      </c>
      <c r="G9" s="58" t="s">
        <v>78</v>
      </c>
      <c r="H9" s="58" t="s">
        <v>71</v>
      </c>
      <c r="L9" s="58">
        <v>4</v>
      </c>
      <c r="M9" s="58">
        <v>4</v>
      </c>
      <c r="O9" s="5" t="s">
        <v>87</v>
      </c>
      <c r="P9" s="5" t="s">
        <v>87</v>
      </c>
      <c r="Q9" s="58" t="s">
        <v>92</v>
      </c>
      <c r="R9" s="58">
        <v>4</v>
      </c>
      <c r="S9" s="58">
        <v>4</v>
      </c>
      <c r="U9" s="5" t="s">
        <v>87</v>
      </c>
      <c r="V9" s="5" t="s">
        <v>87</v>
      </c>
      <c r="Z9" s="2"/>
      <c r="AA9" s="8"/>
      <c r="AB9" s="8"/>
      <c r="AC9" s="8"/>
      <c r="AD9" s="8"/>
      <c r="AE9" s="8"/>
      <c r="AF9" s="8"/>
      <c r="AG9" s="8"/>
      <c r="AH9" s="8"/>
      <c r="AI9" s="8"/>
      <c r="AJ9" s="8"/>
      <c r="AK9" s="8"/>
      <c r="AL9" s="8"/>
      <c r="AM9" s="8"/>
      <c r="AN9" s="8" t="s">
        <v>27</v>
      </c>
      <c r="AO9" s="8"/>
      <c r="AP9" s="9"/>
      <c r="AQ9" s="9"/>
      <c r="AR9" s="9"/>
      <c r="AS9" s="9"/>
      <c r="AT9" s="9"/>
      <c r="AU9" s="9"/>
      <c r="AV9" s="9"/>
      <c r="AW9" s="9"/>
      <c r="AX9" s="9"/>
      <c r="AY9" s="9"/>
      <c r="AZ9" s="9"/>
      <c r="BA9" s="9"/>
      <c r="BB9" s="9"/>
      <c r="BC9" s="9"/>
      <c r="BD9" s="9"/>
      <c r="BE9" s="9"/>
      <c r="BF9" s="8"/>
      <c r="BG9" s="8"/>
      <c r="BH9" s="8"/>
      <c r="BI9" s="8"/>
      <c r="BK9" s="8"/>
      <c r="BL9" s="8"/>
      <c r="BM9" s="8"/>
      <c r="BR9" s="26"/>
    </row>
    <row r="10" spans="2:70" s="58" customFormat="1" hidden="1" x14ac:dyDescent="0.2">
      <c r="B10" s="3" t="s">
        <v>137</v>
      </c>
      <c r="C10" s="26"/>
      <c r="D10" s="2" t="s">
        <v>46</v>
      </c>
      <c r="E10" s="58" t="s">
        <v>35</v>
      </c>
      <c r="F10" s="58" t="s">
        <v>68</v>
      </c>
      <c r="G10" s="58" t="s">
        <v>41</v>
      </c>
      <c r="H10" s="58" t="s">
        <v>72</v>
      </c>
      <c r="L10" s="58">
        <v>5</v>
      </c>
      <c r="M10" s="58">
        <v>5</v>
      </c>
      <c r="O10" s="59"/>
      <c r="P10" s="59"/>
      <c r="R10" s="58">
        <v>5</v>
      </c>
      <c r="S10" s="58">
        <v>5</v>
      </c>
      <c r="U10" s="59"/>
      <c r="V10" s="59"/>
      <c r="Z10" s="2"/>
      <c r="AA10" s="8"/>
      <c r="AB10" s="8"/>
      <c r="AC10" s="8"/>
      <c r="AD10" s="8"/>
      <c r="AE10" s="8"/>
      <c r="AF10" s="8"/>
      <c r="AG10" s="8"/>
      <c r="AH10" s="8"/>
      <c r="AI10" s="8"/>
      <c r="AJ10" s="8"/>
      <c r="AK10" s="8"/>
      <c r="AL10" s="8"/>
      <c r="AM10" s="8"/>
      <c r="AN10" s="8" t="s">
        <v>61</v>
      </c>
      <c r="AO10" s="8"/>
      <c r="AP10" s="9">
        <v>15</v>
      </c>
      <c r="AQ10" s="9">
        <v>15</v>
      </c>
      <c r="AR10" s="9">
        <v>15</v>
      </c>
      <c r="AS10" s="9">
        <v>15</v>
      </c>
      <c r="AT10" s="9">
        <v>15</v>
      </c>
      <c r="AU10" s="9">
        <v>15</v>
      </c>
      <c r="AV10" s="9">
        <v>10</v>
      </c>
      <c r="AW10" s="9"/>
      <c r="AX10" s="9"/>
      <c r="AY10" s="9"/>
      <c r="AZ10" s="9"/>
      <c r="BA10" s="9"/>
      <c r="BB10" s="9"/>
      <c r="BC10" s="9"/>
      <c r="BD10" s="9"/>
      <c r="BE10" s="9" t="s">
        <v>129</v>
      </c>
      <c r="BF10" s="8"/>
      <c r="BG10" s="8"/>
      <c r="BH10" s="8"/>
      <c r="BI10" s="8"/>
      <c r="BK10" s="8"/>
      <c r="BL10" s="8"/>
      <c r="BM10" s="8"/>
      <c r="BR10" s="26"/>
    </row>
    <row r="11" spans="2:70" s="58" customFormat="1" hidden="1" x14ac:dyDescent="0.2">
      <c r="B11" s="3" t="s">
        <v>138</v>
      </c>
      <c r="C11" s="26"/>
      <c r="D11" s="2" t="s">
        <v>55</v>
      </c>
      <c r="E11" s="58" t="s">
        <v>41</v>
      </c>
      <c r="F11" s="58" t="s">
        <v>69</v>
      </c>
      <c r="G11" s="58" t="s">
        <v>79</v>
      </c>
      <c r="H11" s="58" t="s">
        <v>83</v>
      </c>
      <c r="O11" s="59"/>
      <c r="P11" s="59"/>
      <c r="U11" s="59"/>
      <c r="V11" s="59"/>
      <c r="Z11" s="2"/>
      <c r="AA11" s="8"/>
      <c r="AB11" s="8"/>
      <c r="AC11" s="8"/>
      <c r="AD11" s="8"/>
      <c r="AE11" s="8"/>
      <c r="AF11" s="8"/>
      <c r="AG11" s="8"/>
      <c r="AH11" s="8"/>
      <c r="AI11" s="8"/>
      <c r="AJ11" s="8"/>
      <c r="AK11" s="8"/>
      <c r="AL11" s="8"/>
      <c r="AM11" s="8"/>
      <c r="AN11" s="8" t="s">
        <v>31</v>
      </c>
      <c r="AO11" s="8"/>
      <c r="AP11" s="9">
        <v>0</v>
      </c>
      <c r="AQ11" s="9">
        <v>0</v>
      </c>
      <c r="AR11" s="9">
        <v>0</v>
      </c>
      <c r="AS11" s="9">
        <v>10</v>
      </c>
      <c r="AT11" s="9">
        <v>0</v>
      </c>
      <c r="AU11" s="9">
        <v>0</v>
      </c>
      <c r="AV11" s="9">
        <v>5</v>
      </c>
      <c r="AW11" s="9"/>
      <c r="AX11" s="9"/>
      <c r="AY11" s="9"/>
      <c r="AZ11" s="9"/>
      <c r="BA11" s="9"/>
      <c r="BB11" s="9"/>
      <c r="BC11" s="9"/>
      <c r="BD11" s="9"/>
      <c r="BE11" s="9" t="s">
        <v>130</v>
      </c>
      <c r="BF11" s="8"/>
      <c r="BG11" s="8"/>
      <c r="BH11" s="8"/>
      <c r="BI11" s="8"/>
      <c r="BK11" s="8"/>
      <c r="BL11" s="8"/>
      <c r="BM11" s="8"/>
      <c r="BR11" s="26"/>
    </row>
    <row r="12" spans="2:70" s="58" customFormat="1" hidden="1" x14ac:dyDescent="0.2">
      <c r="B12" s="3" t="s">
        <v>139</v>
      </c>
      <c r="C12" s="26"/>
      <c r="D12" s="2" t="s">
        <v>49</v>
      </c>
      <c r="E12" s="58" t="s">
        <v>39</v>
      </c>
      <c r="H12" s="58" t="s">
        <v>73</v>
      </c>
      <c r="O12" s="59"/>
      <c r="P12" s="59"/>
      <c r="U12" s="59"/>
      <c r="V12" s="59"/>
      <c r="Z12" s="2"/>
      <c r="AA12" s="8"/>
      <c r="AB12" s="8"/>
      <c r="AC12" s="8"/>
      <c r="AD12" s="8"/>
      <c r="AE12" s="8"/>
      <c r="AF12" s="8"/>
      <c r="AG12" s="8"/>
      <c r="AH12" s="8"/>
      <c r="AI12" s="8"/>
      <c r="AJ12" s="8"/>
      <c r="AK12" s="8"/>
      <c r="AL12" s="8"/>
      <c r="AM12" s="8"/>
      <c r="AN12" s="8" t="s">
        <v>28</v>
      </c>
      <c r="AO12" s="8"/>
      <c r="AP12" s="9"/>
      <c r="AQ12" s="9"/>
      <c r="AR12" s="9"/>
      <c r="AS12" s="9">
        <v>0</v>
      </c>
      <c r="AT12" s="9"/>
      <c r="AU12" s="9"/>
      <c r="AV12" s="9">
        <v>0</v>
      </c>
      <c r="AW12" s="9"/>
      <c r="AX12" s="9"/>
      <c r="AY12" s="9"/>
      <c r="AZ12" s="9"/>
      <c r="BA12" s="9"/>
      <c r="BB12" s="9"/>
      <c r="BC12" s="9"/>
      <c r="BD12" s="9"/>
      <c r="BE12" s="9" t="s">
        <v>131</v>
      </c>
      <c r="BF12" s="8"/>
      <c r="BG12" s="8"/>
      <c r="BH12" s="8"/>
      <c r="BI12" s="8"/>
      <c r="BK12" s="8"/>
      <c r="BL12" s="8"/>
      <c r="BM12" s="8"/>
      <c r="BR12" s="26"/>
    </row>
    <row r="13" spans="2:70" s="58" customFormat="1" hidden="1" x14ac:dyDescent="0.2">
      <c r="B13" s="3" t="s">
        <v>140</v>
      </c>
      <c r="C13" s="26"/>
      <c r="D13" s="2" t="s">
        <v>60</v>
      </c>
      <c r="E13" s="58" t="s">
        <v>37</v>
      </c>
      <c r="O13" s="59"/>
      <c r="P13" s="59"/>
      <c r="U13" s="59"/>
      <c r="V13" s="59"/>
      <c r="Z13" s="2"/>
      <c r="AA13" s="8"/>
      <c r="AB13" s="8"/>
      <c r="AC13" s="8"/>
      <c r="AD13" s="8"/>
      <c r="AE13" s="8"/>
      <c r="AF13" s="8"/>
      <c r="AG13" s="8"/>
      <c r="AH13" s="8"/>
      <c r="AI13" s="8"/>
      <c r="AJ13" s="8"/>
      <c r="AK13" s="8"/>
      <c r="AL13" s="8"/>
      <c r="AM13" s="8"/>
      <c r="AN13" s="8" t="s">
        <v>29</v>
      </c>
      <c r="AO13" s="8"/>
      <c r="AP13" s="9"/>
      <c r="AQ13" s="9"/>
      <c r="AR13" s="9"/>
      <c r="AS13" s="9"/>
      <c r="AT13" s="9"/>
      <c r="AU13" s="9"/>
      <c r="AV13" s="9"/>
      <c r="AW13" s="9"/>
      <c r="AX13" s="9"/>
      <c r="AY13" s="9"/>
      <c r="AZ13" s="9"/>
      <c r="BA13" s="9"/>
      <c r="BB13" s="9"/>
      <c r="BC13" s="9"/>
      <c r="BD13" s="9"/>
      <c r="BE13" s="9"/>
      <c r="BF13" s="8"/>
      <c r="BG13" s="8"/>
      <c r="BH13" s="8"/>
      <c r="BI13" s="8"/>
      <c r="BK13" s="8"/>
      <c r="BL13" s="8"/>
      <c r="BM13" s="8"/>
      <c r="BR13" s="26"/>
    </row>
    <row r="14" spans="2:70" s="58" customFormat="1" hidden="1" x14ac:dyDescent="0.2">
      <c r="B14" s="3" t="s">
        <v>141</v>
      </c>
      <c r="C14" s="26"/>
      <c r="D14" s="2" t="s">
        <v>48</v>
      </c>
      <c r="E14" s="58" t="s">
        <v>38</v>
      </c>
      <c r="J14" s="24">
        <v>2</v>
      </c>
      <c r="O14" s="59"/>
      <c r="P14" s="59"/>
      <c r="U14" s="59"/>
      <c r="V14" s="59"/>
      <c r="Z14" s="2"/>
      <c r="AA14" s="8"/>
      <c r="AB14" s="8"/>
      <c r="AC14" s="8"/>
      <c r="AD14" s="8"/>
      <c r="AE14" s="8"/>
      <c r="AF14" s="8"/>
      <c r="AG14" s="8"/>
      <c r="AH14" s="8"/>
      <c r="AI14" s="8"/>
      <c r="AJ14" s="8"/>
      <c r="AK14" s="8"/>
      <c r="AL14" s="8"/>
      <c r="AM14" s="8"/>
      <c r="AN14" s="8" t="s">
        <v>30</v>
      </c>
      <c r="AO14" s="8"/>
      <c r="AP14" s="9"/>
      <c r="AQ14" s="9"/>
      <c r="AR14" s="9"/>
      <c r="AS14" s="9"/>
      <c r="AT14" s="9"/>
      <c r="AU14" s="9"/>
      <c r="AV14" s="9"/>
      <c r="AW14" s="9"/>
      <c r="AX14" s="9"/>
      <c r="AY14" s="9"/>
      <c r="AZ14" s="9"/>
      <c r="BA14" s="9"/>
      <c r="BB14" s="9"/>
      <c r="BC14" s="9"/>
      <c r="BD14" s="9"/>
      <c r="BE14" s="9"/>
      <c r="BF14" s="8"/>
      <c r="BG14" s="8"/>
      <c r="BH14" s="8"/>
      <c r="BI14" s="8"/>
      <c r="BK14" s="8"/>
      <c r="BL14" s="8"/>
      <c r="BM14" s="8"/>
      <c r="BR14" s="26"/>
    </row>
    <row r="15" spans="2:70" s="58" customFormat="1" hidden="1" x14ac:dyDescent="0.2">
      <c r="B15" s="3" t="s">
        <v>142</v>
      </c>
      <c r="C15" s="26"/>
      <c r="D15" s="2" t="s">
        <v>51</v>
      </c>
      <c r="E15" s="58" t="s">
        <v>40</v>
      </c>
      <c r="J15" s="58" t="s">
        <v>508</v>
      </c>
      <c r="O15" s="59"/>
      <c r="P15" s="59"/>
      <c r="U15" s="59"/>
      <c r="V15" s="59"/>
      <c r="Z15" s="2"/>
      <c r="AA15" s="8"/>
      <c r="AB15" s="8"/>
      <c r="AC15" s="8"/>
      <c r="AD15" s="8"/>
      <c r="AE15" s="8"/>
      <c r="AF15" s="8"/>
      <c r="AG15" s="8"/>
      <c r="AH15" s="8"/>
      <c r="AI15" s="8"/>
      <c r="AJ15" s="8"/>
      <c r="AK15" s="8"/>
      <c r="AL15" s="8"/>
      <c r="AM15" s="8"/>
      <c r="AN15" s="8"/>
      <c r="AO15" s="8"/>
      <c r="AP15" s="9"/>
      <c r="AQ15" s="9"/>
      <c r="AR15" s="9"/>
      <c r="AS15" s="9"/>
      <c r="AT15" s="9"/>
      <c r="AU15" s="9"/>
      <c r="AV15" s="9"/>
      <c r="AW15" s="9"/>
      <c r="AX15" s="9"/>
      <c r="AY15" s="9"/>
      <c r="AZ15" s="9"/>
      <c r="BA15" s="9"/>
      <c r="BB15" s="9"/>
      <c r="BC15" s="9"/>
      <c r="BD15" s="9"/>
      <c r="BE15" s="9"/>
      <c r="BF15" s="8"/>
      <c r="BG15" s="8"/>
      <c r="BH15" s="8"/>
      <c r="BI15" s="8"/>
      <c r="BK15" s="8"/>
      <c r="BL15" s="8"/>
      <c r="BM15" s="8"/>
      <c r="BR15" s="26"/>
    </row>
    <row r="16" spans="2:70" s="58" customFormat="1" hidden="1" x14ac:dyDescent="0.2">
      <c r="B16" s="3" t="s">
        <v>143</v>
      </c>
      <c r="C16" s="26"/>
      <c r="D16" s="2" t="s">
        <v>52</v>
      </c>
      <c r="J16" s="58" t="str">
        <f>+CHOOSE(J14,D6,D7,D8,D9,D10,D11,D12,D13,D14,D15,D16,D17,D18,D19,D20,D21,D22,D23,D24,D25)</f>
        <v>Direccionamiento Estratégico y Planeación</v>
      </c>
      <c r="O16" s="59"/>
      <c r="P16" s="59"/>
      <c r="U16" s="59"/>
      <c r="V16" s="59"/>
      <c r="Z16" s="2"/>
      <c r="AA16" s="8"/>
      <c r="AB16" s="8"/>
      <c r="AC16" s="8"/>
      <c r="AD16" s="8"/>
      <c r="AE16" s="8"/>
      <c r="AF16" s="8"/>
      <c r="AG16" s="8"/>
      <c r="AH16" s="8"/>
      <c r="AI16" s="8"/>
      <c r="AJ16" s="8"/>
      <c r="AK16" s="8"/>
      <c r="AL16" s="8"/>
      <c r="AM16" s="8"/>
      <c r="AN16" s="8"/>
      <c r="AO16" s="8"/>
      <c r="AP16" s="9"/>
      <c r="AQ16" s="9"/>
      <c r="AR16" s="9"/>
      <c r="AS16" s="9"/>
      <c r="AT16" s="9"/>
      <c r="AU16" s="9"/>
      <c r="AV16" s="9"/>
      <c r="AW16" s="9"/>
      <c r="AX16" s="9"/>
      <c r="AY16" s="9"/>
      <c r="AZ16" s="9"/>
      <c r="BA16" s="9"/>
      <c r="BB16" s="9"/>
      <c r="BC16" s="9"/>
      <c r="BD16" s="9"/>
      <c r="BE16" s="9"/>
      <c r="BF16" s="8"/>
      <c r="BG16" s="8"/>
      <c r="BH16" s="8"/>
      <c r="BI16" s="8"/>
      <c r="BK16" s="8"/>
      <c r="BL16" s="8"/>
      <c r="BM16" s="8"/>
      <c r="BR16" s="26"/>
    </row>
    <row r="17" spans="2:70" s="58" customFormat="1" hidden="1" x14ac:dyDescent="0.2">
      <c r="B17" s="3" t="s">
        <v>144</v>
      </c>
      <c r="C17" s="26"/>
      <c r="D17" s="2" t="s">
        <v>54</v>
      </c>
      <c r="O17" s="59"/>
      <c r="P17" s="59"/>
      <c r="U17" s="59"/>
      <c r="V17" s="59"/>
      <c r="Z17" s="2"/>
      <c r="AA17" s="8"/>
      <c r="AB17" s="8"/>
      <c r="AC17" s="8"/>
      <c r="AD17" s="8"/>
      <c r="AE17" s="8"/>
      <c r="AF17" s="8"/>
      <c r="AG17" s="8"/>
      <c r="AH17" s="8"/>
      <c r="AI17" s="8"/>
      <c r="AJ17" s="8"/>
      <c r="AK17" s="8"/>
      <c r="AL17" s="8"/>
      <c r="AM17" s="8"/>
      <c r="AN17" s="8"/>
      <c r="AO17" s="8"/>
      <c r="AP17" s="9"/>
      <c r="AQ17" s="9"/>
      <c r="AR17" s="9"/>
      <c r="AS17" s="9"/>
      <c r="AT17" s="9"/>
      <c r="AU17" s="9"/>
      <c r="AV17" s="9"/>
      <c r="AW17" s="9"/>
      <c r="AX17" s="9"/>
      <c r="AY17" s="9"/>
      <c r="AZ17" s="9"/>
      <c r="BA17" s="9"/>
      <c r="BB17" s="9"/>
      <c r="BC17" s="9"/>
      <c r="BD17" s="9"/>
      <c r="BE17" s="9"/>
      <c r="BF17" s="8"/>
      <c r="BG17" s="8"/>
      <c r="BH17" s="8"/>
      <c r="BI17" s="8"/>
      <c r="BK17" s="8"/>
      <c r="BL17" s="8"/>
      <c r="BM17" s="8"/>
      <c r="BR17" s="26"/>
    </row>
    <row r="18" spans="2:70" s="58" customFormat="1" hidden="1" x14ac:dyDescent="0.2">
      <c r="B18" s="3" t="s">
        <v>145</v>
      </c>
      <c r="C18" s="26"/>
      <c r="D18" s="2" t="s">
        <v>53</v>
      </c>
      <c r="O18" s="59"/>
      <c r="P18" s="59"/>
      <c r="U18" s="59"/>
      <c r="V18" s="59"/>
      <c r="Z18" s="2"/>
      <c r="AA18" s="8"/>
      <c r="AB18" s="8"/>
      <c r="AC18" s="8"/>
      <c r="AD18" s="8"/>
      <c r="AE18" s="8"/>
      <c r="AF18" s="8"/>
      <c r="AG18" s="8"/>
      <c r="AH18" s="8"/>
      <c r="AI18" s="8"/>
      <c r="AJ18" s="8"/>
      <c r="AK18" s="8"/>
      <c r="AL18" s="8"/>
      <c r="AM18" s="8"/>
      <c r="AN18" s="8"/>
      <c r="AO18" s="8"/>
      <c r="AP18" s="9"/>
      <c r="AQ18" s="9"/>
      <c r="AR18" s="9"/>
      <c r="AS18" s="9"/>
      <c r="AT18" s="9"/>
      <c r="AU18" s="9"/>
      <c r="AV18" s="9"/>
      <c r="AW18" s="9"/>
      <c r="AX18" s="9"/>
      <c r="AY18" s="9"/>
      <c r="AZ18" s="9"/>
      <c r="BA18" s="9"/>
      <c r="BB18" s="9"/>
      <c r="BC18" s="9"/>
      <c r="BD18" s="9"/>
      <c r="BE18" s="9"/>
      <c r="BF18" s="8"/>
      <c r="BG18" s="8"/>
      <c r="BH18" s="8"/>
      <c r="BI18" s="8"/>
      <c r="BK18" s="8"/>
      <c r="BL18" s="8"/>
      <c r="BM18" s="8"/>
      <c r="BR18" s="26"/>
    </row>
    <row r="19" spans="2:70" s="58" customFormat="1" hidden="1" x14ac:dyDescent="0.2">
      <c r="B19" s="3" t="s">
        <v>146</v>
      </c>
      <c r="C19" s="26"/>
      <c r="D19" s="2" t="s">
        <v>42</v>
      </c>
      <c r="O19" s="59"/>
      <c r="P19" s="59"/>
      <c r="U19" s="59"/>
      <c r="V19" s="59"/>
      <c r="Z19" s="2"/>
      <c r="AA19" s="8"/>
      <c r="AB19" s="8"/>
      <c r="AC19" s="8"/>
      <c r="AD19" s="8"/>
      <c r="AE19" s="8"/>
      <c r="AF19" s="8"/>
      <c r="AG19" s="8"/>
      <c r="AH19" s="8"/>
      <c r="AI19" s="8"/>
      <c r="AJ19" s="8"/>
      <c r="AK19" s="8"/>
      <c r="AL19" s="8"/>
      <c r="AM19" s="8"/>
      <c r="AN19" s="8"/>
      <c r="AO19" s="8"/>
      <c r="AP19" s="9"/>
      <c r="AQ19" s="9"/>
      <c r="AR19" s="9"/>
      <c r="AS19" s="9"/>
      <c r="AT19" s="9"/>
      <c r="AU19" s="9"/>
      <c r="AV19" s="9"/>
      <c r="AW19" s="9"/>
      <c r="AX19" s="9"/>
      <c r="AY19" s="9"/>
      <c r="AZ19" s="9"/>
      <c r="BA19" s="9"/>
      <c r="BB19" s="9"/>
      <c r="BC19" s="9"/>
      <c r="BD19" s="9"/>
      <c r="BE19" s="9"/>
      <c r="BF19" s="8"/>
      <c r="BG19" s="8"/>
      <c r="BH19" s="8"/>
      <c r="BI19" s="8"/>
      <c r="BK19" s="8"/>
      <c r="BL19" s="8"/>
      <c r="BM19" s="8"/>
      <c r="BR19" s="26"/>
    </row>
    <row r="20" spans="2:70" s="58" customFormat="1" hidden="1" x14ac:dyDescent="0.2">
      <c r="B20" s="3" t="s">
        <v>147</v>
      </c>
      <c r="C20" s="26"/>
      <c r="D20" s="2" t="s">
        <v>45</v>
      </c>
      <c r="O20" s="59"/>
      <c r="P20" s="59"/>
      <c r="U20" s="59"/>
      <c r="V20" s="59"/>
      <c r="Z20" s="2"/>
      <c r="AA20" s="8"/>
      <c r="AB20" s="8"/>
      <c r="AC20" s="8"/>
      <c r="AD20" s="8"/>
      <c r="AE20" s="8"/>
      <c r="AF20" s="8"/>
      <c r="AG20" s="8"/>
      <c r="AH20" s="8"/>
      <c r="AI20" s="8"/>
      <c r="AJ20" s="8"/>
      <c r="AK20" s="8"/>
      <c r="AL20" s="8"/>
      <c r="AM20" s="8"/>
      <c r="AN20" s="8"/>
      <c r="AO20" s="8"/>
      <c r="AP20" s="9"/>
      <c r="AQ20" s="9"/>
      <c r="AR20" s="9"/>
      <c r="AS20" s="9"/>
      <c r="AT20" s="9"/>
      <c r="AU20" s="9"/>
      <c r="AV20" s="9"/>
      <c r="AW20" s="9"/>
      <c r="AX20" s="9"/>
      <c r="AY20" s="9"/>
      <c r="AZ20" s="9"/>
      <c r="BA20" s="9"/>
      <c r="BB20" s="9"/>
      <c r="BC20" s="9"/>
      <c r="BD20" s="9"/>
      <c r="BE20" s="9"/>
      <c r="BF20" s="8"/>
      <c r="BG20" s="8"/>
      <c r="BH20" s="8"/>
      <c r="BI20" s="8"/>
      <c r="BK20" s="8"/>
      <c r="BL20" s="8"/>
      <c r="BM20" s="8"/>
      <c r="BR20" s="26"/>
    </row>
    <row r="21" spans="2:70" s="58" customFormat="1" hidden="1" x14ac:dyDescent="0.2">
      <c r="B21" s="3" t="s">
        <v>148</v>
      </c>
      <c r="C21" s="26"/>
      <c r="D21" s="2" t="s">
        <v>57</v>
      </c>
      <c r="O21" s="59"/>
      <c r="P21" s="59"/>
      <c r="U21" s="59"/>
      <c r="V21" s="59"/>
      <c r="Z21" s="2"/>
      <c r="AA21" s="8"/>
      <c r="AB21" s="8"/>
      <c r="AC21" s="8"/>
      <c r="AD21" s="8"/>
      <c r="AE21" s="8"/>
      <c r="AF21" s="8"/>
      <c r="AG21" s="8"/>
      <c r="AH21" s="8"/>
      <c r="AI21" s="8"/>
      <c r="AJ21" s="8"/>
      <c r="AK21" s="8"/>
      <c r="AL21" s="8"/>
      <c r="AM21" s="8"/>
      <c r="AN21" s="8"/>
      <c r="AO21" s="8"/>
      <c r="AP21" s="9"/>
      <c r="AQ21" s="9"/>
      <c r="AR21" s="9"/>
      <c r="AS21" s="9"/>
      <c r="AT21" s="9"/>
      <c r="AU21" s="9"/>
      <c r="AV21" s="9"/>
      <c r="AW21" s="9"/>
      <c r="AX21" s="9"/>
      <c r="AY21" s="9"/>
      <c r="AZ21" s="9"/>
      <c r="BA21" s="9"/>
      <c r="BB21" s="9"/>
      <c r="BC21" s="9"/>
      <c r="BD21" s="9"/>
      <c r="BE21" s="9"/>
      <c r="BF21" s="8"/>
      <c r="BG21" s="8"/>
      <c r="BH21" s="8"/>
      <c r="BI21" s="8"/>
      <c r="BK21" s="8"/>
      <c r="BL21" s="8"/>
      <c r="BM21" s="8"/>
      <c r="BR21" s="26"/>
    </row>
    <row r="22" spans="2:70" s="58" customFormat="1" hidden="1" x14ac:dyDescent="0.2">
      <c r="B22" s="3" t="s">
        <v>149</v>
      </c>
      <c r="C22" s="26"/>
      <c r="D22" s="2" t="s">
        <v>56</v>
      </c>
      <c r="O22" s="59"/>
      <c r="P22" s="59"/>
      <c r="U22" s="59"/>
      <c r="V22" s="59"/>
      <c r="Z22" s="2"/>
      <c r="AP22" s="2"/>
      <c r="AQ22" s="2"/>
      <c r="AR22" s="2"/>
      <c r="AS22" s="2"/>
      <c r="AT22" s="2"/>
      <c r="AU22" s="2"/>
      <c r="AV22" s="2"/>
      <c r="AW22" s="2"/>
      <c r="AX22" s="2"/>
      <c r="AY22" s="2"/>
      <c r="AZ22" s="2"/>
      <c r="BA22" s="2"/>
      <c r="BB22" s="2"/>
      <c r="BC22" s="2"/>
      <c r="BD22" s="2"/>
      <c r="BE22" s="2"/>
      <c r="BR22" s="26"/>
    </row>
    <row r="23" spans="2:70" s="58" customFormat="1" hidden="1" x14ac:dyDescent="0.2">
      <c r="B23" s="3" t="s">
        <v>150</v>
      </c>
      <c r="C23" s="26"/>
      <c r="D23" s="2" t="s">
        <v>47</v>
      </c>
      <c r="O23" s="59"/>
      <c r="P23" s="59"/>
      <c r="U23" s="59"/>
      <c r="V23" s="59"/>
      <c r="Z23" s="2"/>
      <c r="AP23" s="2"/>
      <c r="AQ23" s="2"/>
      <c r="AR23" s="2"/>
      <c r="AS23" s="2"/>
      <c r="AT23" s="2"/>
      <c r="AU23" s="2"/>
      <c r="AV23" s="2"/>
      <c r="AW23" s="2"/>
      <c r="AX23" s="2"/>
      <c r="AY23" s="2"/>
      <c r="AZ23" s="2"/>
      <c r="BA23" s="2"/>
      <c r="BB23" s="2"/>
      <c r="BC23" s="2"/>
      <c r="BD23" s="2"/>
      <c r="BE23" s="2"/>
      <c r="BR23" s="26"/>
    </row>
    <row r="24" spans="2:70" s="58" customFormat="1" hidden="1" x14ac:dyDescent="0.2">
      <c r="B24" s="3" t="s">
        <v>151</v>
      </c>
      <c r="C24" s="26"/>
      <c r="D24" s="2" t="s">
        <v>59</v>
      </c>
      <c r="O24" s="59"/>
      <c r="P24" s="59"/>
      <c r="U24" s="59"/>
      <c r="V24" s="59"/>
      <c r="Z24" s="2"/>
      <c r="AP24" s="2"/>
      <c r="AQ24" s="2"/>
      <c r="AR24" s="2"/>
      <c r="AS24" s="2"/>
      <c r="AT24" s="2"/>
      <c r="AU24" s="2"/>
      <c r="AV24" s="2"/>
      <c r="AW24" s="2"/>
      <c r="AX24" s="2"/>
      <c r="AY24" s="2"/>
      <c r="AZ24" s="2"/>
      <c r="BA24" s="2"/>
      <c r="BB24" s="2"/>
      <c r="BC24" s="2"/>
      <c r="BD24" s="2"/>
      <c r="BE24" s="2"/>
      <c r="BR24" s="26"/>
    </row>
    <row r="25" spans="2:70" s="58" customFormat="1" hidden="1" x14ac:dyDescent="0.2">
      <c r="B25" s="3" t="s">
        <v>152</v>
      </c>
      <c r="C25" s="26"/>
      <c r="D25" s="2" t="s">
        <v>50</v>
      </c>
      <c r="O25" s="59"/>
      <c r="P25" s="59"/>
      <c r="U25" s="59"/>
      <c r="V25" s="59"/>
      <c r="Z25" s="2"/>
      <c r="AP25" s="2"/>
      <c r="AQ25" s="2"/>
      <c r="AR25" s="2"/>
      <c r="AS25" s="2"/>
      <c r="AT25" s="2"/>
      <c r="AU25" s="2"/>
      <c r="AV25" s="2"/>
      <c r="AW25" s="2"/>
      <c r="AX25" s="2"/>
      <c r="AY25" s="2"/>
      <c r="AZ25" s="2"/>
      <c r="BA25" s="2"/>
      <c r="BB25" s="2"/>
      <c r="BC25" s="2"/>
      <c r="BD25" s="2"/>
      <c r="BE25" s="2"/>
      <c r="BR25" s="26"/>
    </row>
    <row r="26" spans="2:70" s="58" customFormat="1" x14ac:dyDescent="0.2">
      <c r="B26" s="3"/>
      <c r="C26" s="26"/>
      <c r="D26" s="2"/>
      <c r="O26" s="59"/>
      <c r="P26" s="59"/>
      <c r="U26" s="59"/>
      <c r="V26" s="59"/>
      <c r="Z26" s="2"/>
      <c r="AP26" s="2"/>
      <c r="AQ26" s="2"/>
      <c r="AR26" s="2"/>
      <c r="AS26" s="2"/>
      <c r="AT26" s="2"/>
      <c r="AU26" s="2"/>
      <c r="AV26" s="2"/>
      <c r="AW26" s="2"/>
      <c r="AX26" s="2"/>
      <c r="AY26" s="2"/>
      <c r="AZ26" s="2"/>
      <c r="BA26" s="2"/>
      <c r="BB26" s="2"/>
      <c r="BC26" s="2"/>
      <c r="BD26" s="2"/>
      <c r="BE26" s="2"/>
      <c r="BR26" s="26"/>
    </row>
    <row r="27" spans="2:70" s="4" customFormat="1" ht="9" customHeight="1" thickBot="1" x14ac:dyDescent="0.3">
      <c r="B27" s="15"/>
      <c r="C27" s="27"/>
      <c r="AG27" s="16"/>
      <c r="AH27" s="16"/>
      <c r="BR27" s="27"/>
    </row>
    <row r="28" spans="2:70" s="4" customFormat="1" ht="15.75" thickBot="1" x14ac:dyDescent="0.3">
      <c r="B28" s="15"/>
      <c r="C28" s="27"/>
      <c r="D28" s="190" t="s">
        <v>765</v>
      </c>
      <c r="E28" s="191"/>
      <c r="F28" s="192"/>
      <c r="AG28" s="16"/>
      <c r="AH28" s="16"/>
      <c r="BR28" s="27"/>
    </row>
    <row r="29" spans="2:70" s="4" customFormat="1" ht="21.75" customHeight="1" thickBot="1" x14ac:dyDescent="0.3">
      <c r="B29" s="15"/>
      <c r="C29" s="27"/>
      <c r="AG29" s="16"/>
      <c r="AH29" s="16"/>
      <c r="BR29" s="27"/>
    </row>
    <row r="30" spans="2:70" s="4" customFormat="1" ht="15.75" hidden="1" thickBot="1" x14ac:dyDescent="0.3">
      <c r="B30" s="15"/>
      <c r="C30" s="27"/>
      <c r="AG30" s="16"/>
      <c r="AH30" s="16"/>
      <c r="BR30" s="27"/>
    </row>
    <row r="31" spans="2:70" s="4" customFormat="1" ht="15.75" hidden="1" thickBot="1" x14ac:dyDescent="0.3">
      <c r="B31" s="15"/>
      <c r="C31" s="27"/>
      <c r="AG31" s="16"/>
      <c r="AH31" s="16"/>
      <c r="BR31" s="27"/>
    </row>
    <row r="32" spans="2:70" s="4" customFormat="1" ht="15.75" hidden="1" thickBot="1" x14ac:dyDescent="0.3">
      <c r="B32" s="15"/>
      <c r="C32" s="27"/>
      <c r="AG32" s="16"/>
      <c r="AH32" s="16"/>
      <c r="BR32" s="27"/>
    </row>
    <row r="33" spans="1:138" s="4" customFormat="1" ht="15.75" hidden="1" thickBot="1" x14ac:dyDescent="0.3">
      <c r="B33" s="15"/>
      <c r="C33" s="27"/>
      <c r="AG33" s="16"/>
      <c r="AH33" s="16"/>
      <c r="BR33" s="27"/>
    </row>
    <row r="34" spans="1:138" s="4" customFormat="1" ht="15.75" hidden="1" thickBot="1" x14ac:dyDescent="0.3">
      <c r="B34" s="15"/>
      <c r="C34" s="27"/>
      <c r="AG34" s="16"/>
      <c r="AH34" s="16"/>
      <c r="BR34" s="27"/>
    </row>
    <row r="35" spans="1:138" s="4" customFormat="1" ht="16.5" customHeight="1" thickBot="1" x14ac:dyDescent="0.3">
      <c r="B35" s="15"/>
      <c r="C35" s="27"/>
      <c r="D35" s="180" t="s">
        <v>501</v>
      </c>
      <c r="E35" s="181"/>
      <c r="F35" s="181"/>
      <c r="G35" s="181"/>
      <c r="H35" s="181"/>
      <c r="I35" s="181"/>
      <c r="J35" s="181"/>
      <c r="K35" s="182"/>
      <c r="L35" s="183" t="s">
        <v>502</v>
      </c>
      <c r="M35" s="184"/>
      <c r="N35" s="184"/>
      <c r="O35" s="184"/>
      <c r="P35" s="184"/>
      <c r="Q35" s="184"/>
      <c r="R35" s="184"/>
      <c r="S35" s="184"/>
      <c r="T35" s="184"/>
      <c r="U35" s="184"/>
      <c r="V35" s="184"/>
      <c r="W35" s="184"/>
      <c r="X35" s="185"/>
      <c r="Y35" s="156" t="s">
        <v>503</v>
      </c>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c r="BI35" s="157"/>
      <c r="BJ35" s="157"/>
      <c r="BK35" s="158"/>
      <c r="BR35" s="27"/>
    </row>
    <row r="36" spans="1:138" s="17" customFormat="1" ht="63.75" x14ac:dyDescent="0.2">
      <c r="A36" s="60" t="s">
        <v>419</v>
      </c>
      <c r="B36" s="60" t="s">
        <v>500</v>
      </c>
      <c r="C36" s="61" t="s">
        <v>508</v>
      </c>
      <c r="D36" s="61" t="s">
        <v>3</v>
      </c>
      <c r="E36" s="61" t="s">
        <v>11</v>
      </c>
      <c r="F36" s="61" t="s">
        <v>63</v>
      </c>
      <c r="G36" s="61" t="s">
        <v>70</v>
      </c>
      <c r="H36" s="61" t="s">
        <v>74</v>
      </c>
      <c r="I36" s="61" t="s">
        <v>12</v>
      </c>
      <c r="J36" s="61" t="s">
        <v>0</v>
      </c>
      <c r="K36" s="61" t="s">
        <v>13</v>
      </c>
      <c r="L36" s="62" t="s">
        <v>1</v>
      </c>
      <c r="M36" s="62" t="s">
        <v>2</v>
      </c>
      <c r="N36" s="61" t="s">
        <v>491</v>
      </c>
      <c r="O36" s="61" t="s">
        <v>523</v>
      </c>
      <c r="P36" s="61" t="s">
        <v>498</v>
      </c>
      <c r="Q36" s="62" t="s">
        <v>62</v>
      </c>
      <c r="R36" s="62" t="s">
        <v>1</v>
      </c>
      <c r="S36" s="62" t="s">
        <v>2</v>
      </c>
      <c r="T36" s="61" t="s">
        <v>492</v>
      </c>
      <c r="U36" s="61" t="s">
        <v>524</v>
      </c>
      <c r="V36" s="61" t="s">
        <v>499</v>
      </c>
      <c r="W36" s="61" t="s">
        <v>153</v>
      </c>
      <c r="X36" s="61" t="s">
        <v>88</v>
      </c>
      <c r="Y36" s="23" t="s">
        <v>10</v>
      </c>
      <c r="Z36" s="23" t="s">
        <v>14</v>
      </c>
      <c r="AA36" s="23" t="s">
        <v>93</v>
      </c>
      <c r="AB36" s="23" t="s">
        <v>154</v>
      </c>
      <c r="AC36" s="23" t="s">
        <v>168</v>
      </c>
      <c r="AD36" s="23" t="s">
        <v>155</v>
      </c>
      <c r="AE36" s="23" t="s">
        <v>560</v>
      </c>
      <c r="AF36" s="23" t="s">
        <v>561</v>
      </c>
      <c r="AG36" s="23" t="s">
        <v>562</v>
      </c>
      <c r="AH36" s="23" t="s">
        <v>563</v>
      </c>
      <c r="AI36" s="23" t="s">
        <v>182</v>
      </c>
      <c r="AJ36" s="23" t="s">
        <v>16</v>
      </c>
      <c r="AK36" s="23" t="s">
        <v>15</v>
      </c>
      <c r="AL36" s="23" t="s">
        <v>17</v>
      </c>
      <c r="AM36" s="23" t="s">
        <v>18</v>
      </c>
      <c r="AN36" s="23" t="s">
        <v>19</v>
      </c>
      <c r="AO36" s="23" t="s">
        <v>170</v>
      </c>
      <c r="AP36" s="23" t="s">
        <v>99</v>
      </c>
      <c r="AQ36" s="23" t="s">
        <v>100</v>
      </c>
      <c r="AR36" s="23" t="s">
        <v>94</v>
      </c>
      <c r="AS36" s="23" t="s">
        <v>95</v>
      </c>
      <c r="AT36" s="23" t="s">
        <v>96</v>
      </c>
      <c r="AU36" s="23" t="s">
        <v>97</v>
      </c>
      <c r="AV36" s="23" t="s">
        <v>98</v>
      </c>
      <c r="AW36" s="23" t="s">
        <v>119</v>
      </c>
      <c r="AX36" s="23" t="s">
        <v>120</v>
      </c>
      <c r="AY36" s="23" t="s">
        <v>121</v>
      </c>
      <c r="AZ36" s="23" t="s">
        <v>122</v>
      </c>
      <c r="BA36" s="23" t="s">
        <v>123</v>
      </c>
      <c r="BB36" s="23" t="s">
        <v>124</v>
      </c>
      <c r="BC36" s="23" t="s">
        <v>125</v>
      </c>
      <c r="BD36" s="23" t="s">
        <v>132</v>
      </c>
      <c r="BE36" s="23" t="s">
        <v>495</v>
      </c>
      <c r="BF36" s="23" t="s">
        <v>496</v>
      </c>
      <c r="BG36" s="23" t="s">
        <v>497</v>
      </c>
      <c r="BH36" s="23" t="s">
        <v>160</v>
      </c>
      <c r="BI36" s="23" t="s">
        <v>161</v>
      </c>
      <c r="BJ36" s="23" t="s">
        <v>159</v>
      </c>
      <c r="BK36" s="23" t="s">
        <v>162</v>
      </c>
      <c r="BL36" s="10" t="s">
        <v>163</v>
      </c>
      <c r="BM36" s="10" t="s">
        <v>164</v>
      </c>
      <c r="BN36" s="10" t="s">
        <v>184</v>
      </c>
      <c r="BO36" s="10" t="s">
        <v>183</v>
      </c>
      <c r="BP36" s="10" t="s">
        <v>185</v>
      </c>
      <c r="BQ36" s="10" t="s">
        <v>183</v>
      </c>
      <c r="BR36" s="23" t="s">
        <v>507</v>
      </c>
    </row>
    <row r="37" spans="1:138" s="36" customFormat="1" ht="110.25" customHeight="1" x14ac:dyDescent="0.2">
      <c r="A37" s="142">
        <v>24</v>
      </c>
      <c r="B37" s="142" t="s">
        <v>437</v>
      </c>
      <c r="C37" s="99" t="s">
        <v>42</v>
      </c>
      <c r="D37" s="75" t="s">
        <v>42</v>
      </c>
      <c r="E37" s="143" t="s">
        <v>38</v>
      </c>
      <c r="F37" s="136" t="s">
        <v>67</v>
      </c>
      <c r="G37" s="136" t="s">
        <v>76</v>
      </c>
      <c r="H37" s="136" t="s">
        <v>83</v>
      </c>
      <c r="I37" s="144" t="s">
        <v>253</v>
      </c>
      <c r="J37" s="145" t="s">
        <v>254</v>
      </c>
      <c r="K37" s="144" t="s">
        <v>255</v>
      </c>
      <c r="L37" s="139">
        <v>3</v>
      </c>
      <c r="M37" s="139">
        <v>4</v>
      </c>
      <c r="N37" s="140">
        <f t="shared" ref="N37:N43" si="0">+L37*M37</f>
        <v>12</v>
      </c>
      <c r="O37" s="193" t="str">
        <f t="shared" ref="O37:O43" si="1">(CONCATENATE(L37,M37))</f>
        <v>34</v>
      </c>
      <c r="P37" s="193" t="str">
        <f t="shared" ref="P37:P43" si="2">IF(OR(O37="11",O37="12",O37="21",O37="22",O37="31"),$P$9,IF(OR(O37="41",O37="32",O37="23",O37="13"),$P$8,IF(OR(O37="51",O37="52",O37="42",O37="43",O37="33",O37="24",O37="14"),$P$7,IF(OR(O37="53",O37="54",O37="44",O37="34",O37="55",O37="45",O37="35",O37="25",O37="15"),$P$6,0))))</f>
        <v>RIESGO EXTREMO</v>
      </c>
      <c r="Q37" s="193" t="s">
        <v>90</v>
      </c>
      <c r="R37" s="138">
        <f>INT(L37-BO37)</f>
        <v>2</v>
      </c>
      <c r="S37" s="138">
        <f>INT(M37-BQ37)</f>
        <v>3</v>
      </c>
      <c r="T37" s="140">
        <f t="shared" ref="T37:T43" si="3">+R37*S37</f>
        <v>6</v>
      </c>
      <c r="U37" s="193" t="str">
        <f t="shared" ref="U37:U43" si="4">(CONCATENATE(R37,S37))</f>
        <v>23</v>
      </c>
      <c r="V37" s="193" t="str">
        <f t="shared" ref="V37:V43" si="5">IF(OR(U37="11",U37="12",U37="21",U37="22",U37="31"),$P$9,IF(OR(U37="41",U37="32",U37="23",U37="13"),$P$8,IF(OR(U37="51",U37="52",U37="42",U37="43",U37="33",U37="24",U37="14"),$P$7,IF(OR(U37="53",U37="54",U37="44",U37="34",U37="55",U37="45",U37="35",U37="25",U37="15"),$P$6,0))))</f>
        <v>RIESGO MODERADO</v>
      </c>
      <c r="W37" s="136" t="s">
        <v>539</v>
      </c>
      <c r="X37" s="136" t="s">
        <v>23</v>
      </c>
      <c r="Y37" s="76" t="s">
        <v>757</v>
      </c>
      <c r="Z37" s="80" t="s">
        <v>256</v>
      </c>
      <c r="AA37" s="33" t="s">
        <v>23</v>
      </c>
      <c r="AB37" s="80" t="s">
        <v>394</v>
      </c>
      <c r="AC37" s="33" t="s">
        <v>7</v>
      </c>
      <c r="AD37" s="72">
        <f t="shared" ref="AD37:AD43" si="6">+SUM(AE37:AH37)</f>
        <v>360</v>
      </c>
      <c r="AE37" s="33">
        <f>360/4</f>
        <v>90</v>
      </c>
      <c r="AF37" s="33">
        <v>90</v>
      </c>
      <c r="AG37" s="33">
        <v>90</v>
      </c>
      <c r="AH37" s="33">
        <v>90</v>
      </c>
      <c r="AI37" s="33" t="s">
        <v>23</v>
      </c>
      <c r="AJ37" s="33" t="s">
        <v>21</v>
      </c>
      <c r="AK37" s="33" t="s">
        <v>6</v>
      </c>
      <c r="AL37" s="33" t="s">
        <v>6</v>
      </c>
      <c r="AM37" s="33" t="s">
        <v>6</v>
      </c>
      <c r="AN37" s="33" t="s">
        <v>24</v>
      </c>
      <c r="AO37" s="33" t="s">
        <v>117</v>
      </c>
      <c r="AP37" s="33" t="s">
        <v>101</v>
      </c>
      <c r="AQ37" s="33" t="s">
        <v>103</v>
      </c>
      <c r="AR37" s="33" t="s">
        <v>105</v>
      </c>
      <c r="AS37" s="33" t="str">
        <f t="shared" ref="AS37:AS43" si="7">+IF(AJ37="Preventivo","Prevenir",IF(AJ37="Detectivo","Detectar","No es un control"))</f>
        <v>Detectar</v>
      </c>
      <c r="AT37" s="80" t="s">
        <v>108</v>
      </c>
      <c r="AU37" s="80" t="s">
        <v>110</v>
      </c>
      <c r="AV37" s="80" t="s">
        <v>112</v>
      </c>
      <c r="AW37" s="33">
        <f t="shared" ref="AW37:AW43" si="8">+IF(AP37=$AP$6,$AP$10,$AP$11)</f>
        <v>15</v>
      </c>
      <c r="AX37" s="33">
        <f t="shared" ref="AX37:AX43" si="9">+IF(AQ37=$AQ$6,$AQ$10,$AQ$11)</f>
        <v>15</v>
      </c>
      <c r="AY37" s="33">
        <f t="shared" ref="AY37:AY43" si="10">+IF(AR37=$AR$6,$AR$10,$AR$11)</f>
        <v>15</v>
      </c>
      <c r="AZ37" s="33">
        <f t="shared" ref="AZ37:AZ43" si="11">IF(AS37=$AS$6,$AS$10,IF(AS37=$AS$7,$AS$11,0))</f>
        <v>10</v>
      </c>
      <c r="BA37" s="33">
        <f t="shared" ref="BA37:BA43" si="12">+IF(AT37=$AT$6,$AT$10,$AT$11)</f>
        <v>15</v>
      </c>
      <c r="BB37" s="33">
        <f t="shared" ref="BB37:BB43" si="13">+IF(AU37=$AU$6,$AU$10,$AU$11)</f>
        <v>15</v>
      </c>
      <c r="BC37" s="33">
        <f t="shared" ref="BC37:BC43" si="14">IF(AV37=$AV$6,$AV$10,IF(AV37=$AV$7,$AV$11,0))</f>
        <v>10</v>
      </c>
      <c r="BD37" s="72">
        <f t="shared" ref="BD37:BD43" si="15">SUM(AW37:BC37)</f>
        <v>95</v>
      </c>
      <c r="BE37" s="72" t="str">
        <f t="shared" ref="BE37:BE43" si="16">+IF(BD37&lt;=85,"Débil",IF(AND(BD37&gt;85,BD37&lt;96),"Moderado","Fuerte"))</f>
        <v>Moderado</v>
      </c>
      <c r="BF37" s="34" t="s">
        <v>156</v>
      </c>
      <c r="BG37" s="72" t="str">
        <f t="shared" ref="BG37:BG43" si="17">+IF(BF37=$BF$6,"Fuerte",IF(BF37=$BF$7,"Moderado","Débil"))</f>
        <v>Fuerte</v>
      </c>
      <c r="BH37" s="72" t="str">
        <f t="shared" ref="BH37:BH43" si="18">+IF(AND(BE37="Fuerte",BG37="Fuerte"),"Fuerte",IF(BE37="Débil","Débil",IF(BG37="Débil","Débil","Moderado")))</f>
        <v>Moderado</v>
      </c>
      <c r="BI37" s="72">
        <f t="shared" ref="BI37:BI43" si="19">+IF(BH37=$BE$6,100,IF(BH37=$BE$7,50,0))</f>
        <v>50</v>
      </c>
      <c r="BJ37" s="135">
        <f>+AVERAGE(BI37:BI39)</f>
        <v>50</v>
      </c>
      <c r="BK37" s="137" t="str">
        <f>IF(BJ37&lt;50,"Débil",IF(BJ37=100,"Fuerte","Moderado"))</f>
        <v>Moderado</v>
      </c>
      <c r="BL37" s="39" t="s">
        <v>165</v>
      </c>
      <c r="BM37" s="39" t="s">
        <v>167</v>
      </c>
      <c r="BN37" s="66">
        <f>IF(E37=$E$7,0,IF(AND(BK37="Fuerte",BL37="Directamente"),2,IF(AND(BK37="Moderado",BL37="Directamente"),1,0)))</f>
        <v>1</v>
      </c>
      <c r="BO37" s="134">
        <f>+AVERAGE(BN37:BN39)</f>
        <v>1</v>
      </c>
      <c r="BP37" s="66">
        <f>IF(D37=$E$7,0,IF(AND(BK37="Fuerte",BL37="Indirectamente"),1,IF(AND(BK37="Fuerte",BL37="Directamente"),2,IF(AND(BK37="Moderado",BL37="Directamente"),1,0))))</f>
        <v>1</v>
      </c>
      <c r="BQ37" s="134">
        <f>+AVERAGE(BP37:BP39)</f>
        <v>1</v>
      </c>
      <c r="BR37" s="99" t="s">
        <v>42</v>
      </c>
      <c r="BS37" s="50"/>
      <c r="BT37" s="50"/>
      <c r="BU37" s="50"/>
      <c r="BV37" s="50"/>
      <c r="BW37" s="50"/>
      <c r="BX37" s="50"/>
      <c r="BY37" s="50"/>
      <c r="BZ37" s="50"/>
      <c r="CA37" s="50"/>
      <c r="CB37" s="50"/>
      <c r="CC37" s="50"/>
      <c r="CD37" s="50"/>
      <c r="CE37" s="50"/>
      <c r="CF37" s="50"/>
      <c r="CG37" s="50"/>
      <c r="CH37" s="50"/>
      <c r="CI37" s="50"/>
      <c r="CJ37" s="50"/>
      <c r="CK37" s="50"/>
      <c r="CL37" s="50"/>
      <c r="CM37" s="50"/>
      <c r="CN37" s="50"/>
      <c r="CO37" s="50"/>
      <c r="CP37" s="50"/>
      <c r="CQ37" s="50"/>
      <c r="CR37" s="50"/>
      <c r="CS37" s="50"/>
      <c r="CT37" s="50"/>
      <c r="CU37" s="50"/>
      <c r="CV37" s="50"/>
      <c r="CW37" s="50"/>
      <c r="CX37" s="50"/>
      <c r="CY37" s="50"/>
      <c r="CZ37" s="50"/>
      <c r="DA37" s="50"/>
      <c r="DB37" s="50"/>
      <c r="DC37" s="50"/>
      <c r="DD37" s="50"/>
      <c r="DE37" s="50"/>
      <c r="DF37" s="50"/>
      <c r="DG37" s="50"/>
      <c r="DH37" s="50"/>
      <c r="DI37" s="50"/>
      <c r="DJ37" s="50"/>
      <c r="DK37" s="50"/>
      <c r="DL37" s="50"/>
      <c r="DM37" s="50"/>
      <c r="DN37" s="50"/>
      <c r="DO37" s="50"/>
      <c r="DP37" s="50"/>
      <c r="DQ37" s="50"/>
      <c r="DR37" s="50"/>
      <c r="DS37" s="50"/>
      <c r="DT37" s="50"/>
      <c r="DU37" s="50"/>
      <c r="DV37" s="50"/>
      <c r="DW37" s="50"/>
      <c r="DX37" s="50"/>
      <c r="DY37" s="50"/>
      <c r="DZ37" s="50"/>
      <c r="EA37" s="50"/>
      <c r="EB37" s="50"/>
      <c r="EC37" s="50"/>
      <c r="ED37" s="50"/>
      <c r="EE37" s="50"/>
      <c r="EF37" s="50"/>
      <c r="EG37" s="50"/>
      <c r="EH37" s="50"/>
    </row>
    <row r="38" spans="1:138" s="36" customFormat="1" ht="110.25" customHeight="1" x14ac:dyDescent="0.2">
      <c r="A38" s="142"/>
      <c r="B38" s="142"/>
      <c r="C38" s="99" t="s">
        <v>42</v>
      </c>
      <c r="D38" s="75" t="s">
        <v>42</v>
      </c>
      <c r="E38" s="143"/>
      <c r="F38" s="136"/>
      <c r="G38" s="136"/>
      <c r="H38" s="136"/>
      <c r="I38" s="144"/>
      <c r="J38" s="145"/>
      <c r="K38" s="144"/>
      <c r="L38" s="139"/>
      <c r="M38" s="139"/>
      <c r="N38" s="140">
        <f t="shared" si="0"/>
        <v>0</v>
      </c>
      <c r="O38" s="193" t="str">
        <f t="shared" si="1"/>
        <v/>
      </c>
      <c r="P38" s="193">
        <f t="shared" si="2"/>
        <v>0</v>
      </c>
      <c r="Q38" s="193"/>
      <c r="R38" s="139">
        <f>+L38-BN38</f>
        <v>-1</v>
      </c>
      <c r="S38" s="139">
        <f>+M38-BQ38</f>
        <v>0</v>
      </c>
      <c r="T38" s="140">
        <f t="shared" si="3"/>
        <v>0</v>
      </c>
      <c r="U38" s="193" t="str">
        <f t="shared" si="4"/>
        <v>-10</v>
      </c>
      <c r="V38" s="193">
        <f t="shared" si="5"/>
        <v>0</v>
      </c>
      <c r="W38" s="139"/>
      <c r="X38" s="139"/>
      <c r="Y38" s="76" t="s">
        <v>758</v>
      </c>
      <c r="Z38" s="80" t="s">
        <v>257</v>
      </c>
      <c r="AA38" s="33" t="s">
        <v>23</v>
      </c>
      <c r="AB38" s="80" t="s">
        <v>571</v>
      </c>
      <c r="AC38" s="33" t="s">
        <v>7</v>
      </c>
      <c r="AD38" s="72">
        <f t="shared" si="6"/>
        <v>24</v>
      </c>
      <c r="AE38" s="33">
        <f>3*2</f>
        <v>6</v>
      </c>
      <c r="AF38" s="33">
        <f>3*2</f>
        <v>6</v>
      </c>
      <c r="AG38" s="33">
        <f>3*2</f>
        <v>6</v>
      </c>
      <c r="AH38" s="33">
        <f>3*2</f>
        <v>6</v>
      </c>
      <c r="AI38" s="33" t="s">
        <v>23</v>
      </c>
      <c r="AJ38" s="33" t="s">
        <v>21</v>
      </c>
      <c r="AK38" s="33" t="s">
        <v>6</v>
      </c>
      <c r="AL38" s="33" t="s">
        <v>6</v>
      </c>
      <c r="AM38" s="33" t="s">
        <v>6</v>
      </c>
      <c r="AN38" s="33" t="s">
        <v>26</v>
      </c>
      <c r="AO38" s="33" t="s">
        <v>117</v>
      </c>
      <c r="AP38" s="33" t="s">
        <v>101</v>
      </c>
      <c r="AQ38" s="33" t="s">
        <v>103</v>
      </c>
      <c r="AR38" s="33" t="s">
        <v>105</v>
      </c>
      <c r="AS38" s="33" t="str">
        <f t="shared" si="7"/>
        <v>Detectar</v>
      </c>
      <c r="AT38" s="80" t="s">
        <v>108</v>
      </c>
      <c r="AU38" s="80" t="s">
        <v>110</v>
      </c>
      <c r="AV38" s="80" t="s">
        <v>112</v>
      </c>
      <c r="AW38" s="33">
        <f t="shared" si="8"/>
        <v>15</v>
      </c>
      <c r="AX38" s="33">
        <f t="shared" si="9"/>
        <v>15</v>
      </c>
      <c r="AY38" s="33">
        <f t="shared" si="10"/>
        <v>15</v>
      </c>
      <c r="AZ38" s="33">
        <f t="shared" si="11"/>
        <v>10</v>
      </c>
      <c r="BA38" s="33">
        <f t="shared" si="12"/>
        <v>15</v>
      </c>
      <c r="BB38" s="33">
        <f t="shared" si="13"/>
        <v>15</v>
      </c>
      <c r="BC38" s="33">
        <f t="shared" si="14"/>
        <v>10</v>
      </c>
      <c r="BD38" s="72">
        <f t="shared" si="15"/>
        <v>95</v>
      </c>
      <c r="BE38" s="72" t="str">
        <f t="shared" si="16"/>
        <v>Moderado</v>
      </c>
      <c r="BF38" s="34" t="s">
        <v>156</v>
      </c>
      <c r="BG38" s="72" t="str">
        <f t="shared" si="17"/>
        <v>Fuerte</v>
      </c>
      <c r="BH38" s="72" t="str">
        <f t="shared" si="18"/>
        <v>Moderado</v>
      </c>
      <c r="BI38" s="72">
        <f t="shared" si="19"/>
        <v>50</v>
      </c>
      <c r="BJ38" s="135"/>
      <c r="BK38" s="137"/>
      <c r="BL38" s="39" t="s">
        <v>165</v>
      </c>
      <c r="BM38" s="39" t="s">
        <v>167</v>
      </c>
      <c r="BN38" s="66">
        <f>IF(E38=$E$7,0,IF(AND(BK37="Fuerte",BL38="Directamente"),2,IF(AND(BK37="Moderado",BL38="Directamente"),1,0)))</f>
        <v>1</v>
      </c>
      <c r="BO38" s="134"/>
      <c r="BP38" s="66">
        <f>IF(D38=$E$7,0,IF(AND(BK37="Fuerte",BL38="Indirectamente"),1,IF(AND(BK37="Fuerte",BL38="Directamente"),2,IF(AND(BK37="Moderado",BL38="Directamente"),1,0))))</f>
        <v>1</v>
      </c>
      <c r="BQ38" s="134"/>
      <c r="BR38" s="99" t="s">
        <v>42</v>
      </c>
      <c r="BS38" s="50"/>
      <c r="BT38" s="50"/>
      <c r="BU38" s="50"/>
      <c r="BV38" s="50"/>
      <c r="BW38" s="50"/>
      <c r="BX38" s="50"/>
      <c r="BY38" s="50"/>
      <c r="BZ38" s="50"/>
      <c r="CA38" s="50"/>
      <c r="CB38" s="50"/>
      <c r="CC38" s="50"/>
      <c r="CD38" s="50"/>
      <c r="CE38" s="50"/>
      <c r="CF38" s="50"/>
      <c r="CG38" s="50"/>
      <c r="CH38" s="50"/>
      <c r="CI38" s="50"/>
      <c r="CJ38" s="50"/>
      <c r="CK38" s="50"/>
      <c r="CL38" s="50"/>
      <c r="CM38" s="50"/>
      <c r="CN38" s="50"/>
      <c r="CO38" s="50"/>
      <c r="CP38" s="50"/>
      <c r="CQ38" s="50"/>
      <c r="CR38" s="50"/>
      <c r="CS38" s="50"/>
      <c r="CT38" s="50"/>
      <c r="CU38" s="50"/>
      <c r="CV38" s="50"/>
      <c r="CW38" s="50"/>
      <c r="CX38" s="50"/>
      <c r="CY38" s="50"/>
      <c r="CZ38" s="50"/>
      <c r="DA38" s="50"/>
      <c r="DB38" s="50"/>
      <c r="DC38" s="50"/>
      <c r="DD38" s="50"/>
      <c r="DE38" s="50"/>
      <c r="DF38" s="50"/>
      <c r="DG38" s="50"/>
      <c r="DH38" s="50"/>
      <c r="DI38" s="50"/>
      <c r="DJ38" s="50"/>
      <c r="DK38" s="50"/>
      <c r="DL38" s="50"/>
      <c r="DM38" s="50"/>
      <c r="DN38" s="50"/>
      <c r="DO38" s="50"/>
      <c r="DP38" s="50"/>
      <c r="DQ38" s="50"/>
      <c r="DR38" s="50"/>
      <c r="DS38" s="50"/>
      <c r="DT38" s="50"/>
      <c r="DU38" s="50"/>
      <c r="DV38" s="50"/>
      <c r="DW38" s="50"/>
      <c r="DX38" s="50"/>
      <c r="DY38" s="50"/>
      <c r="DZ38" s="50"/>
      <c r="EA38" s="50"/>
      <c r="EB38" s="50"/>
      <c r="EC38" s="50"/>
      <c r="ED38" s="50"/>
      <c r="EE38" s="50"/>
      <c r="EF38" s="50"/>
      <c r="EG38" s="50"/>
      <c r="EH38" s="50"/>
    </row>
    <row r="39" spans="1:138" s="36" customFormat="1" ht="138.75" customHeight="1" x14ac:dyDescent="0.2">
      <c r="A39" s="142"/>
      <c r="B39" s="142"/>
      <c r="C39" s="99" t="s">
        <v>42</v>
      </c>
      <c r="D39" s="75" t="s">
        <v>42</v>
      </c>
      <c r="E39" s="143"/>
      <c r="F39" s="136"/>
      <c r="G39" s="136"/>
      <c r="H39" s="136"/>
      <c r="I39" s="144"/>
      <c r="J39" s="145"/>
      <c r="K39" s="144"/>
      <c r="L39" s="139"/>
      <c r="M39" s="139"/>
      <c r="N39" s="140">
        <f t="shared" si="0"/>
        <v>0</v>
      </c>
      <c r="O39" s="193" t="str">
        <f t="shared" si="1"/>
        <v/>
      </c>
      <c r="P39" s="193">
        <f t="shared" si="2"/>
        <v>0</v>
      </c>
      <c r="Q39" s="193"/>
      <c r="R39" s="139">
        <f>+L39-BN39</f>
        <v>-1</v>
      </c>
      <c r="S39" s="139">
        <f>+M39-BQ39</f>
        <v>0</v>
      </c>
      <c r="T39" s="140">
        <f t="shared" si="3"/>
        <v>0</v>
      </c>
      <c r="U39" s="193" t="str">
        <f t="shared" si="4"/>
        <v>-10</v>
      </c>
      <c r="V39" s="193">
        <f t="shared" si="5"/>
        <v>0</v>
      </c>
      <c r="W39" s="139"/>
      <c r="X39" s="139"/>
      <c r="Y39" s="76" t="s">
        <v>759</v>
      </c>
      <c r="Z39" s="80" t="s">
        <v>572</v>
      </c>
      <c r="AA39" s="33" t="s">
        <v>23</v>
      </c>
      <c r="AB39" s="80" t="s">
        <v>573</v>
      </c>
      <c r="AC39" s="33" t="s">
        <v>7</v>
      </c>
      <c r="AD39" s="72">
        <f>+SUM(AE39:AH39)</f>
        <v>360</v>
      </c>
      <c r="AE39" s="33">
        <f>360/4</f>
        <v>90</v>
      </c>
      <c r="AF39" s="33">
        <v>90</v>
      </c>
      <c r="AG39" s="33">
        <v>90</v>
      </c>
      <c r="AH39" s="33">
        <v>90</v>
      </c>
      <c r="AI39" s="33" t="s">
        <v>23</v>
      </c>
      <c r="AJ39" s="33" t="s">
        <v>21</v>
      </c>
      <c r="AK39" s="33" t="s">
        <v>6</v>
      </c>
      <c r="AL39" s="33" t="s">
        <v>6</v>
      </c>
      <c r="AM39" s="33" t="s">
        <v>6</v>
      </c>
      <c r="AN39" s="33" t="s">
        <v>24</v>
      </c>
      <c r="AO39" s="33" t="s">
        <v>117</v>
      </c>
      <c r="AP39" s="33" t="s">
        <v>101</v>
      </c>
      <c r="AQ39" s="33" t="s">
        <v>103</v>
      </c>
      <c r="AR39" s="33" t="s">
        <v>105</v>
      </c>
      <c r="AS39" s="33" t="str">
        <f t="shared" si="7"/>
        <v>Detectar</v>
      </c>
      <c r="AT39" s="80" t="s">
        <v>108</v>
      </c>
      <c r="AU39" s="80" t="s">
        <v>110</v>
      </c>
      <c r="AV39" s="80" t="s">
        <v>115</v>
      </c>
      <c r="AW39" s="33">
        <f t="shared" si="8"/>
        <v>15</v>
      </c>
      <c r="AX39" s="33">
        <f t="shared" si="9"/>
        <v>15</v>
      </c>
      <c r="AY39" s="33">
        <f t="shared" si="10"/>
        <v>15</v>
      </c>
      <c r="AZ39" s="33">
        <f t="shared" si="11"/>
        <v>10</v>
      </c>
      <c r="BA39" s="33">
        <f t="shared" si="12"/>
        <v>15</v>
      </c>
      <c r="BB39" s="33">
        <f t="shared" si="13"/>
        <v>15</v>
      </c>
      <c r="BC39" s="33">
        <f t="shared" si="14"/>
        <v>5</v>
      </c>
      <c r="BD39" s="72">
        <f t="shared" si="15"/>
        <v>90</v>
      </c>
      <c r="BE39" s="72" t="str">
        <f t="shared" si="16"/>
        <v>Moderado</v>
      </c>
      <c r="BF39" s="34" t="s">
        <v>156</v>
      </c>
      <c r="BG39" s="72" t="str">
        <f t="shared" si="17"/>
        <v>Fuerte</v>
      </c>
      <c r="BH39" s="72" t="str">
        <f t="shared" si="18"/>
        <v>Moderado</v>
      </c>
      <c r="BI39" s="72">
        <f t="shared" si="19"/>
        <v>50</v>
      </c>
      <c r="BJ39" s="135"/>
      <c r="BK39" s="137"/>
      <c r="BL39" s="39" t="s">
        <v>165</v>
      </c>
      <c r="BM39" s="39" t="s">
        <v>167</v>
      </c>
      <c r="BN39" s="66">
        <f>IF(E39=$E$7,0,IF(AND(BK37="Fuerte",BL39="Directamente"),2,IF(AND(BK37="Moderado",BL39="Directamente"),1,0)))</f>
        <v>1</v>
      </c>
      <c r="BO39" s="134"/>
      <c r="BP39" s="66">
        <f>IF(D39=$E$7,0,IF(AND(BK37="Fuerte",BL39="Indirectamente"),1,IF(AND(BK37="Fuerte",BL39="Directamente"),2,IF(AND(BK37="Moderado",BL39="Directamente"),1,0))))</f>
        <v>1</v>
      </c>
      <c r="BQ39" s="134"/>
      <c r="BR39" s="99" t="s">
        <v>42</v>
      </c>
      <c r="BS39" s="50"/>
      <c r="BT39" s="50"/>
      <c r="BU39" s="50"/>
      <c r="BV39" s="50"/>
      <c r="BW39" s="50"/>
      <c r="BX39" s="50"/>
      <c r="BY39" s="50"/>
      <c r="BZ39" s="50"/>
      <c r="CA39" s="50"/>
      <c r="CB39" s="50"/>
      <c r="CC39" s="50"/>
      <c r="CD39" s="50"/>
      <c r="CE39" s="50"/>
      <c r="CF39" s="50"/>
      <c r="CG39" s="50"/>
      <c r="CH39" s="50"/>
      <c r="CI39" s="50"/>
      <c r="CJ39" s="50"/>
      <c r="CK39" s="50"/>
      <c r="CL39" s="50"/>
      <c r="CM39" s="50"/>
      <c r="CN39" s="50"/>
      <c r="CO39" s="50"/>
      <c r="CP39" s="50"/>
      <c r="CQ39" s="50"/>
      <c r="CR39" s="50"/>
      <c r="CS39" s="50"/>
      <c r="CT39" s="50"/>
      <c r="CU39" s="50"/>
      <c r="CV39" s="50"/>
      <c r="CW39" s="50"/>
      <c r="CX39" s="50"/>
      <c r="CY39" s="50"/>
      <c r="CZ39" s="50"/>
      <c r="DA39" s="50"/>
      <c r="DB39" s="50"/>
      <c r="DC39" s="50"/>
      <c r="DD39" s="50"/>
      <c r="DE39" s="50"/>
      <c r="DF39" s="50"/>
      <c r="DG39" s="50"/>
      <c r="DH39" s="50"/>
      <c r="DI39" s="50"/>
      <c r="DJ39" s="50"/>
      <c r="DK39" s="50"/>
      <c r="DL39" s="50"/>
      <c r="DM39" s="50"/>
      <c r="DN39" s="50"/>
      <c r="DO39" s="50"/>
      <c r="DP39" s="50"/>
      <c r="DQ39" s="50"/>
      <c r="DR39" s="50"/>
      <c r="DS39" s="50"/>
      <c r="DT39" s="50"/>
      <c r="DU39" s="50"/>
      <c r="DV39" s="50"/>
      <c r="DW39" s="50"/>
      <c r="DX39" s="50"/>
      <c r="DY39" s="50"/>
      <c r="DZ39" s="50"/>
      <c r="EA39" s="50"/>
      <c r="EB39" s="50"/>
      <c r="EC39" s="50"/>
      <c r="ED39" s="50"/>
      <c r="EE39" s="50"/>
      <c r="EF39" s="50"/>
      <c r="EG39" s="50"/>
      <c r="EH39" s="50"/>
    </row>
    <row r="40" spans="1:138" s="36" customFormat="1" ht="120" customHeight="1" x14ac:dyDescent="0.2">
      <c r="A40" s="142">
        <v>25</v>
      </c>
      <c r="B40" s="142" t="s">
        <v>438</v>
      </c>
      <c r="C40" s="99" t="s">
        <v>42</v>
      </c>
      <c r="D40" s="75" t="s">
        <v>42</v>
      </c>
      <c r="E40" s="143" t="s">
        <v>32</v>
      </c>
      <c r="F40" s="136" t="s">
        <v>69</v>
      </c>
      <c r="G40" s="136" t="s">
        <v>41</v>
      </c>
      <c r="H40" s="136" t="s">
        <v>81</v>
      </c>
      <c r="I40" s="144" t="s">
        <v>258</v>
      </c>
      <c r="J40" s="145" t="s">
        <v>259</v>
      </c>
      <c r="K40" s="144" t="s">
        <v>260</v>
      </c>
      <c r="L40" s="139">
        <v>2</v>
      </c>
      <c r="M40" s="139">
        <v>4</v>
      </c>
      <c r="N40" s="140">
        <f t="shared" si="0"/>
        <v>8</v>
      </c>
      <c r="O40" s="193" t="str">
        <f t="shared" si="1"/>
        <v>24</v>
      </c>
      <c r="P40" s="193" t="str">
        <f t="shared" si="2"/>
        <v>RIESGO ALTO</v>
      </c>
      <c r="Q40" s="193" t="s">
        <v>90</v>
      </c>
      <c r="R40" s="138">
        <f>+IF(INT(L40-BO40)&lt;=1,1,INT(L40-BO40))</f>
        <v>1</v>
      </c>
      <c r="S40" s="138">
        <f>INT(M40-BQ40)</f>
        <v>2</v>
      </c>
      <c r="T40" s="140">
        <f t="shared" si="3"/>
        <v>2</v>
      </c>
      <c r="U40" s="193" t="str">
        <f t="shared" si="4"/>
        <v>12</v>
      </c>
      <c r="V40" s="193" t="str">
        <f t="shared" si="5"/>
        <v>RIESGO BAJO</v>
      </c>
      <c r="W40" s="136" t="s">
        <v>539</v>
      </c>
      <c r="X40" s="136" t="s">
        <v>23</v>
      </c>
      <c r="Y40" s="76" t="s">
        <v>760</v>
      </c>
      <c r="Z40" s="80" t="s">
        <v>261</v>
      </c>
      <c r="AA40" s="33" t="s">
        <v>23</v>
      </c>
      <c r="AB40" s="80" t="s">
        <v>574</v>
      </c>
      <c r="AC40" s="33" t="s">
        <v>7</v>
      </c>
      <c r="AD40" s="72">
        <f t="shared" si="6"/>
        <v>12</v>
      </c>
      <c r="AE40" s="33">
        <v>3</v>
      </c>
      <c r="AF40" s="33">
        <v>3</v>
      </c>
      <c r="AG40" s="33">
        <v>3</v>
      </c>
      <c r="AH40" s="33">
        <v>3</v>
      </c>
      <c r="AI40" s="33" t="s">
        <v>23</v>
      </c>
      <c r="AJ40" s="33" t="s">
        <v>20</v>
      </c>
      <c r="AK40" s="33" t="s">
        <v>6</v>
      </c>
      <c r="AL40" s="33" t="s">
        <v>6</v>
      </c>
      <c r="AM40" s="33" t="s">
        <v>6</v>
      </c>
      <c r="AN40" s="33" t="s">
        <v>27</v>
      </c>
      <c r="AO40" s="33" t="s">
        <v>117</v>
      </c>
      <c r="AP40" s="33" t="s">
        <v>101</v>
      </c>
      <c r="AQ40" s="33" t="s">
        <v>103</v>
      </c>
      <c r="AR40" s="33" t="s">
        <v>105</v>
      </c>
      <c r="AS40" s="33" t="str">
        <f t="shared" si="7"/>
        <v>Prevenir</v>
      </c>
      <c r="AT40" s="80" t="s">
        <v>108</v>
      </c>
      <c r="AU40" s="80" t="s">
        <v>110</v>
      </c>
      <c r="AV40" s="80" t="s">
        <v>112</v>
      </c>
      <c r="AW40" s="33">
        <f t="shared" si="8"/>
        <v>15</v>
      </c>
      <c r="AX40" s="33">
        <f t="shared" si="9"/>
        <v>15</v>
      </c>
      <c r="AY40" s="33">
        <f t="shared" si="10"/>
        <v>15</v>
      </c>
      <c r="AZ40" s="33">
        <f t="shared" si="11"/>
        <v>15</v>
      </c>
      <c r="BA40" s="33">
        <f t="shared" si="12"/>
        <v>15</v>
      </c>
      <c r="BB40" s="33">
        <f t="shared" si="13"/>
        <v>15</v>
      </c>
      <c r="BC40" s="33">
        <f t="shared" si="14"/>
        <v>10</v>
      </c>
      <c r="BD40" s="72">
        <f t="shared" si="15"/>
        <v>100</v>
      </c>
      <c r="BE40" s="72" t="str">
        <f t="shared" si="16"/>
        <v>Fuerte</v>
      </c>
      <c r="BF40" s="34" t="s">
        <v>156</v>
      </c>
      <c r="BG40" s="72" t="str">
        <f t="shared" si="17"/>
        <v>Fuerte</v>
      </c>
      <c r="BH40" s="72" t="str">
        <f t="shared" si="18"/>
        <v>Fuerte</v>
      </c>
      <c r="BI40" s="72">
        <f t="shared" si="19"/>
        <v>100</v>
      </c>
      <c r="BJ40" s="135">
        <f>+AVERAGE(BI40:BI42)</f>
        <v>100</v>
      </c>
      <c r="BK40" s="137" t="str">
        <f>IF(BJ40&lt;50,"Débil",IF(BJ40=100,"Fuerte","Moderado"))</f>
        <v>Fuerte</v>
      </c>
      <c r="BL40" s="39" t="s">
        <v>165</v>
      </c>
      <c r="BM40" s="39" t="s">
        <v>165</v>
      </c>
      <c r="BN40" s="66">
        <f>IF(E40=$E$7,0,IF(AND(BK40="Fuerte",BL40="Directamente"),2,IF(AND(BK40="Moderado",BL40="Directamente"),1,0)))</f>
        <v>2</v>
      </c>
      <c r="BO40" s="134">
        <f>+AVERAGE(BN40:BN42)</f>
        <v>2</v>
      </c>
      <c r="BP40" s="66">
        <f>IF(D40=$E$7,0,IF(AND(BK40="Fuerte",BL40="Indirectamente"),1,IF(AND(BK40="Fuerte",BL40="Directamente"),2,IF(AND(BK40="Moderado",BL40="Directamente"),1,0))))</f>
        <v>2</v>
      </c>
      <c r="BQ40" s="134">
        <f>+AVERAGE(BP40:BP42)</f>
        <v>2</v>
      </c>
      <c r="BR40" s="99" t="s">
        <v>42</v>
      </c>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row>
    <row r="41" spans="1:138" s="36" customFormat="1" ht="120" customHeight="1" x14ac:dyDescent="0.2">
      <c r="A41" s="142"/>
      <c r="B41" s="142"/>
      <c r="C41" s="99" t="s">
        <v>42</v>
      </c>
      <c r="D41" s="75" t="s">
        <v>42</v>
      </c>
      <c r="E41" s="143"/>
      <c r="F41" s="136"/>
      <c r="G41" s="136"/>
      <c r="H41" s="136"/>
      <c r="I41" s="144"/>
      <c r="J41" s="145"/>
      <c r="K41" s="144"/>
      <c r="L41" s="139"/>
      <c r="M41" s="139"/>
      <c r="N41" s="140">
        <f t="shared" si="0"/>
        <v>0</v>
      </c>
      <c r="O41" s="193" t="str">
        <f t="shared" si="1"/>
        <v/>
      </c>
      <c r="P41" s="193">
        <f t="shared" si="2"/>
        <v>0</v>
      </c>
      <c r="Q41" s="193"/>
      <c r="R41" s="139">
        <f>+L41-BN41</f>
        <v>-2</v>
      </c>
      <c r="S41" s="139">
        <f>+M41-BQ41</f>
        <v>0</v>
      </c>
      <c r="T41" s="140">
        <f t="shared" si="3"/>
        <v>0</v>
      </c>
      <c r="U41" s="193" t="str">
        <f t="shared" si="4"/>
        <v>-20</v>
      </c>
      <c r="V41" s="193">
        <f t="shared" si="5"/>
        <v>0</v>
      </c>
      <c r="W41" s="139"/>
      <c r="X41" s="139"/>
      <c r="Y41" s="76" t="s">
        <v>761</v>
      </c>
      <c r="Z41" s="80" t="s">
        <v>575</v>
      </c>
      <c r="AA41" s="33" t="s">
        <v>23</v>
      </c>
      <c r="AB41" s="80" t="s">
        <v>576</v>
      </c>
      <c r="AC41" s="33" t="s">
        <v>7</v>
      </c>
      <c r="AD41" s="72">
        <f t="shared" si="6"/>
        <v>48</v>
      </c>
      <c r="AE41" s="33">
        <v>12</v>
      </c>
      <c r="AF41" s="33">
        <v>12</v>
      </c>
      <c r="AG41" s="33">
        <v>12</v>
      </c>
      <c r="AH41" s="33">
        <v>12</v>
      </c>
      <c r="AI41" s="33" t="s">
        <v>23</v>
      </c>
      <c r="AJ41" s="33" t="s">
        <v>20</v>
      </c>
      <c r="AK41" s="33" t="s">
        <v>6</v>
      </c>
      <c r="AL41" s="33" t="s">
        <v>6</v>
      </c>
      <c r="AM41" s="33" t="s">
        <v>6</v>
      </c>
      <c r="AN41" s="33" t="s">
        <v>25</v>
      </c>
      <c r="AO41" s="33" t="s">
        <v>117</v>
      </c>
      <c r="AP41" s="33" t="s">
        <v>101</v>
      </c>
      <c r="AQ41" s="33" t="s">
        <v>103</v>
      </c>
      <c r="AR41" s="33" t="s">
        <v>105</v>
      </c>
      <c r="AS41" s="33" t="str">
        <f t="shared" si="7"/>
        <v>Prevenir</v>
      </c>
      <c r="AT41" s="80" t="s">
        <v>108</v>
      </c>
      <c r="AU41" s="80" t="s">
        <v>110</v>
      </c>
      <c r="AV41" s="80" t="s">
        <v>112</v>
      </c>
      <c r="AW41" s="33">
        <f t="shared" si="8"/>
        <v>15</v>
      </c>
      <c r="AX41" s="33">
        <f t="shared" si="9"/>
        <v>15</v>
      </c>
      <c r="AY41" s="33">
        <f t="shared" si="10"/>
        <v>15</v>
      </c>
      <c r="AZ41" s="33">
        <f t="shared" si="11"/>
        <v>15</v>
      </c>
      <c r="BA41" s="33">
        <f t="shared" si="12"/>
        <v>15</v>
      </c>
      <c r="BB41" s="33">
        <f t="shared" si="13"/>
        <v>15</v>
      </c>
      <c r="BC41" s="33">
        <f t="shared" si="14"/>
        <v>10</v>
      </c>
      <c r="BD41" s="72">
        <f t="shared" si="15"/>
        <v>100</v>
      </c>
      <c r="BE41" s="72" t="str">
        <f t="shared" si="16"/>
        <v>Fuerte</v>
      </c>
      <c r="BF41" s="34" t="s">
        <v>156</v>
      </c>
      <c r="BG41" s="72" t="str">
        <f t="shared" si="17"/>
        <v>Fuerte</v>
      </c>
      <c r="BH41" s="72" t="str">
        <f t="shared" si="18"/>
        <v>Fuerte</v>
      </c>
      <c r="BI41" s="72">
        <f t="shared" si="19"/>
        <v>100</v>
      </c>
      <c r="BJ41" s="135"/>
      <c r="BK41" s="137"/>
      <c r="BL41" s="39" t="s">
        <v>165</v>
      </c>
      <c r="BM41" s="39" t="s">
        <v>165</v>
      </c>
      <c r="BN41" s="66">
        <f>IF(E41=$E$7,0,IF(AND(BK40="Fuerte",BL41="Directamente"),2,IF(AND(BK40="Moderado",BL41="Directamente"),1,0)))</f>
        <v>2</v>
      </c>
      <c r="BO41" s="134"/>
      <c r="BP41" s="66">
        <f>IF(D41=$E$7,0,IF(AND(BK40="Fuerte",BL41="Indirectamente"),1,IF(AND(BK40="Fuerte",BL41="Directamente"),2,IF(AND(BK40="Moderado",BL41="Directamente"),1,0))))</f>
        <v>2</v>
      </c>
      <c r="BQ41" s="134"/>
      <c r="BR41" s="99" t="s">
        <v>42</v>
      </c>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row>
    <row r="42" spans="1:138" s="36" customFormat="1" ht="120" customHeight="1" x14ac:dyDescent="0.2">
      <c r="A42" s="142"/>
      <c r="B42" s="142"/>
      <c r="C42" s="99" t="s">
        <v>42</v>
      </c>
      <c r="D42" s="75" t="s">
        <v>42</v>
      </c>
      <c r="E42" s="143"/>
      <c r="F42" s="136"/>
      <c r="G42" s="136"/>
      <c r="H42" s="136"/>
      <c r="I42" s="144"/>
      <c r="J42" s="145"/>
      <c r="K42" s="144"/>
      <c r="L42" s="139"/>
      <c r="M42" s="139"/>
      <c r="N42" s="140">
        <f t="shared" si="0"/>
        <v>0</v>
      </c>
      <c r="O42" s="193" t="str">
        <f t="shared" si="1"/>
        <v/>
      </c>
      <c r="P42" s="193">
        <f t="shared" si="2"/>
        <v>0</v>
      </c>
      <c r="Q42" s="193"/>
      <c r="R42" s="139">
        <f>+L42-BN42</f>
        <v>-2</v>
      </c>
      <c r="S42" s="139">
        <f>+M42-BQ42</f>
        <v>0</v>
      </c>
      <c r="T42" s="140">
        <f t="shared" si="3"/>
        <v>0</v>
      </c>
      <c r="U42" s="193" t="str">
        <f t="shared" si="4"/>
        <v>-20</v>
      </c>
      <c r="V42" s="193">
        <f t="shared" si="5"/>
        <v>0</v>
      </c>
      <c r="W42" s="139"/>
      <c r="X42" s="139"/>
      <c r="Y42" s="76" t="s">
        <v>762</v>
      </c>
      <c r="Z42" s="80" t="s">
        <v>577</v>
      </c>
      <c r="AA42" s="33" t="s">
        <v>23</v>
      </c>
      <c r="AB42" s="80" t="s">
        <v>395</v>
      </c>
      <c r="AC42" s="33" t="s">
        <v>7</v>
      </c>
      <c r="AD42" s="72">
        <f t="shared" si="6"/>
        <v>0</v>
      </c>
      <c r="AE42" s="33">
        <v>0</v>
      </c>
      <c r="AF42" s="33">
        <v>0</v>
      </c>
      <c r="AG42" s="33">
        <v>0</v>
      </c>
      <c r="AH42" s="33">
        <v>0</v>
      </c>
      <c r="AI42" s="33" t="s">
        <v>6</v>
      </c>
      <c r="AJ42" s="33" t="s">
        <v>20</v>
      </c>
      <c r="AK42" s="33" t="s">
        <v>6</v>
      </c>
      <c r="AL42" s="33" t="s">
        <v>6</v>
      </c>
      <c r="AM42" s="33" t="s">
        <v>6</v>
      </c>
      <c r="AN42" s="33" t="s">
        <v>29</v>
      </c>
      <c r="AO42" s="33" t="s">
        <v>117</v>
      </c>
      <c r="AP42" s="33" t="s">
        <v>101</v>
      </c>
      <c r="AQ42" s="33" t="s">
        <v>103</v>
      </c>
      <c r="AR42" s="33" t="s">
        <v>105</v>
      </c>
      <c r="AS42" s="33" t="str">
        <f t="shared" si="7"/>
        <v>Prevenir</v>
      </c>
      <c r="AT42" s="80" t="s">
        <v>108</v>
      </c>
      <c r="AU42" s="80" t="s">
        <v>110</v>
      </c>
      <c r="AV42" s="80" t="s">
        <v>112</v>
      </c>
      <c r="AW42" s="33">
        <f t="shared" si="8"/>
        <v>15</v>
      </c>
      <c r="AX42" s="33">
        <f t="shared" si="9"/>
        <v>15</v>
      </c>
      <c r="AY42" s="33">
        <f t="shared" si="10"/>
        <v>15</v>
      </c>
      <c r="AZ42" s="33">
        <f t="shared" si="11"/>
        <v>15</v>
      </c>
      <c r="BA42" s="33">
        <f t="shared" si="12"/>
        <v>15</v>
      </c>
      <c r="BB42" s="33">
        <f t="shared" si="13"/>
        <v>15</v>
      </c>
      <c r="BC42" s="33">
        <f t="shared" si="14"/>
        <v>10</v>
      </c>
      <c r="BD42" s="72">
        <f t="shared" si="15"/>
        <v>100</v>
      </c>
      <c r="BE42" s="72" t="str">
        <f t="shared" si="16"/>
        <v>Fuerte</v>
      </c>
      <c r="BF42" s="34" t="s">
        <v>156</v>
      </c>
      <c r="BG42" s="72" t="str">
        <f t="shared" si="17"/>
        <v>Fuerte</v>
      </c>
      <c r="BH42" s="72" t="str">
        <f t="shared" si="18"/>
        <v>Fuerte</v>
      </c>
      <c r="BI42" s="72">
        <f t="shared" si="19"/>
        <v>100</v>
      </c>
      <c r="BJ42" s="135"/>
      <c r="BK42" s="137"/>
      <c r="BL42" s="39" t="s">
        <v>165</v>
      </c>
      <c r="BM42" s="39" t="s">
        <v>165</v>
      </c>
      <c r="BN42" s="66">
        <f>IF(E42=$E$7,0,IF(AND(BK40="Fuerte",BL42="Directamente"),2,IF(AND(BK40="Moderado",BL42="Directamente"),1,0)))</f>
        <v>2</v>
      </c>
      <c r="BO42" s="134"/>
      <c r="BP42" s="66">
        <f>IF(D42=$E$7,0,IF(AND(BK40="Fuerte",BL42="Indirectamente"),1,IF(AND(BK40="Fuerte",BL42="Directamente"),2,IF(AND(BK40="Moderado",BL42="Directamente"),1,0))))</f>
        <v>2</v>
      </c>
      <c r="BQ42" s="134"/>
      <c r="BR42" s="99" t="s">
        <v>42</v>
      </c>
      <c r="BS42" s="50"/>
      <c r="BT42" s="50"/>
      <c r="BU42" s="50"/>
      <c r="BV42" s="50"/>
      <c r="BW42" s="50"/>
      <c r="BX42" s="50"/>
      <c r="BY42" s="50"/>
      <c r="BZ42" s="50"/>
      <c r="CA42" s="50"/>
      <c r="CB42" s="50"/>
      <c r="CC42" s="50"/>
      <c r="CD42" s="50"/>
      <c r="CE42" s="50"/>
      <c r="CF42" s="50"/>
      <c r="CG42" s="50"/>
      <c r="CH42" s="50"/>
      <c r="CI42" s="50"/>
      <c r="CJ42" s="50"/>
      <c r="CK42" s="50"/>
      <c r="CL42" s="50"/>
      <c r="CM42" s="50"/>
      <c r="CN42" s="50"/>
      <c r="CO42" s="50"/>
      <c r="CP42" s="50"/>
      <c r="CQ42" s="50"/>
      <c r="CR42" s="50"/>
      <c r="CS42" s="50"/>
      <c r="CT42" s="50"/>
      <c r="CU42" s="50"/>
      <c r="CV42" s="50"/>
      <c r="CW42" s="50"/>
      <c r="CX42" s="50"/>
      <c r="CY42" s="50"/>
      <c r="CZ42" s="50"/>
      <c r="DA42" s="50"/>
      <c r="DB42" s="50"/>
      <c r="DC42" s="50"/>
      <c r="DD42" s="50"/>
      <c r="DE42" s="50"/>
      <c r="DF42" s="50"/>
      <c r="DG42" s="50"/>
      <c r="DH42" s="50"/>
      <c r="DI42" s="50"/>
      <c r="DJ42" s="50"/>
      <c r="DK42" s="50"/>
      <c r="DL42" s="50"/>
      <c r="DM42" s="50"/>
      <c r="DN42" s="50"/>
      <c r="DO42" s="50"/>
      <c r="DP42" s="50"/>
      <c r="DQ42" s="50"/>
      <c r="DR42" s="50"/>
      <c r="DS42" s="50"/>
      <c r="DT42" s="50"/>
      <c r="DU42" s="50"/>
      <c r="DV42" s="50"/>
      <c r="DW42" s="50"/>
      <c r="DX42" s="50"/>
      <c r="DY42" s="50"/>
      <c r="DZ42" s="50"/>
      <c r="EA42" s="50"/>
      <c r="EB42" s="50"/>
      <c r="EC42" s="50"/>
      <c r="ED42" s="50"/>
      <c r="EE42" s="50"/>
      <c r="EF42" s="50"/>
      <c r="EG42" s="50"/>
      <c r="EH42" s="50"/>
    </row>
    <row r="43" spans="1:138" s="36" customFormat="1" ht="116.25" customHeight="1" x14ac:dyDescent="0.2">
      <c r="A43" s="74">
        <v>26</v>
      </c>
      <c r="B43" s="74" t="s">
        <v>439</v>
      </c>
      <c r="C43" s="99" t="s">
        <v>42</v>
      </c>
      <c r="D43" s="75" t="s">
        <v>42</v>
      </c>
      <c r="E43" s="75" t="s">
        <v>34</v>
      </c>
      <c r="F43" s="70" t="s">
        <v>65</v>
      </c>
      <c r="G43" s="70" t="s">
        <v>76</v>
      </c>
      <c r="H43" s="70" t="s">
        <v>71</v>
      </c>
      <c r="I43" s="76" t="s">
        <v>262</v>
      </c>
      <c r="J43" s="77" t="s">
        <v>763</v>
      </c>
      <c r="K43" s="76" t="s">
        <v>263</v>
      </c>
      <c r="L43" s="71">
        <v>1</v>
      </c>
      <c r="M43" s="71">
        <v>5</v>
      </c>
      <c r="N43" s="66">
        <f t="shared" si="0"/>
        <v>5</v>
      </c>
      <c r="O43" s="63" t="str">
        <f t="shared" si="1"/>
        <v>15</v>
      </c>
      <c r="P43" s="63" t="str">
        <f t="shared" si="2"/>
        <v>RIESGO EXTREMO</v>
      </c>
      <c r="Q43" s="63" t="s">
        <v>90</v>
      </c>
      <c r="R43" s="73">
        <f>INT(L43-BO43)</f>
        <v>1</v>
      </c>
      <c r="S43" s="73">
        <f>INT(M43-BQ43)</f>
        <v>5</v>
      </c>
      <c r="T43" s="66">
        <f t="shared" si="3"/>
        <v>5</v>
      </c>
      <c r="U43" s="63" t="str">
        <f t="shared" si="4"/>
        <v>15</v>
      </c>
      <c r="V43" s="63" t="str">
        <f t="shared" si="5"/>
        <v>RIESGO EXTREMO</v>
      </c>
      <c r="W43" s="70" t="s">
        <v>539</v>
      </c>
      <c r="X43" s="70" t="s">
        <v>23</v>
      </c>
      <c r="Y43" s="76" t="s">
        <v>764</v>
      </c>
      <c r="Z43" s="80" t="s">
        <v>264</v>
      </c>
      <c r="AA43" s="33" t="s">
        <v>23</v>
      </c>
      <c r="AB43" s="80" t="s">
        <v>578</v>
      </c>
      <c r="AC43" s="33" t="s">
        <v>7</v>
      </c>
      <c r="AD43" s="72">
        <f t="shared" si="6"/>
        <v>12</v>
      </c>
      <c r="AE43" s="33">
        <v>3</v>
      </c>
      <c r="AF43" s="33">
        <v>3</v>
      </c>
      <c r="AG43" s="33">
        <v>3</v>
      </c>
      <c r="AH43" s="33">
        <v>3</v>
      </c>
      <c r="AI43" s="33" t="s">
        <v>23</v>
      </c>
      <c r="AJ43" s="33" t="s">
        <v>20</v>
      </c>
      <c r="AK43" s="33" t="s">
        <v>6</v>
      </c>
      <c r="AL43" s="33" t="s">
        <v>6</v>
      </c>
      <c r="AM43" s="33" t="s">
        <v>6</v>
      </c>
      <c r="AN43" s="33" t="s">
        <v>27</v>
      </c>
      <c r="AO43" s="33" t="s">
        <v>117</v>
      </c>
      <c r="AP43" s="33" t="s">
        <v>101</v>
      </c>
      <c r="AQ43" s="33" t="s">
        <v>103</v>
      </c>
      <c r="AR43" s="33" t="s">
        <v>105</v>
      </c>
      <c r="AS43" s="33" t="str">
        <f t="shared" si="7"/>
        <v>Prevenir</v>
      </c>
      <c r="AT43" s="80" t="s">
        <v>108</v>
      </c>
      <c r="AU43" s="80" t="s">
        <v>110</v>
      </c>
      <c r="AV43" s="80" t="s">
        <v>112</v>
      </c>
      <c r="AW43" s="33">
        <f t="shared" si="8"/>
        <v>15</v>
      </c>
      <c r="AX43" s="33">
        <f t="shared" si="9"/>
        <v>15</v>
      </c>
      <c r="AY43" s="33">
        <f t="shared" si="10"/>
        <v>15</v>
      </c>
      <c r="AZ43" s="33">
        <f t="shared" si="11"/>
        <v>15</v>
      </c>
      <c r="BA43" s="33">
        <f t="shared" si="12"/>
        <v>15</v>
      </c>
      <c r="BB43" s="33">
        <f t="shared" si="13"/>
        <v>15</v>
      </c>
      <c r="BC43" s="33">
        <f t="shared" si="14"/>
        <v>10</v>
      </c>
      <c r="BD43" s="72">
        <f t="shared" si="15"/>
        <v>100</v>
      </c>
      <c r="BE43" s="72" t="str">
        <f t="shared" si="16"/>
        <v>Fuerte</v>
      </c>
      <c r="BF43" s="34" t="s">
        <v>156</v>
      </c>
      <c r="BG43" s="72" t="str">
        <f t="shared" si="17"/>
        <v>Fuerte</v>
      </c>
      <c r="BH43" s="72" t="str">
        <f t="shared" si="18"/>
        <v>Fuerte</v>
      </c>
      <c r="BI43" s="72">
        <f t="shared" si="19"/>
        <v>100</v>
      </c>
      <c r="BJ43" s="65">
        <f>+AVERAGE(BI43:BI43)</f>
        <v>100</v>
      </c>
      <c r="BK43" s="72" t="str">
        <f>IF(BJ43&lt;50,"Débil",IF(BJ43=100,"Fuerte","Moderado"))</f>
        <v>Fuerte</v>
      </c>
      <c r="BL43" s="39" t="s">
        <v>165</v>
      </c>
      <c r="BM43" s="39" t="s">
        <v>165</v>
      </c>
      <c r="BN43" s="66">
        <f>IF(E43=$E$7,0,IF(AND(BK43="Fuerte",BL43="Directamente"),2,IF(AND(BK43="Moderado",BL43="Directamente"),1,0)))</f>
        <v>0</v>
      </c>
      <c r="BO43" s="81">
        <f>+AVERAGE(BN43:BN43)</f>
        <v>0</v>
      </c>
      <c r="BP43" s="66">
        <f>IF(D43=$E$7,0,IF(AND(BK43="Fuerte",BL43="Indirectamente"),1,IF(AND(BK43="Fuerte",BL43="Directamente"),2,IF(AND(BK43="Moderado",BL43="Directamente"),1,0))))</f>
        <v>2</v>
      </c>
      <c r="BQ43" s="81">
        <f>+IF(E43="De Corrupción",0,AVERAGE(BP43:BP43))</f>
        <v>0</v>
      </c>
      <c r="BR43" s="99" t="s">
        <v>42</v>
      </c>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0"/>
      <c r="DD43" s="50"/>
      <c r="DE43" s="50"/>
      <c r="DF43" s="50"/>
      <c r="DG43" s="50"/>
      <c r="DH43" s="50"/>
      <c r="DI43" s="50"/>
      <c r="DJ43" s="50"/>
      <c r="DK43" s="50"/>
      <c r="DL43" s="50"/>
      <c r="DM43" s="50"/>
      <c r="DN43" s="50"/>
      <c r="DO43" s="50"/>
      <c r="DP43" s="50"/>
      <c r="DQ43" s="50"/>
      <c r="DR43" s="50"/>
      <c r="DS43" s="50"/>
      <c r="DT43" s="50"/>
      <c r="DU43" s="50"/>
      <c r="DV43" s="50"/>
      <c r="DW43" s="50"/>
      <c r="DX43" s="50"/>
      <c r="DY43" s="50"/>
      <c r="DZ43" s="50"/>
      <c r="EA43" s="50"/>
      <c r="EB43" s="50"/>
      <c r="EC43" s="50"/>
      <c r="ED43" s="50"/>
      <c r="EE43" s="50"/>
      <c r="EF43" s="50"/>
      <c r="EG43" s="50"/>
      <c r="EH43" s="50"/>
    </row>
    <row r="44" spans="1:138" s="35" customFormat="1" x14ac:dyDescent="0.2">
      <c r="B44" s="40"/>
      <c r="C44" s="41"/>
      <c r="D44" s="46"/>
      <c r="I44" s="42"/>
      <c r="K44" s="42"/>
      <c r="N44" s="197"/>
      <c r="O44" s="198"/>
      <c r="P44" s="43"/>
      <c r="Q44" s="44"/>
      <c r="T44" s="197"/>
      <c r="U44" s="198"/>
      <c r="V44" s="43"/>
      <c r="Z44" s="45"/>
      <c r="AA44" s="42"/>
      <c r="AB44" s="42"/>
      <c r="AC44" s="42"/>
      <c r="AD44" s="42"/>
      <c r="AE44" s="42"/>
      <c r="AF44" s="42"/>
      <c r="AG44" s="42"/>
      <c r="AH44" s="42"/>
      <c r="AI44" s="42"/>
      <c r="AJ44" s="42"/>
      <c r="AK44" s="42"/>
      <c r="AL44" s="42"/>
      <c r="AM44" s="42"/>
      <c r="AN44" s="42"/>
      <c r="AO44" s="42"/>
      <c r="AP44" s="45"/>
      <c r="AQ44" s="45"/>
      <c r="AR44" s="45"/>
      <c r="AS44" s="45"/>
      <c r="AT44" s="45"/>
      <c r="AU44" s="45"/>
      <c r="AV44" s="45"/>
      <c r="AW44" s="45"/>
      <c r="AX44" s="45"/>
      <c r="AY44" s="45"/>
      <c r="AZ44" s="45"/>
      <c r="BA44" s="45"/>
      <c r="BB44" s="45"/>
      <c r="BC44" s="45"/>
      <c r="BD44" s="45"/>
      <c r="BE44" s="45"/>
      <c r="BF44" s="42"/>
      <c r="BG44" s="42"/>
      <c r="BH44" s="42"/>
      <c r="BI44" s="42"/>
      <c r="BJ44" s="202"/>
      <c r="BK44" s="42"/>
      <c r="BR44" s="41"/>
    </row>
    <row r="45" spans="1:138" s="35" customFormat="1" x14ac:dyDescent="0.2">
      <c r="B45" s="40"/>
      <c r="C45" s="41"/>
      <c r="D45" s="46"/>
      <c r="I45" s="42"/>
      <c r="K45" s="42"/>
      <c r="N45" s="197"/>
      <c r="O45" s="198"/>
      <c r="P45" s="43"/>
      <c r="Q45" s="44"/>
      <c r="T45" s="197"/>
      <c r="U45" s="198"/>
      <c r="V45" s="43"/>
      <c r="Z45" s="45"/>
      <c r="AA45" s="42"/>
      <c r="AB45" s="42"/>
      <c r="AC45" s="42"/>
      <c r="AD45" s="42"/>
      <c r="AE45" s="42"/>
      <c r="AF45" s="42"/>
      <c r="AG45" s="42"/>
      <c r="AH45" s="42"/>
      <c r="AI45" s="42"/>
      <c r="AJ45" s="42"/>
      <c r="AK45" s="42"/>
      <c r="AL45" s="42"/>
      <c r="AM45" s="42"/>
      <c r="AN45" s="42"/>
      <c r="AO45" s="42"/>
      <c r="AP45" s="45"/>
      <c r="AQ45" s="45"/>
      <c r="AR45" s="45"/>
      <c r="AS45" s="45"/>
      <c r="AT45" s="45"/>
      <c r="AU45" s="45"/>
      <c r="AV45" s="45"/>
      <c r="AW45" s="45"/>
      <c r="AX45" s="45"/>
      <c r="AY45" s="45"/>
      <c r="AZ45" s="45"/>
      <c r="BA45" s="45"/>
      <c r="BB45" s="45"/>
      <c r="BC45" s="45"/>
      <c r="BD45" s="45"/>
      <c r="BE45" s="45"/>
      <c r="BF45" s="42"/>
      <c r="BG45" s="42"/>
      <c r="BH45" s="42"/>
      <c r="BI45" s="42"/>
      <c r="BJ45" s="202"/>
      <c r="BK45" s="42"/>
      <c r="BR45" s="41"/>
    </row>
    <row r="46" spans="1:138" x14ac:dyDescent="0.2">
      <c r="I46" s="22"/>
      <c r="K46" s="22"/>
      <c r="N46" s="186"/>
      <c r="O46" s="187"/>
      <c r="Q46" s="4"/>
      <c r="T46" s="186"/>
      <c r="U46" s="187"/>
      <c r="Z46" s="21"/>
      <c r="AA46" s="22"/>
      <c r="AB46" s="22"/>
      <c r="AC46" s="22"/>
      <c r="AD46" s="22"/>
      <c r="AE46" s="22"/>
      <c r="AF46" s="22"/>
      <c r="AG46" s="22"/>
      <c r="AH46" s="22"/>
      <c r="AI46" s="22"/>
      <c r="AJ46" s="22"/>
      <c r="AK46" s="22"/>
      <c r="AL46" s="22"/>
      <c r="AM46" s="22"/>
      <c r="AN46" s="22"/>
      <c r="AO46" s="22"/>
      <c r="AP46" s="21"/>
      <c r="AQ46" s="21"/>
      <c r="AR46" s="21"/>
      <c r="AS46" s="21"/>
      <c r="AT46" s="21"/>
      <c r="AU46" s="21"/>
      <c r="AV46" s="21"/>
      <c r="AW46" s="21"/>
      <c r="AX46" s="21"/>
      <c r="AY46" s="21"/>
      <c r="AZ46" s="21"/>
      <c r="BA46" s="21"/>
      <c r="BB46" s="21"/>
      <c r="BC46" s="21"/>
      <c r="BD46" s="21"/>
      <c r="BE46" s="21"/>
      <c r="BF46" s="22"/>
      <c r="BG46" s="22"/>
      <c r="BH46" s="22"/>
      <c r="BI46" s="22"/>
      <c r="BJ46" s="201"/>
      <c r="BK46" s="22"/>
    </row>
    <row r="47" spans="1:138" x14ac:dyDescent="0.2">
      <c r="I47" s="22"/>
      <c r="K47" s="22"/>
      <c r="Q47" s="4"/>
      <c r="Z47" s="21"/>
      <c r="AA47" s="22"/>
      <c r="AB47" s="22"/>
      <c r="AC47" s="22"/>
      <c r="AD47" s="22"/>
      <c r="AE47" s="22"/>
      <c r="AF47" s="22"/>
      <c r="AG47" s="22"/>
      <c r="AH47" s="22"/>
      <c r="AI47" s="22"/>
      <c r="AJ47" s="22"/>
      <c r="AK47" s="22"/>
      <c r="AL47" s="22"/>
      <c r="AM47" s="22"/>
      <c r="AN47" s="22"/>
      <c r="AO47" s="22"/>
      <c r="AP47" s="21"/>
      <c r="AQ47" s="21"/>
      <c r="AR47" s="21"/>
      <c r="AS47" s="21"/>
      <c r="AT47" s="21"/>
      <c r="AU47" s="21"/>
      <c r="AV47" s="21"/>
      <c r="AW47" s="21"/>
      <c r="AX47" s="21"/>
      <c r="AY47" s="21"/>
      <c r="AZ47" s="21"/>
      <c r="BA47" s="21"/>
      <c r="BB47" s="21"/>
      <c r="BC47" s="21"/>
      <c r="BD47" s="21"/>
      <c r="BE47" s="21"/>
      <c r="BF47" s="22"/>
      <c r="BG47" s="22"/>
      <c r="BH47" s="22"/>
      <c r="BI47" s="22"/>
      <c r="BJ47" s="22"/>
      <c r="BK47" s="22"/>
    </row>
    <row r="48" spans="1:138" x14ac:dyDescent="0.2">
      <c r="I48" s="22"/>
      <c r="K48" s="22"/>
      <c r="Z48" s="21"/>
      <c r="AA48" s="22"/>
      <c r="AB48" s="22"/>
      <c r="AC48" s="22"/>
      <c r="AD48" s="22"/>
      <c r="AE48" s="22"/>
      <c r="AF48" s="22"/>
      <c r="AG48" s="22"/>
      <c r="AH48" s="22"/>
      <c r="AI48" s="22"/>
      <c r="AJ48" s="22"/>
      <c r="AK48" s="22"/>
      <c r="AL48" s="22"/>
      <c r="AM48" s="22"/>
      <c r="AN48" s="22"/>
      <c r="AO48" s="22"/>
      <c r="AP48" s="21"/>
      <c r="AQ48" s="21"/>
      <c r="AR48" s="21"/>
      <c r="AS48" s="21"/>
      <c r="AT48" s="21"/>
      <c r="AU48" s="21"/>
      <c r="AV48" s="21"/>
      <c r="AW48" s="21"/>
      <c r="AX48" s="21"/>
      <c r="AY48" s="21"/>
      <c r="AZ48" s="21"/>
      <c r="BA48" s="21"/>
      <c r="BB48" s="21"/>
      <c r="BC48" s="21"/>
      <c r="BD48" s="21"/>
      <c r="BE48" s="21"/>
      <c r="BF48" s="22"/>
      <c r="BG48" s="22"/>
      <c r="BH48" s="22"/>
      <c r="BI48" s="22"/>
      <c r="BJ48" s="22"/>
      <c r="BK48" s="22"/>
    </row>
    <row r="49" spans="9:62" x14ac:dyDescent="0.2">
      <c r="I49" s="22"/>
      <c r="K49" s="22"/>
      <c r="N49" s="186"/>
      <c r="O49" s="187"/>
      <c r="T49" s="186"/>
      <c r="U49" s="187"/>
      <c r="BJ49" s="186"/>
    </row>
    <row r="50" spans="9:62" x14ac:dyDescent="0.2">
      <c r="I50" s="22"/>
      <c r="K50" s="22"/>
      <c r="N50" s="186"/>
      <c r="O50" s="187"/>
      <c r="T50" s="186"/>
      <c r="U50" s="187"/>
      <c r="BJ50" s="186"/>
    </row>
    <row r="51" spans="9:62" x14ac:dyDescent="0.2">
      <c r="K51" s="22"/>
      <c r="N51" s="186"/>
      <c r="O51" s="187"/>
      <c r="T51" s="186"/>
      <c r="U51" s="187"/>
      <c r="BJ51" s="186"/>
    </row>
    <row r="52" spans="9:62" x14ac:dyDescent="0.2">
      <c r="K52" s="22"/>
      <c r="N52" s="186"/>
      <c r="O52" s="187"/>
      <c r="T52" s="186"/>
      <c r="U52" s="187"/>
      <c r="BJ52" s="186"/>
    </row>
    <row r="53" spans="9:62" x14ac:dyDescent="0.2">
      <c r="K53" s="22"/>
      <c r="N53" s="186"/>
      <c r="O53" s="187"/>
      <c r="T53" s="186"/>
      <c r="U53" s="187"/>
      <c r="BJ53" s="186"/>
    </row>
    <row r="54" spans="9:62" x14ac:dyDescent="0.2">
      <c r="K54" s="22"/>
      <c r="N54" s="186"/>
      <c r="O54" s="187"/>
      <c r="T54" s="186"/>
      <c r="U54" s="187"/>
      <c r="BJ54" s="186"/>
    </row>
    <row r="55" spans="9:62" x14ac:dyDescent="0.2">
      <c r="K55" s="22"/>
      <c r="N55" s="186"/>
      <c r="O55" s="187"/>
      <c r="T55" s="186"/>
      <c r="U55" s="187"/>
      <c r="BJ55" s="186"/>
    </row>
    <row r="56" spans="9:62" x14ac:dyDescent="0.2">
      <c r="K56" s="22"/>
      <c r="N56" s="186"/>
      <c r="O56" s="187"/>
      <c r="T56" s="186"/>
      <c r="U56" s="187"/>
      <c r="BJ56" s="186"/>
    </row>
    <row r="57" spans="9:62" x14ac:dyDescent="0.2">
      <c r="K57" s="22"/>
      <c r="N57" s="186"/>
      <c r="O57" s="187"/>
      <c r="T57" s="186"/>
      <c r="U57" s="187"/>
      <c r="BJ57" s="186"/>
    </row>
    <row r="58" spans="9:62" x14ac:dyDescent="0.2">
      <c r="K58" s="22"/>
    </row>
    <row r="59" spans="9:62" x14ac:dyDescent="0.2">
      <c r="K59" s="22"/>
    </row>
    <row r="60" spans="9:62" x14ac:dyDescent="0.2">
      <c r="K60" s="22"/>
    </row>
    <row r="61" spans="9:62" x14ac:dyDescent="0.2">
      <c r="K61" s="22"/>
      <c r="N61" s="186"/>
      <c r="O61" s="187"/>
      <c r="T61" s="186"/>
      <c r="U61" s="187"/>
      <c r="BJ61" s="186"/>
    </row>
    <row r="62" spans="9:62" x14ac:dyDescent="0.2">
      <c r="K62" s="22"/>
      <c r="N62" s="186"/>
      <c r="O62" s="187"/>
      <c r="T62" s="186"/>
      <c r="U62" s="187"/>
      <c r="BJ62" s="186"/>
    </row>
    <row r="63" spans="9:62" x14ac:dyDescent="0.2">
      <c r="K63" s="22"/>
      <c r="N63" s="186"/>
      <c r="O63" s="187"/>
      <c r="T63" s="186"/>
      <c r="U63" s="187"/>
      <c r="BJ63" s="186"/>
    </row>
    <row r="64" spans="9:62" x14ac:dyDescent="0.2">
      <c r="K64" s="22"/>
      <c r="N64" s="186"/>
      <c r="O64" s="187"/>
      <c r="T64" s="186"/>
      <c r="U64" s="187"/>
      <c r="BJ64" s="186"/>
    </row>
    <row r="65" spans="11:62" x14ac:dyDescent="0.2">
      <c r="K65" s="22"/>
      <c r="N65" s="186"/>
      <c r="O65" s="187"/>
      <c r="T65" s="186"/>
      <c r="U65" s="187"/>
      <c r="BJ65" s="186"/>
    </row>
    <row r="66" spans="11:62" x14ac:dyDescent="0.2">
      <c r="K66" s="22"/>
      <c r="N66" s="186"/>
      <c r="O66" s="187"/>
      <c r="T66" s="186"/>
      <c r="U66" s="187"/>
      <c r="BJ66" s="186"/>
    </row>
    <row r="67" spans="11:62" x14ac:dyDescent="0.2">
      <c r="K67" s="22"/>
      <c r="N67" s="186"/>
      <c r="O67" s="187"/>
      <c r="T67" s="186"/>
      <c r="U67" s="187"/>
      <c r="BJ67" s="186"/>
    </row>
    <row r="68" spans="11:62" x14ac:dyDescent="0.2">
      <c r="K68" s="22"/>
      <c r="N68" s="186"/>
      <c r="O68" s="187"/>
      <c r="T68" s="186"/>
      <c r="U68" s="187"/>
      <c r="BJ68" s="186"/>
    </row>
    <row r="69" spans="11:62" x14ac:dyDescent="0.2">
      <c r="K69" s="22"/>
      <c r="N69" s="186"/>
      <c r="O69" s="187"/>
      <c r="T69" s="186"/>
      <c r="U69" s="187"/>
      <c r="BJ69" s="186"/>
    </row>
    <row r="70" spans="11:62" x14ac:dyDescent="0.2">
      <c r="K70" s="22"/>
    </row>
    <row r="71" spans="11:62" x14ac:dyDescent="0.2">
      <c r="K71" s="22"/>
    </row>
    <row r="72" spans="11:62" x14ac:dyDescent="0.2">
      <c r="K72" s="22"/>
      <c r="N72" s="186"/>
      <c r="O72" s="187"/>
      <c r="T72" s="186"/>
      <c r="U72" s="187"/>
      <c r="BJ72" s="186"/>
    </row>
    <row r="73" spans="11:62" x14ac:dyDescent="0.2">
      <c r="K73" s="22"/>
      <c r="N73" s="186"/>
      <c r="O73" s="187"/>
      <c r="T73" s="186"/>
      <c r="U73" s="187"/>
      <c r="BJ73" s="186"/>
    </row>
    <row r="74" spans="11:62" x14ac:dyDescent="0.2">
      <c r="K74" s="22"/>
    </row>
    <row r="75" spans="11:62" x14ac:dyDescent="0.2">
      <c r="K75" s="22"/>
      <c r="N75" s="186"/>
      <c r="O75" s="187"/>
      <c r="T75" s="186"/>
      <c r="U75" s="187"/>
      <c r="BJ75" s="186"/>
    </row>
    <row r="76" spans="11:62" x14ac:dyDescent="0.2">
      <c r="K76" s="22"/>
      <c r="N76" s="186"/>
      <c r="O76" s="187"/>
      <c r="T76" s="186"/>
      <c r="U76" s="187"/>
      <c r="BJ76" s="186"/>
    </row>
    <row r="77" spans="11:62" x14ac:dyDescent="0.2">
      <c r="K77" s="22"/>
      <c r="N77" s="186"/>
      <c r="O77" s="187"/>
      <c r="T77" s="186"/>
      <c r="U77" s="187"/>
      <c r="BJ77" s="186"/>
    </row>
    <row r="78" spans="11:62" x14ac:dyDescent="0.2">
      <c r="K78" s="22"/>
      <c r="N78" s="186"/>
      <c r="O78" s="187"/>
      <c r="T78" s="186"/>
      <c r="U78" s="187"/>
      <c r="BJ78" s="186"/>
    </row>
    <row r="79" spans="11:62" x14ac:dyDescent="0.2">
      <c r="K79" s="22"/>
      <c r="N79" s="186"/>
      <c r="O79" s="187"/>
      <c r="T79" s="186"/>
      <c r="U79" s="187"/>
      <c r="BJ79" s="186"/>
    </row>
    <row r="80" spans="11:62" x14ac:dyDescent="0.2">
      <c r="K80" s="22"/>
      <c r="N80" s="186"/>
      <c r="O80" s="187"/>
      <c r="T80" s="186"/>
      <c r="U80" s="187"/>
      <c r="BJ80" s="186"/>
    </row>
    <row r="81" spans="11:62" x14ac:dyDescent="0.2">
      <c r="K81" s="22"/>
      <c r="N81" s="186"/>
      <c r="O81" s="187"/>
      <c r="T81" s="186"/>
      <c r="U81" s="187"/>
      <c r="BJ81" s="186"/>
    </row>
    <row r="82" spans="11:62" x14ac:dyDescent="0.2">
      <c r="K82" s="22"/>
      <c r="N82" s="186"/>
      <c r="O82" s="187"/>
      <c r="T82" s="186"/>
      <c r="U82" s="187"/>
      <c r="BJ82" s="186"/>
    </row>
    <row r="83" spans="11:62" x14ac:dyDescent="0.2">
      <c r="K83" s="22"/>
      <c r="N83" s="186"/>
      <c r="O83" s="187"/>
      <c r="T83" s="186"/>
      <c r="U83" s="187"/>
      <c r="BJ83" s="186"/>
    </row>
    <row r="84" spans="11:62" x14ac:dyDescent="0.2">
      <c r="K84" s="22"/>
      <c r="N84" s="186"/>
      <c r="O84" s="187"/>
      <c r="T84" s="186"/>
      <c r="U84" s="187"/>
      <c r="BJ84" s="186"/>
    </row>
    <row r="85" spans="11:62" x14ac:dyDescent="0.2">
      <c r="K85" s="22"/>
    </row>
    <row r="86" spans="11:62" x14ac:dyDescent="0.2">
      <c r="K86" s="22"/>
      <c r="N86" s="186"/>
      <c r="O86" s="187"/>
      <c r="T86" s="186"/>
      <c r="U86" s="187"/>
      <c r="BJ86" s="186"/>
    </row>
    <row r="87" spans="11:62" x14ac:dyDescent="0.2">
      <c r="K87" s="22"/>
      <c r="N87" s="186"/>
      <c r="O87" s="187"/>
      <c r="T87" s="186"/>
      <c r="U87" s="187"/>
      <c r="BJ87" s="186"/>
    </row>
    <row r="88" spans="11:62" x14ac:dyDescent="0.2">
      <c r="K88" s="22"/>
      <c r="N88" s="186"/>
      <c r="O88" s="187"/>
      <c r="T88" s="186"/>
      <c r="U88" s="187"/>
      <c r="BJ88" s="186"/>
    </row>
    <row r="89" spans="11:62" x14ac:dyDescent="0.2">
      <c r="K89" s="22"/>
      <c r="N89" s="186"/>
      <c r="O89" s="187"/>
      <c r="T89" s="186"/>
      <c r="U89" s="187"/>
      <c r="BJ89" s="186"/>
    </row>
    <row r="90" spans="11:62" x14ac:dyDescent="0.2">
      <c r="K90" s="22"/>
      <c r="N90" s="186"/>
      <c r="O90" s="187"/>
      <c r="T90" s="186"/>
      <c r="U90" s="187"/>
      <c r="BJ90" s="186"/>
    </row>
    <row r="91" spans="11:62" x14ac:dyDescent="0.2">
      <c r="K91" s="22"/>
      <c r="N91" s="186"/>
      <c r="O91" s="187"/>
      <c r="T91" s="186"/>
      <c r="U91" s="187"/>
      <c r="BJ91" s="186"/>
    </row>
    <row r="92" spans="11:62" x14ac:dyDescent="0.2">
      <c r="K92" s="22"/>
      <c r="N92" s="186"/>
      <c r="O92" s="187"/>
      <c r="T92" s="186"/>
      <c r="U92" s="187"/>
      <c r="BJ92" s="186"/>
    </row>
    <row r="93" spans="11:62" x14ac:dyDescent="0.2">
      <c r="K93" s="22"/>
    </row>
    <row r="94" spans="11:62" x14ac:dyDescent="0.2">
      <c r="K94" s="22"/>
    </row>
    <row r="95" spans="11:62" x14ac:dyDescent="0.2">
      <c r="K95" s="22"/>
    </row>
    <row r="96" spans="11:62" x14ac:dyDescent="0.2">
      <c r="K96" s="22"/>
    </row>
    <row r="97" spans="11:62" x14ac:dyDescent="0.2">
      <c r="K97" s="22"/>
      <c r="N97" s="186"/>
      <c r="O97" s="187"/>
      <c r="T97" s="186"/>
      <c r="U97" s="187"/>
      <c r="BJ97" s="186"/>
    </row>
    <row r="98" spans="11:62" x14ac:dyDescent="0.2">
      <c r="K98" s="22"/>
      <c r="N98" s="186"/>
      <c r="O98" s="187"/>
      <c r="T98" s="186"/>
      <c r="U98" s="187"/>
      <c r="BJ98" s="186"/>
    </row>
    <row r="99" spans="11:62" x14ac:dyDescent="0.2">
      <c r="K99" s="22"/>
      <c r="N99" s="186"/>
      <c r="O99" s="187"/>
      <c r="T99" s="186"/>
      <c r="U99" s="187"/>
      <c r="BJ99" s="186"/>
    </row>
    <row r="100" spans="11:62" x14ac:dyDescent="0.2">
      <c r="K100" s="22"/>
      <c r="N100" s="186"/>
      <c r="O100" s="187"/>
      <c r="T100" s="186"/>
      <c r="U100" s="187"/>
      <c r="BJ100" s="186"/>
    </row>
    <row r="101" spans="11:62" x14ac:dyDescent="0.2">
      <c r="K101" s="22"/>
      <c r="N101" s="186"/>
      <c r="O101" s="187"/>
      <c r="T101" s="186"/>
      <c r="U101" s="187"/>
      <c r="BJ101" s="186"/>
    </row>
    <row r="102" spans="11:62" x14ac:dyDescent="0.2">
      <c r="K102" s="22"/>
      <c r="N102" s="186"/>
      <c r="O102" s="187"/>
      <c r="T102" s="186"/>
      <c r="U102" s="187"/>
      <c r="BJ102" s="186"/>
    </row>
    <row r="103" spans="11:62" x14ac:dyDescent="0.2">
      <c r="K103" s="22"/>
      <c r="N103" s="186"/>
      <c r="O103" s="187"/>
      <c r="T103" s="186"/>
      <c r="U103" s="187"/>
      <c r="BJ103" s="186"/>
    </row>
    <row r="104" spans="11:62" x14ac:dyDescent="0.2">
      <c r="K104" s="22"/>
    </row>
    <row r="105" spans="11:62" x14ac:dyDescent="0.2">
      <c r="K105" s="22"/>
    </row>
    <row r="106" spans="11:62" x14ac:dyDescent="0.2">
      <c r="K106" s="22"/>
      <c r="N106" s="186"/>
      <c r="O106" s="187"/>
      <c r="T106" s="186"/>
      <c r="U106" s="187"/>
      <c r="BJ106" s="186"/>
    </row>
    <row r="107" spans="11:62" x14ac:dyDescent="0.2">
      <c r="K107" s="22"/>
      <c r="N107" s="186"/>
      <c r="O107" s="187"/>
      <c r="T107" s="186"/>
      <c r="U107" s="187"/>
      <c r="BJ107" s="186"/>
    </row>
    <row r="108" spans="11:62" x14ac:dyDescent="0.2">
      <c r="N108" s="186"/>
      <c r="O108" s="187"/>
      <c r="T108" s="186"/>
      <c r="U108" s="187"/>
      <c r="BJ108" s="186"/>
    </row>
    <row r="109" spans="11:62" x14ac:dyDescent="0.2">
      <c r="N109" s="186"/>
      <c r="O109" s="187"/>
      <c r="T109" s="186"/>
      <c r="U109" s="187"/>
      <c r="BJ109" s="186"/>
    </row>
    <row r="110" spans="11:62" x14ac:dyDescent="0.2">
      <c r="N110" s="186"/>
      <c r="O110" s="187"/>
      <c r="T110" s="186"/>
      <c r="U110" s="187"/>
      <c r="BJ110" s="186"/>
    </row>
    <row r="111" spans="11:62" x14ac:dyDescent="0.2">
      <c r="N111" s="186"/>
      <c r="O111" s="187"/>
      <c r="T111" s="186"/>
      <c r="U111" s="187"/>
      <c r="BJ111" s="186"/>
    </row>
  </sheetData>
  <sheetProtection sheet="1" formatCells="0" formatColumns="0" formatRows="0" sort="0" autoFilter="0" pivotTables="0"/>
  <autoFilter ref="A36:BR43" xr:uid="{C17AB63A-CC2E-45B1-9000-3DF8F50B2535}"/>
  <mergeCells count="168">
    <mergeCell ref="BO37:BO39"/>
    <mergeCell ref="BQ37:BQ39"/>
    <mergeCell ref="U83:U84"/>
    <mergeCell ref="BJ83:BJ84"/>
    <mergeCell ref="O83:O84"/>
    <mergeCell ref="T83:T84"/>
    <mergeCell ref="N83:N84"/>
    <mergeCell ref="B2:D5"/>
    <mergeCell ref="E2:X5"/>
    <mergeCell ref="D28:F28"/>
    <mergeCell ref="D35:K35"/>
    <mergeCell ref="L35:X35"/>
    <mergeCell ref="Y35:BK35"/>
    <mergeCell ref="V37:V39"/>
    <mergeCell ref="W37:W39"/>
    <mergeCell ref="X37:X39"/>
    <mergeCell ref="BJ37:BJ39"/>
    <mergeCell ref="BK37:BK39"/>
    <mergeCell ref="O37:O39"/>
    <mergeCell ref="P37:P39"/>
    <mergeCell ref="Q37:Q39"/>
    <mergeCell ref="R37:R39"/>
    <mergeCell ref="S37:S39"/>
    <mergeCell ref="T37:T39"/>
    <mergeCell ref="A40:A42"/>
    <mergeCell ref="B40:B42"/>
    <mergeCell ref="E40:E42"/>
    <mergeCell ref="F40:F42"/>
    <mergeCell ref="G40:G42"/>
    <mergeCell ref="H40:H42"/>
    <mergeCell ref="I40:I42"/>
    <mergeCell ref="J40:J42"/>
    <mergeCell ref="U37:U39"/>
    <mergeCell ref="I37:I39"/>
    <mergeCell ref="J37:J39"/>
    <mergeCell ref="K37:K39"/>
    <mergeCell ref="L37:L39"/>
    <mergeCell ref="M37:M39"/>
    <mergeCell ref="N37:N39"/>
    <mergeCell ref="A37:A39"/>
    <mergeCell ref="B37:B39"/>
    <mergeCell ref="E37:E39"/>
    <mergeCell ref="F37:F39"/>
    <mergeCell ref="G37:G39"/>
    <mergeCell ref="H37:H39"/>
    <mergeCell ref="BO40:BO42"/>
    <mergeCell ref="BQ40:BQ42"/>
    <mergeCell ref="Q40:Q42"/>
    <mergeCell ref="R40:R42"/>
    <mergeCell ref="S40:S42"/>
    <mergeCell ref="T40:T42"/>
    <mergeCell ref="U40:U42"/>
    <mergeCell ref="V40:V42"/>
    <mergeCell ref="K40:K42"/>
    <mergeCell ref="L40:L42"/>
    <mergeCell ref="M40:M42"/>
    <mergeCell ref="N40:N42"/>
    <mergeCell ref="O40:O42"/>
    <mergeCell ref="P40:P42"/>
    <mergeCell ref="U44:U46"/>
    <mergeCell ref="BJ44:BJ46"/>
    <mergeCell ref="O44:O46"/>
    <mergeCell ref="T44:T46"/>
    <mergeCell ref="N44:N46"/>
    <mergeCell ref="W40:W42"/>
    <mergeCell ref="X40:X42"/>
    <mergeCell ref="BJ40:BJ42"/>
    <mergeCell ref="BK40:BK42"/>
    <mergeCell ref="U52:U53"/>
    <mergeCell ref="BJ52:BJ53"/>
    <mergeCell ref="O52:O53"/>
    <mergeCell ref="T52:T53"/>
    <mergeCell ref="N52:N53"/>
    <mergeCell ref="BJ49:BJ51"/>
    <mergeCell ref="T49:T51"/>
    <mergeCell ref="U49:U51"/>
    <mergeCell ref="N49:N51"/>
    <mergeCell ref="O49:O51"/>
    <mergeCell ref="U56:U57"/>
    <mergeCell ref="BJ56:BJ57"/>
    <mergeCell ref="O56:O57"/>
    <mergeCell ref="T56:T57"/>
    <mergeCell ref="N56:N57"/>
    <mergeCell ref="BJ54:BJ55"/>
    <mergeCell ref="T54:T55"/>
    <mergeCell ref="U54:U55"/>
    <mergeCell ref="N54:N55"/>
    <mergeCell ref="O54:O55"/>
    <mergeCell ref="U63:U65"/>
    <mergeCell ref="BJ63:BJ65"/>
    <mergeCell ref="O63:O65"/>
    <mergeCell ref="T63:T65"/>
    <mergeCell ref="N63:N65"/>
    <mergeCell ref="BJ61:BJ62"/>
    <mergeCell ref="T61:T62"/>
    <mergeCell ref="U61:U62"/>
    <mergeCell ref="N61:N62"/>
    <mergeCell ref="O61:O62"/>
    <mergeCell ref="U72:U73"/>
    <mergeCell ref="BJ72:BJ73"/>
    <mergeCell ref="O72:O73"/>
    <mergeCell ref="T72:T73"/>
    <mergeCell ref="N72:N73"/>
    <mergeCell ref="BJ66:BJ69"/>
    <mergeCell ref="T66:T69"/>
    <mergeCell ref="U66:U69"/>
    <mergeCell ref="N66:N69"/>
    <mergeCell ref="O66:O69"/>
    <mergeCell ref="U78:U80"/>
    <mergeCell ref="BJ78:BJ80"/>
    <mergeCell ref="O78:O80"/>
    <mergeCell ref="T78:T80"/>
    <mergeCell ref="N78:N80"/>
    <mergeCell ref="BJ75:BJ77"/>
    <mergeCell ref="T75:T77"/>
    <mergeCell ref="U75:U77"/>
    <mergeCell ref="N75:N77"/>
    <mergeCell ref="O75:O77"/>
    <mergeCell ref="U86:U87"/>
    <mergeCell ref="BJ86:BJ87"/>
    <mergeCell ref="O86:O87"/>
    <mergeCell ref="T86:T87"/>
    <mergeCell ref="N86:N87"/>
    <mergeCell ref="BJ81:BJ82"/>
    <mergeCell ref="T81:T82"/>
    <mergeCell ref="U81:U82"/>
    <mergeCell ref="N81:N82"/>
    <mergeCell ref="O81:O82"/>
    <mergeCell ref="U90:U92"/>
    <mergeCell ref="BJ90:BJ92"/>
    <mergeCell ref="O90:O92"/>
    <mergeCell ref="T90:T92"/>
    <mergeCell ref="N90:N92"/>
    <mergeCell ref="BJ88:BJ89"/>
    <mergeCell ref="T88:T89"/>
    <mergeCell ref="U88:U89"/>
    <mergeCell ref="N88:N89"/>
    <mergeCell ref="O88:O89"/>
    <mergeCell ref="U100:U101"/>
    <mergeCell ref="BJ100:BJ101"/>
    <mergeCell ref="O100:O101"/>
    <mergeCell ref="T100:T101"/>
    <mergeCell ref="N100:N101"/>
    <mergeCell ref="BJ97:BJ99"/>
    <mergeCell ref="T97:T99"/>
    <mergeCell ref="U97:U99"/>
    <mergeCell ref="N97:N99"/>
    <mergeCell ref="O97:O99"/>
    <mergeCell ref="U106:U107"/>
    <mergeCell ref="BJ106:BJ107"/>
    <mergeCell ref="O106:O107"/>
    <mergeCell ref="T106:T107"/>
    <mergeCell ref="N106:N107"/>
    <mergeCell ref="BJ102:BJ103"/>
    <mergeCell ref="T102:T103"/>
    <mergeCell ref="U102:U103"/>
    <mergeCell ref="N102:N103"/>
    <mergeCell ref="O102:O103"/>
    <mergeCell ref="O110:O111"/>
    <mergeCell ref="T110:T111"/>
    <mergeCell ref="N110:N111"/>
    <mergeCell ref="BJ108:BJ109"/>
    <mergeCell ref="T108:T109"/>
    <mergeCell ref="U108:U109"/>
    <mergeCell ref="N108:N109"/>
    <mergeCell ref="O108:O109"/>
    <mergeCell ref="U110:U111"/>
    <mergeCell ref="BJ110:BJ111"/>
  </mergeCells>
  <conditionalFormatting sqref="W37 W40 W43">
    <cfRule type="containsText" dxfId="235" priority="252" operator="containsText" text="RIESGO BAJO">
      <formula>NOT(ISERROR(SEARCH("RIESGO BAJO",W37)))</formula>
    </cfRule>
    <cfRule type="containsText" dxfId="234" priority="253" operator="containsText" text="RIESGO MODERADO">
      <formula>NOT(ISERROR(SEARCH("RIESGO MODERADO",W37)))</formula>
    </cfRule>
    <cfRule type="containsText" dxfId="233" priority="254" operator="containsText" text="RIESGO ALTO">
      <formula>NOT(ISERROR(SEARCH("RIESGO ALTO",W37)))</formula>
    </cfRule>
    <cfRule type="containsText" dxfId="232" priority="255" operator="containsText" text="RIESGO EXTREMO">
      <formula>NOT(ISERROR(SEARCH("RIESGO EXTREMO",W37)))</formula>
    </cfRule>
  </conditionalFormatting>
  <conditionalFormatting sqref="X37 X40 X43">
    <cfRule type="containsText" dxfId="231" priority="203" operator="containsText" text="RIESGO BAJO">
      <formula>NOT(ISERROR(SEARCH("RIESGO BAJO",X37)))</formula>
    </cfRule>
    <cfRule type="containsText" dxfId="230" priority="204" operator="containsText" text="RIESGO MODERADO">
      <formula>NOT(ISERROR(SEARCH("RIESGO MODERADO",X37)))</formula>
    </cfRule>
    <cfRule type="containsText" dxfId="229" priority="205" operator="containsText" text="RIESGO ALTO">
      <formula>NOT(ISERROR(SEARCH("RIESGO ALTO",X37)))</formula>
    </cfRule>
    <cfRule type="containsText" dxfId="228" priority="206" operator="containsText" text="RIESGO EXTREMO">
      <formula>NOT(ISERROR(SEARCH("RIESGO EXTREMO",X37)))</formula>
    </cfRule>
  </conditionalFormatting>
  <conditionalFormatting sqref="P37 P40 P43">
    <cfRule type="containsText" dxfId="227" priority="191" operator="containsText" text="RIESGO BAJO">
      <formula>NOT(ISERROR(SEARCH("RIESGO BAJO",P37)))</formula>
    </cfRule>
    <cfRule type="containsText" dxfId="226" priority="192" operator="containsText" text="RIESGO MODERADO">
      <formula>NOT(ISERROR(SEARCH("RIESGO MODERADO",P37)))</formula>
    </cfRule>
    <cfRule type="containsText" dxfId="225" priority="193" operator="containsText" text="RIESGO ALTO">
      <formula>NOT(ISERROR(SEARCH("RIESGO ALTO",P37)))</formula>
    </cfRule>
    <cfRule type="containsText" dxfId="224" priority="194" operator="containsText" text="RIESGO EXTREMO">
      <formula>NOT(ISERROR(SEARCH("RIESGO EXTREMO",P37)))</formula>
    </cfRule>
  </conditionalFormatting>
  <conditionalFormatting sqref="O37 O40 O43">
    <cfRule type="containsText" dxfId="223" priority="103" operator="containsText" text="RIESGO BAJO">
      <formula>NOT(ISERROR(SEARCH("RIESGO BAJO",O37)))</formula>
    </cfRule>
    <cfRule type="containsText" dxfId="222" priority="104" operator="containsText" text="RIESGO MODERADO">
      <formula>NOT(ISERROR(SEARCH("RIESGO MODERADO",O37)))</formula>
    </cfRule>
    <cfRule type="containsText" dxfId="221" priority="105" operator="containsText" text="RIESGO ALTO">
      <formula>NOT(ISERROR(SEARCH("RIESGO ALTO",O37)))</formula>
    </cfRule>
    <cfRule type="containsText" dxfId="220" priority="106" operator="containsText" text="RIESGO EXTREMO">
      <formula>NOT(ISERROR(SEARCH("RIESGO EXTREMO",O37)))</formula>
    </cfRule>
  </conditionalFormatting>
  <conditionalFormatting sqref="Q37 Q40 Q43">
    <cfRule type="containsText" dxfId="219" priority="119" operator="containsText" text="RIESGO BAJO">
      <formula>NOT(ISERROR(SEARCH("RIESGO BAJO",Q37)))</formula>
    </cfRule>
    <cfRule type="containsText" dxfId="218" priority="120" operator="containsText" text="RIESGO MODERADO">
      <formula>NOT(ISERROR(SEARCH("RIESGO MODERADO",Q37)))</formula>
    </cfRule>
    <cfRule type="containsText" dxfId="217" priority="121" operator="containsText" text="RIESGO ALTO">
      <formula>NOT(ISERROR(SEARCH("RIESGO ALTO",Q37)))</formula>
    </cfRule>
    <cfRule type="containsText" dxfId="216" priority="122" operator="containsText" text="RIESGO EXTREMO">
      <formula>NOT(ISERROR(SEARCH("RIESGO EXTREMO",Q37)))</formula>
    </cfRule>
  </conditionalFormatting>
  <conditionalFormatting sqref="V37 V40 V43">
    <cfRule type="containsText" dxfId="215" priority="67" operator="containsText" text="RIESGO BAJO">
      <formula>NOT(ISERROR(SEARCH("RIESGO BAJO",V37)))</formula>
    </cfRule>
    <cfRule type="containsText" dxfId="214" priority="68" operator="containsText" text="RIESGO MODERADO">
      <formula>NOT(ISERROR(SEARCH("RIESGO MODERADO",V37)))</formula>
    </cfRule>
    <cfRule type="containsText" dxfId="213" priority="69" operator="containsText" text="RIESGO ALTO">
      <formula>NOT(ISERROR(SEARCH("RIESGO ALTO",V37)))</formula>
    </cfRule>
    <cfRule type="containsText" dxfId="212" priority="70" operator="containsText" text="RIESGO EXTREMO">
      <formula>NOT(ISERROR(SEARCH("RIESGO EXTREMO",V37)))</formula>
    </cfRule>
  </conditionalFormatting>
  <conditionalFormatting sqref="U37 U40 U43">
    <cfRule type="containsText" dxfId="211" priority="47" operator="containsText" text="RIESGO BAJO">
      <formula>NOT(ISERROR(SEARCH("RIESGO BAJO",U37)))</formula>
    </cfRule>
    <cfRule type="containsText" dxfId="210" priority="48" operator="containsText" text="RIESGO MODERADO">
      <formula>NOT(ISERROR(SEARCH("RIESGO MODERADO",U37)))</formula>
    </cfRule>
    <cfRule type="containsText" dxfId="209" priority="49" operator="containsText" text="RIESGO ALTO">
      <formula>NOT(ISERROR(SEARCH("RIESGO ALTO",U37)))</formula>
    </cfRule>
    <cfRule type="containsText" dxfId="208" priority="50" operator="containsText" text="RIESGO EXTREMO">
      <formula>NOT(ISERROR(SEARCH("RIESGO EXTREMO",U37)))</formula>
    </cfRule>
  </conditionalFormatting>
  <conditionalFormatting sqref="L6:L10">
    <cfRule type="colorScale" priority="2">
      <colorScale>
        <cfvo type="min"/>
        <cfvo type="percentile" val="50"/>
        <cfvo type="max"/>
        <color rgb="FFF8696B"/>
        <color rgb="FFFFEB84"/>
        <color rgb="FF63BE7B"/>
      </colorScale>
    </cfRule>
  </conditionalFormatting>
  <conditionalFormatting sqref="R6:R10">
    <cfRule type="colorScale" priority="1">
      <colorScale>
        <cfvo type="min"/>
        <cfvo type="percentile" val="50"/>
        <cfvo type="max"/>
        <color rgb="FFF8696B"/>
        <color rgb="FFFFEB84"/>
        <color rgb="FF63BE7B"/>
      </colorScale>
    </cfRule>
  </conditionalFormatting>
  <dataValidations count="26">
    <dataValidation type="list" allowBlank="1" showInputMessage="1" showErrorMessage="1" sqref="Q37 Q40 Q43" xr:uid="{A60AF4D3-2B0F-4349-906A-457915E85D25}">
      <formula1>#REF!</formula1>
    </dataValidation>
    <dataValidation type="list" allowBlank="1" showInputMessage="1" showErrorMessage="1" sqref="H37 H40 H43" xr:uid="{4086207C-94B0-4180-97A4-6AE4139E65EC}">
      <formula1>$H$6:$H$12</formula1>
    </dataValidation>
    <dataValidation type="list" allowBlank="1" showInputMessage="1" showErrorMessage="1" sqref="G37 G40 G43" xr:uid="{561A86B7-6783-424B-9D80-4535091EE92E}">
      <formula1>$G$6:$G$11</formula1>
    </dataValidation>
    <dataValidation type="list" allowBlank="1" showInputMessage="1" showErrorMessage="1" sqref="F37 F40 F43" xr:uid="{52D0D144-5262-4C5F-B612-C4C01B39C76C}">
      <formula1>$F$6:$F$11</formula1>
    </dataValidation>
    <dataValidation type="list" allowBlank="1" showInputMessage="1" showErrorMessage="1" sqref="BM40:BM43 BL37:BL43" xr:uid="{E15350A6-B6F3-4246-B5E6-758A66F19A1E}">
      <formula1>$BL$6:$BL$7</formula1>
    </dataValidation>
    <dataValidation type="list" allowBlank="1" showInputMessage="1" showErrorMessage="1" sqref="BM37:BM39" xr:uid="{F5031E48-B824-4B5A-8773-C98E3991087D}">
      <formula1>$BM$6:$BM$8</formula1>
    </dataValidation>
    <dataValidation type="list" allowBlank="1" showInputMessage="1" showErrorMessage="1" sqref="M43 S37:S43 M37:M40" xr:uid="{E383570E-719E-4FC9-B362-5BEAE3E53990}">
      <formula1>$M$6:$M$10</formula1>
    </dataValidation>
    <dataValidation type="list" allowBlank="1" showInputMessage="1" showErrorMessage="1" sqref="L43 R37:R43 L37:L40" xr:uid="{83B40194-BF21-4D15-8626-3FE0D2C1B18C}">
      <formula1>$L$6:$L$10</formula1>
    </dataValidation>
    <dataValidation type="list" allowBlank="1" showInputMessage="1" showErrorMessage="1" sqref="AO37:AO43" xr:uid="{E15B8977-7EA7-4D48-8646-35AC4DC36A35}">
      <formula1>$AO$6:$AO$7</formula1>
    </dataValidation>
    <dataValidation type="list" allowBlank="1" showInputMessage="1" showErrorMessage="1" sqref="AI37:AI43" xr:uid="{CAB64642-07D1-4C35-B6BB-C194AF0EFD12}">
      <formula1>$AI$6:$AI$7</formula1>
    </dataValidation>
    <dataValidation type="list" allowBlank="1" showInputMessage="1" showErrorMessage="1" sqref="AC37:AC43" xr:uid="{386AF92C-289C-4735-A05E-0ACB6C22F585}">
      <formula1>$AC$6:$AC$7</formula1>
    </dataValidation>
    <dataValidation type="list" allowBlank="1" showInputMessage="1" showErrorMessage="1" sqref="BF37:BF43" xr:uid="{AA6727B3-384E-4BB8-B9ED-0ED78238A7D6}">
      <formula1>$BF$6:$BF$8</formula1>
    </dataValidation>
    <dataValidation type="list" allowBlank="1" showInputMessage="1" showErrorMessage="1" sqref="AV37:AV43" xr:uid="{11650574-E1DA-4A78-B513-84BF11AF350F}">
      <formula1>$AV$6:$AV$8</formula1>
    </dataValidation>
    <dataValidation type="list" allowBlank="1" showInputMessage="1" showErrorMessage="1" sqref="AU37:AU43" xr:uid="{99E916C6-1AAE-46F7-B59B-9239B84410D7}">
      <formula1>$AU$6:$AU$7</formula1>
    </dataValidation>
    <dataValidation type="list" allowBlank="1" showInputMessage="1" showErrorMessage="1" sqref="AT37:AT43" xr:uid="{9D197D5B-76E8-44F4-86A6-5E1DBF7CB949}">
      <formula1>$AT$6:$AT$7</formula1>
    </dataValidation>
    <dataValidation type="list" allowBlank="1" showInputMessage="1" showErrorMessage="1" sqref="AS37:AS43" xr:uid="{31D2FCEF-6AEC-496F-A4F2-4C6B86607084}">
      <formula1>$AS$6:$AS$8</formula1>
    </dataValidation>
    <dataValidation type="list" allowBlank="1" showInputMessage="1" showErrorMessage="1" sqref="AR37:AR43" xr:uid="{3586FE51-2965-440E-A83D-B8090C78D873}">
      <formula1>$AR$6:$AR$7</formula1>
    </dataValidation>
    <dataValidation type="list" allowBlank="1" showInputMessage="1" showErrorMessage="1" sqref="AQ37:AQ43" xr:uid="{1BAAC5A9-C890-4354-996E-940C274260B8}">
      <formula1>$AQ$6:$AQ$7</formula1>
    </dataValidation>
    <dataValidation type="list" allowBlank="1" showInputMessage="1" showErrorMessage="1" sqref="AP37:AP43" xr:uid="{E8A89E63-4BE4-4684-95FC-ABB3865B863C}">
      <formula1>$AP$6:$AP$7</formula1>
    </dataValidation>
    <dataValidation type="list" allowBlank="1" showInputMessage="1" showErrorMessage="1" sqref="AK37:AM43" xr:uid="{E91C04D4-5A0E-4DD5-8D5D-5F35B0361B7E}">
      <formula1>$AK$6:$AK$7</formula1>
    </dataValidation>
    <dataValidation type="list" allowBlank="1" showInputMessage="1" showErrorMessage="1" sqref="AA37:AA43" xr:uid="{3D89710C-D81A-415D-A024-861CD75F9665}">
      <formula1>$AA$6:$AA$7</formula1>
    </dataValidation>
    <dataValidation type="list" allowBlank="1" showInputMessage="1" showErrorMessage="1" sqref="AJ37:AJ43" xr:uid="{8C96CDC4-95EA-4EA0-B1F0-FCFABC1B7072}">
      <formula1>$AJ$6:$AJ$8</formula1>
    </dataValidation>
    <dataValidation type="list" allowBlank="1" showInputMessage="1" showErrorMessage="1" sqref="X37:X43" xr:uid="{D7A8BFAC-3338-4A30-9EB6-7DD2EA30F6BC}">
      <formula1>$X$6:$X$7</formula1>
    </dataValidation>
    <dataValidation type="list" allowBlank="1" showInputMessage="1" showErrorMessage="1" sqref="D37:D43" xr:uid="{11E5899F-4141-45ED-8890-333B3A7CA2A7}">
      <formula1>$D$6:$D$25</formula1>
    </dataValidation>
    <dataValidation type="list" allowBlank="1" showInputMessage="1" showErrorMessage="1" sqref="E37:E43" xr:uid="{60186BD6-ED08-4D72-9459-2407CA88E441}">
      <formula1>$E$6:$E$15</formula1>
    </dataValidation>
    <dataValidation type="list" allowBlank="1" showInputMessage="1" showErrorMessage="1" sqref="AN37:AN43" xr:uid="{7E728825-5D79-4789-8443-3A6A04F79124}">
      <formula1>$AN$6:$AN$14</formula1>
    </dataValidation>
  </dataValidations>
  <pageMargins left="0.25" right="0.25" top="0.75" bottom="0.75" header="0.3" footer="0.3"/>
  <pageSetup scale="21" orientation="landscape"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FEE02-9251-482B-B8E5-403049CA18E9}">
  <sheetPr>
    <tabColor theme="8" tint="-0.249977111117893"/>
  </sheetPr>
  <dimension ref="A1:EH118"/>
  <sheetViews>
    <sheetView showGridLines="0" zoomScale="70" zoomScaleNormal="70" zoomScaleSheetLayoutView="100" workbookViewId="0"/>
  </sheetViews>
  <sheetFormatPr baseColWidth="10" defaultRowHeight="15" x14ac:dyDescent="0.2"/>
  <cols>
    <col min="1" max="1" width="3.5703125" style="1" bestFit="1" customWidth="1"/>
    <col min="2" max="2" width="7" style="3" customWidth="1"/>
    <col min="3" max="3" width="20.140625" style="26" hidden="1" customWidth="1"/>
    <col min="4" max="4" width="20.42578125" style="2" customWidth="1"/>
    <col min="5" max="5" width="15" style="1" customWidth="1"/>
    <col min="6" max="7" width="14.42578125" style="1" customWidth="1"/>
    <col min="8" max="8" width="15.5703125" style="1" customWidth="1"/>
    <col min="9" max="9" width="44.5703125" style="1" customWidth="1"/>
    <col min="10" max="10" width="42.7109375" style="1" customWidth="1"/>
    <col min="11" max="11" width="36.28515625" style="1" customWidth="1"/>
    <col min="12" max="12" width="16.7109375" style="1" customWidth="1"/>
    <col min="13" max="13" width="14.140625" style="1" customWidth="1"/>
    <col min="14" max="14" width="9.5703125" style="1" hidden="1" customWidth="1"/>
    <col min="15" max="15" width="15.5703125" style="6" hidden="1" customWidth="1"/>
    <col min="16" max="16" width="15.5703125" style="6" customWidth="1"/>
    <col min="17" max="17" width="18.42578125" style="1" customWidth="1"/>
    <col min="18" max="18" width="17.7109375" style="1" customWidth="1"/>
    <col min="19" max="19" width="13.85546875" style="1" customWidth="1"/>
    <col min="20" max="20" width="9.5703125" style="1" hidden="1" customWidth="1"/>
    <col min="21" max="21" width="15.5703125" style="6" hidden="1" customWidth="1"/>
    <col min="22" max="22" width="16.7109375" style="6" customWidth="1"/>
    <col min="23" max="24" width="28.140625" style="1" customWidth="1"/>
    <col min="25" max="25" width="82.140625" style="1" customWidth="1"/>
    <col min="26" max="26" width="21.28515625" style="2" customWidth="1"/>
    <col min="27" max="27" width="16.140625" style="1" customWidth="1"/>
    <col min="28" max="28" width="35" style="1" customWidth="1"/>
    <col min="29" max="29" width="21.140625" style="1" customWidth="1"/>
    <col min="30" max="30" width="7.42578125" style="1" customWidth="1"/>
    <col min="31" max="34" width="11.42578125" style="1" customWidth="1"/>
    <col min="35" max="35" width="21.140625" style="1" customWidth="1"/>
    <col min="36" max="41" width="16.140625" style="1" customWidth="1"/>
    <col min="42" max="48" width="19.28515625" style="2" customWidth="1"/>
    <col min="49" max="49" width="4.85546875" style="2" customWidth="1"/>
    <col min="50" max="50" width="6.42578125" style="2" customWidth="1"/>
    <col min="51" max="55" width="4.85546875" style="2" customWidth="1"/>
    <col min="56" max="56" width="10.42578125" style="2" customWidth="1"/>
    <col min="57" max="57" width="11.85546875" style="2" customWidth="1"/>
    <col min="58" max="58" width="28.85546875" style="1" customWidth="1"/>
    <col min="59" max="59" width="13" style="1" customWidth="1"/>
    <col min="60" max="60" width="14" style="1" customWidth="1"/>
    <col min="61" max="62" width="14.42578125" style="1" customWidth="1"/>
    <col min="63" max="63" width="13.28515625" style="1" customWidth="1"/>
    <col min="64" max="65" width="18.85546875" style="1" customWidth="1"/>
    <col min="66" max="67" width="18" style="1" customWidth="1"/>
    <col min="68" max="69" width="17.85546875" style="1" customWidth="1"/>
    <col min="70" max="70" width="22.42578125" style="26" customWidth="1"/>
    <col min="71" max="16384" width="11.42578125" style="1"/>
  </cols>
  <sheetData>
    <row r="1" spans="2:70" s="58" customFormat="1" ht="6" customHeight="1" thickBot="1" x14ac:dyDescent="0.25">
      <c r="B1" s="3"/>
      <c r="C1" s="26"/>
      <c r="D1" s="2"/>
      <c r="O1" s="59"/>
      <c r="P1" s="59"/>
      <c r="U1" s="59"/>
      <c r="V1" s="59"/>
      <c r="Z1" s="2"/>
      <c r="AP1" s="2"/>
      <c r="AQ1" s="2"/>
      <c r="AR1" s="2"/>
      <c r="AS1" s="2"/>
      <c r="AT1" s="2"/>
      <c r="AU1" s="2"/>
      <c r="AV1" s="2"/>
      <c r="AW1" s="2"/>
      <c r="AX1" s="2"/>
      <c r="AY1" s="2"/>
      <c r="AZ1" s="2"/>
      <c r="BA1" s="2"/>
      <c r="BB1" s="2"/>
      <c r="BC1" s="2"/>
      <c r="BD1" s="2"/>
      <c r="BE1" s="2"/>
      <c r="BR1" s="26"/>
    </row>
    <row r="2" spans="2:70" s="58" customFormat="1" ht="14.25" customHeight="1" x14ac:dyDescent="0.2">
      <c r="B2" s="159"/>
      <c r="C2" s="160"/>
      <c r="D2" s="161"/>
      <c r="E2" s="168" t="s">
        <v>794</v>
      </c>
      <c r="F2" s="169"/>
      <c r="G2" s="169"/>
      <c r="H2" s="169"/>
      <c r="I2" s="169"/>
      <c r="J2" s="169"/>
      <c r="K2" s="169"/>
      <c r="L2" s="169"/>
      <c r="M2" s="169"/>
      <c r="N2" s="169"/>
      <c r="O2" s="169"/>
      <c r="P2" s="169"/>
      <c r="Q2" s="169"/>
      <c r="R2" s="169"/>
      <c r="S2" s="169"/>
      <c r="T2" s="169"/>
      <c r="U2" s="169"/>
      <c r="V2" s="169"/>
      <c r="W2" s="169"/>
      <c r="X2" s="170"/>
      <c r="Z2" s="2"/>
      <c r="AP2" s="2"/>
      <c r="AQ2" s="2"/>
      <c r="AR2" s="2"/>
      <c r="AS2" s="2"/>
      <c r="AT2" s="2"/>
      <c r="AU2" s="2"/>
      <c r="AV2" s="2"/>
      <c r="AW2" s="2"/>
      <c r="AX2" s="2"/>
      <c r="AY2" s="2"/>
      <c r="AZ2" s="2"/>
      <c r="BA2" s="2"/>
      <c r="BB2" s="2"/>
      <c r="BC2" s="2"/>
      <c r="BD2" s="2"/>
      <c r="BE2" s="2"/>
      <c r="BR2" s="26"/>
    </row>
    <row r="3" spans="2:70" s="58" customFormat="1" ht="14.25" customHeight="1" x14ac:dyDescent="0.2">
      <c r="B3" s="162"/>
      <c r="C3" s="188"/>
      <c r="D3" s="164"/>
      <c r="E3" s="171"/>
      <c r="F3" s="189"/>
      <c r="G3" s="189"/>
      <c r="H3" s="189"/>
      <c r="I3" s="189"/>
      <c r="J3" s="189"/>
      <c r="K3" s="189"/>
      <c r="L3" s="189"/>
      <c r="M3" s="189"/>
      <c r="N3" s="189"/>
      <c r="O3" s="189"/>
      <c r="P3" s="189"/>
      <c r="Q3" s="189"/>
      <c r="R3" s="189"/>
      <c r="S3" s="189"/>
      <c r="T3" s="189"/>
      <c r="U3" s="189"/>
      <c r="V3" s="189"/>
      <c r="W3" s="189"/>
      <c r="X3" s="173"/>
      <c r="Y3" s="4"/>
      <c r="Z3" s="4"/>
      <c r="AA3" s="4"/>
      <c r="AB3" s="4"/>
      <c r="AC3" s="4"/>
      <c r="AD3" s="4"/>
      <c r="AE3" s="4"/>
      <c r="AF3" s="4"/>
      <c r="AG3" s="16"/>
      <c r="AH3" s="16"/>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R3" s="26"/>
    </row>
    <row r="4" spans="2:70" s="58" customFormat="1" ht="14.25" customHeight="1" x14ac:dyDescent="0.2">
      <c r="B4" s="162"/>
      <c r="C4" s="188"/>
      <c r="D4" s="164"/>
      <c r="E4" s="171"/>
      <c r="F4" s="189"/>
      <c r="G4" s="189"/>
      <c r="H4" s="189"/>
      <c r="I4" s="189"/>
      <c r="J4" s="189"/>
      <c r="K4" s="189"/>
      <c r="L4" s="189"/>
      <c r="M4" s="189"/>
      <c r="N4" s="189"/>
      <c r="O4" s="189"/>
      <c r="P4" s="189"/>
      <c r="Q4" s="189"/>
      <c r="R4" s="189"/>
      <c r="S4" s="189"/>
      <c r="T4" s="189"/>
      <c r="U4" s="189"/>
      <c r="V4" s="189"/>
      <c r="W4" s="189"/>
      <c r="X4" s="173"/>
      <c r="Y4" s="4"/>
      <c r="Z4" s="4"/>
      <c r="AA4" s="4"/>
      <c r="AB4" s="4"/>
      <c r="AC4" s="4"/>
      <c r="AD4" s="4"/>
      <c r="AE4" s="4"/>
      <c r="AF4" s="4"/>
      <c r="AG4" s="16"/>
      <c r="AH4" s="16"/>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R4" s="26"/>
    </row>
    <row r="5" spans="2:70" s="58" customFormat="1" ht="15" customHeight="1" thickBot="1" x14ac:dyDescent="0.25">
      <c r="B5" s="165"/>
      <c r="C5" s="166"/>
      <c r="D5" s="167"/>
      <c r="E5" s="174"/>
      <c r="F5" s="175"/>
      <c r="G5" s="175"/>
      <c r="H5" s="175"/>
      <c r="I5" s="175"/>
      <c r="J5" s="175"/>
      <c r="K5" s="175"/>
      <c r="L5" s="175"/>
      <c r="M5" s="175"/>
      <c r="N5" s="175"/>
      <c r="O5" s="175"/>
      <c r="P5" s="175"/>
      <c r="Q5" s="175"/>
      <c r="R5" s="175"/>
      <c r="S5" s="175"/>
      <c r="T5" s="175"/>
      <c r="U5" s="175"/>
      <c r="V5" s="175"/>
      <c r="W5" s="175"/>
      <c r="X5" s="176"/>
      <c r="Y5" s="4"/>
      <c r="Z5" s="4"/>
      <c r="AA5" s="4"/>
      <c r="AB5" s="4"/>
      <c r="AC5" s="4"/>
      <c r="AD5" s="4"/>
      <c r="AE5" s="4"/>
      <c r="AF5" s="4"/>
      <c r="AG5" s="16"/>
      <c r="AH5" s="16"/>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R5" s="26"/>
    </row>
    <row r="6" spans="2:70" s="58" customFormat="1" hidden="1" x14ac:dyDescent="0.2">
      <c r="B6" s="3" t="s">
        <v>133</v>
      </c>
      <c r="C6" s="26"/>
      <c r="D6" s="2" t="s">
        <v>58</v>
      </c>
      <c r="E6" s="58" t="s">
        <v>36</v>
      </c>
      <c r="F6" s="58" t="s">
        <v>64</v>
      </c>
      <c r="G6" s="58" t="s">
        <v>75</v>
      </c>
      <c r="H6" s="58" t="s">
        <v>80</v>
      </c>
      <c r="L6" s="58">
        <v>1</v>
      </c>
      <c r="M6" s="58">
        <v>1</v>
      </c>
      <c r="O6" s="5" t="s">
        <v>84</v>
      </c>
      <c r="P6" s="5" t="s">
        <v>84</v>
      </c>
      <c r="Q6" s="58" t="s">
        <v>89</v>
      </c>
      <c r="R6" s="58">
        <v>1</v>
      </c>
      <c r="S6" s="58">
        <v>1</v>
      </c>
      <c r="U6" s="5" t="s">
        <v>84</v>
      </c>
      <c r="V6" s="5" t="s">
        <v>84</v>
      </c>
      <c r="X6" s="58" t="s">
        <v>6</v>
      </c>
      <c r="Z6" s="2"/>
      <c r="AA6" s="8" t="s">
        <v>6</v>
      </c>
      <c r="AB6" s="8"/>
      <c r="AC6" s="8" t="s">
        <v>7</v>
      </c>
      <c r="AD6" s="8"/>
      <c r="AE6" s="8"/>
      <c r="AF6" s="8"/>
      <c r="AG6" s="8"/>
      <c r="AH6" s="8"/>
      <c r="AI6" s="8" t="s">
        <v>6</v>
      </c>
      <c r="AJ6" s="8" t="s">
        <v>20</v>
      </c>
      <c r="AK6" s="8" t="s">
        <v>6</v>
      </c>
      <c r="AL6" s="8" t="s">
        <v>6</v>
      </c>
      <c r="AM6" s="8" t="s">
        <v>6</v>
      </c>
      <c r="AN6" s="8" t="s">
        <v>24</v>
      </c>
      <c r="AO6" s="8" t="s">
        <v>117</v>
      </c>
      <c r="AP6" s="9" t="s">
        <v>101</v>
      </c>
      <c r="AQ6" s="9" t="s">
        <v>103</v>
      </c>
      <c r="AR6" s="9" t="s">
        <v>105</v>
      </c>
      <c r="AS6" s="9" t="s">
        <v>113</v>
      </c>
      <c r="AT6" s="9" t="s">
        <v>108</v>
      </c>
      <c r="AU6" s="9" t="s">
        <v>110</v>
      </c>
      <c r="AV6" s="9" t="s">
        <v>112</v>
      </c>
      <c r="AW6" s="9"/>
      <c r="AX6" s="9"/>
      <c r="AY6" s="9"/>
      <c r="AZ6" s="9"/>
      <c r="BA6" s="9"/>
      <c r="BB6" s="9"/>
      <c r="BC6" s="9"/>
      <c r="BD6" s="9"/>
      <c r="BE6" s="9" t="s">
        <v>126</v>
      </c>
      <c r="BF6" s="8" t="s">
        <v>156</v>
      </c>
      <c r="BG6" s="8"/>
      <c r="BH6" s="8"/>
      <c r="BI6" s="8"/>
      <c r="BK6" s="8"/>
      <c r="BL6" s="8" t="s">
        <v>165</v>
      </c>
      <c r="BM6" s="8" t="s">
        <v>165</v>
      </c>
      <c r="BR6" s="26"/>
    </row>
    <row r="7" spans="2:70" s="58" customFormat="1" hidden="1" x14ac:dyDescent="0.2">
      <c r="B7" s="3" t="s">
        <v>134</v>
      </c>
      <c r="C7" s="26"/>
      <c r="D7" s="2" t="s">
        <v>8</v>
      </c>
      <c r="E7" s="58" t="s">
        <v>34</v>
      </c>
      <c r="F7" s="58" t="s">
        <v>65</v>
      </c>
      <c r="G7" s="58" t="s">
        <v>76</v>
      </c>
      <c r="H7" s="58" t="s">
        <v>81</v>
      </c>
      <c r="L7" s="58">
        <v>2</v>
      </c>
      <c r="M7" s="58">
        <v>2</v>
      </c>
      <c r="O7" s="5" t="s">
        <v>85</v>
      </c>
      <c r="P7" s="5" t="s">
        <v>85</v>
      </c>
      <c r="Q7" s="58" t="s">
        <v>90</v>
      </c>
      <c r="R7" s="58">
        <v>2</v>
      </c>
      <c r="S7" s="58">
        <v>2</v>
      </c>
      <c r="U7" s="5" t="s">
        <v>85</v>
      </c>
      <c r="V7" s="5" t="s">
        <v>85</v>
      </c>
      <c r="X7" s="58" t="s">
        <v>23</v>
      </c>
      <c r="Z7" s="2"/>
      <c r="AA7" s="8" t="s">
        <v>23</v>
      </c>
      <c r="AB7" s="8"/>
      <c r="AC7" s="8" t="s">
        <v>9</v>
      </c>
      <c r="AD7" s="8"/>
      <c r="AE7" s="8"/>
      <c r="AF7" s="8"/>
      <c r="AG7" s="8"/>
      <c r="AH7" s="8"/>
      <c r="AI7" s="8" t="s">
        <v>23</v>
      </c>
      <c r="AJ7" s="8" t="s">
        <v>21</v>
      </c>
      <c r="AK7" s="8" t="s">
        <v>23</v>
      </c>
      <c r="AL7" s="8" t="s">
        <v>23</v>
      </c>
      <c r="AM7" s="8" t="s">
        <v>23</v>
      </c>
      <c r="AN7" s="8" t="s">
        <v>25</v>
      </c>
      <c r="AO7" s="8" t="s">
        <v>118</v>
      </c>
      <c r="AP7" s="9" t="s">
        <v>102</v>
      </c>
      <c r="AQ7" s="9" t="s">
        <v>104</v>
      </c>
      <c r="AR7" s="9" t="s">
        <v>106</v>
      </c>
      <c r="AS7" s="9" t="s">
        <v>114</v>
      </c>
      <c r="AT7" s="9" t="s">
        <v>109</v>
      </c>
      <c r="AU7" s="9" t="s">
        <v>111</v>
      </c>
      <c r="AV7" s="9" t="s">
        <v>115</v>
      </c>
      <c r="AW7" s="9"/>
      <c r="AX7" s="9"/>
      <c r="AY7" s="9"/>
      <c r="AZ7" s="9"/>
      <c r="BA7" s="9"/>
      <c r="BB7" s="9"/>
      <c r="BC7" s="9"/>
      <c r="BD7" s="9"/>
      <c r="BE7" s="9" t="s">
        <v>127</v>
      </c>
      <c r="BF7" s="8" t="s">
        <v>157</v>
      </c>
      <c r="BG7" s="8"/>
      <c r="BH7" s="8"/>
      <c r="BI7" s="8"/>
      <c r="BK7" s="8"/>
      <c r="BL7" s="8" t="s">
        <v>166</v>
      </c>
      <c r="BM7" s="8" t="s">
        <v>167</v>
      </c>
      <c r="BR7" s="26"/>
    </row>
    <row r="8" spans="2:70" s="58" customFormat="1" hidden="1" x14ac:dyDescent="0.2">
      <c r="B8" s="3" t="s">
        <v>135</v>
      </c>
      <c r="C8" s="26"/>
      <c r="D8" s="2" t="s">
        <v>44</v>
      </c>
      <c r="E8" s="58" t="s">
        <v>32</v>
      </c>
      <c r="F8" s="58" t="s">
        <v>66</v>
      </c>
      <c r="G8" s="58" t="s">
        <v>77</v>
      </c>
      <c r="H8" s="58" t="s">
        <v>82</v>
      </c>
      <c r="L8" s="58">
        <v>3</v>
      </c>
      <c r="M8" s="58">
        <v>3</v>
      </c>
      <c r="O8" s="5" t="s">
        <v>86</v>
      </c>
      <c r="P8" s="5" t="s">
        <v>86</v>
      </c>
      <c r="Q8" s="58" t="s">
        <v>91</v>
      </c>
      <c r="R8" s="58">
        <v>3</v>
      </c>
      <c r="S8" s="58">
        <v>3</v>
      </c>
      <c r="U8" s="5" t="s">
        <v>86</v>
      </c>
      <c r="V8" s="5" t="s">
        <v>86</v>
      </c>
      <c r="Z8" s="2"/>
      <c r="AA8" s="8"/>
      <c r="AB8" s="8"/>
      <c r="AC8" s="8"/>
      <c r="AD8" s="8"/>
      <c r="AE8" s="8"/>
      <c r="AF8" s="8"/>
      <c r="AG8" s="8"/>
      <c r="AH8" s="8"/>
      <c r="AI8" s="8"/>
      <c r="AJ8" s="8" t="s">
        <v>22</v>
      </c>
      <c r="AK8" s="8"/>
      <c r="AL8" s="8"/>
      <c r="AM8" s="8"/>
      <c r="AN8" s="8" t="s">
        <v>26</v>
      </c>
      <c r="AO8" s="8"/>
      <c r="AP8" s="9"/>
      <c r="AQ8" s="9"/>
      <c r="AR8" s="9"/>
      <c r="AS8" s="9" t="s">
        <v>107</v>
      </c>
      <c r="AT8" s="9"/>
      <c r="AU8" s="9"/>
      <c r="AV8" s="9" t="s">
        <v>116</v>
      </c>
      <c r="AW8" s="9"/>
      <c r="AX8" s="9"/>
      <c r="AY8" s="9"/>
      <c r="AZ8" s="9"/>
      <c r="BA8" s="9"/>
      <c r="BB8" s="9"/>
      <c r="BC8" s="9"/>
      <c r="BD8" s="9"/>
      <c r="BE8" s="9" t="s">
        <v>128</v>
      </c>
      <c r="BF8" s="8" t="s">
        <v>158</v>
      </c>
      <c r="BG8" s="8"/>
      <c r="BH8" s="8"/>
      <c r="BI8" s="8"/>
      <c r="BK8" s="8"/>
      <c r="BL8" s="8"/>
      <c r="BM8" s="8" t="s">
        <v>166</v>
      </c>
      <c r="BR8" s="26"/>
    </row>
    <row r="9" spans="2:70" s="58" customFormat="1" hidden="1" x14ac:dyDescent="0.2">
      <c r="B9" s="3" t="s">
        <v>136</v>
      </c>
      <c r="C9" s="26"/>
      <c r="D9" s="2" t="s">
        <v>43</v>
      </c>
      <c r="E9" s="58" t="s">
        <v>33</v>
      </c>
      <c r="F9" s="58" t="s">
        <v>67</v>
      </c>
      <c r="G9" s="58" t="s">
        <v>78</v>
      </c>
      <c r="H9" s="58" t="s">
        <v>71</v>
      </c>
      <c r="L9" s="58">
        <v>4</v>
      </c>
      <c r="M9" s="58">
        <v>4</v>
      </c>
      <c r="O9" s="5" t="s">
        <v>87</v>
      </c>
      <c r="P9" s="5" t="s">
        <v>87</v>
      </c>
      <c r="Q9" s="58" t="s">
        <v>92</v>
      </c>
      <c r="R9" s="58">
        <v>4</v>
      </c>
      <c r="S9" s="58">
        <v>4</v>
      </c>
      <c r="U9" s="5" t="s">
        <v>87</v>
      </c>
      <c r="V9" s="5" t="s">
        <v>87</v>
      </c>
      <c r="Z9" s="2"/>
      <c r="AA9" s="8"/>
      <c r="AB9" s="8"/>
      <c r="AC9" s="8"/>
      <c r="AD9" s="8"/>
      <c r="AE9" s="8"/>
      <c r="AF9" s="8"/>
      <c r="AG9" s="8"/>
      <c r="AH9" s="8"/>
      <c r="AI9" s="8"/>
      <c r="AJ9" s="8"/>
      <c r="AK9" s="8"/>
      <c r="AL9" s="8"/>
      <c r="AM9" s="8"/>
      <c r="AN9" s="8" t="s">
        <v>27</v>
      </c>
      <c r="AO9" s="8"/>
      <c r="AP9" s="9"/>
      <c r="AQ9" s="9"/>
      <c r="AR9" s="9"/>
      <c r="AS9" s="9"/>
      <c r="AT9" s="9"/>
      <c r="AU9" s="9"/>
      <c r="AV9" s="9"/>
      <c r="AW9" s="9"/>
      <c r="AX9" s="9"/>
      <c r="AY9" s="9"/>
      <c r="AZ9" s="9"/>
      <c r="BA9" s="9"/>
      <c r="BB9" s="9"/>
      <c r="BC9" s="9"/>
      <c r="BD9" s="9"/>
      <c r="BE9" s="9"/>
      <c r="BF9" s="8"/>
      <c r="BG9" s="8"/>
      <c r="BH9" s="8"/>
      <c r="BI9" s="8"/>
      <c r="BK9" s="8"/>
      <c r="BL9" s="8"/>
      <c r="BM9" s="8"/>
      <c r="BR9" s="26"/>
    </row>
    <row r="10" spans="2:70" s="58" customFormat="1" hidden="1" x14ac:dyDescent="0.2">
      <c r="B10" s="3" t="s">
        <v>137</v>
      </c>
      <c r="C10" s="26"/>
      <c r="D10" s="2" t="s">
        <v>46</v>
      </c>
      <c r="E10" s="58" t="s">
        <v>35</v>
      </c>
      <c r="F10" s="58" t="s">
        <v>68</v>
      </c>
      <c r="G10" s="58" t="s">
        <v>41</v>
      </c>
      <c r="H10" s="58" t="s">
        <v>72</v>
      </c>
      <c r="L10" s="58">
        <v>5</v>
      </c>
      <c r="M10" s="58">
        <v>5</v>
      </c>
      <c r="O10" s="59"/>
      <c r="P10" s="59"/>
      <c r="R10" s="58">
        <v>5</v>
      </c>
      <c r="S10" s="58">
        <v>5</v>
      </c>
      <c r="U10" s="59"/>
      <c r="V10" s="59"/>
      <c r="Z10" s="2"/>
      <c r="AA10" s="8"/>
      <c r="AB10" s="8"/>
      <c r="AC10" s="8"/>
      <c r="AD10" s="8"/>
      <c r="AE10" s="8"/>
      <c r="AF10" s="8"/>
      <c r="AG10" s="8"/>
      <c r="AH10" s="8"/>
      <c r="AI10" s="8"/>
      <c r="AJ10" s="8"/>
      <c r="AK10" s="8"/>
      <c r="AL10" s="8"/>
      <c r="AM10" s="8"/>
      <c r="AN10" s="8" t="s">
        <v>61</v>
      </c>
      <c r="AO10" s="8"/>
      <c r="AP10" s="9">
        <v>15</v>
      </c>
      <c r="AQ10" s="9">
        <v>15</v>
      </c>
      <c r="AR10" s="9">
        <v>15</v>
      </c>
      <c r="AS10" s="9">
        <v>15</v>
      </c>
      <c r="AT10" s="9">
        <v>15</v>
      </c>
      <c r="AU10" s="9">
        <v>15</v>
      </c>
      <c r="AV10" s="9">
        <v>10</v>
      </c>
      <c r="AW10" s="9"/>
      <c r="AX10" s="9"/>
      <c r="AY10" s="9"/>
      <c r="AZ10" s="9"/>
      <c r="BA10" s="9"/>
      <c r="BB10" s="9"/>
      <c r="BC10" s="9"/>
      <c r="BD10" s="9"/>
      <c r="BE10" s="9" t="s">
        <v>129</v>
      </c>
      <c r="BF10" s="8"/>
      <c r="BG10" s="8"/>
      <c r="BH10" s="8"/>
      <c r="BI10" s="8"/>
      <c r="BK10" s="8"/>
      <c r="BL10" s="8"/>
      <c r="BM10" s="8"/>
      <c r="BR10" s="26"/>
    </row>
    <row r="11" spans="2:70" s="58" customFormat="1" hidden="1" x14ac:dyDescent="0.2">
      <c r="B11" s="3" t="s">
        <v>138</v>
      </c>
      <c r="C11" s="26"/>
      <c r="D11" s="2" t="s">
        <v>55</v>
      </c>
      <c r="E11" s="58" t="s">
        <v>41</v>
      </c>
      <c r="F11" s="58" t="s">
        <v>69</v>
      </c>
      <c r="G11" s="58" t="s">
        <v>79</v>
      </c>
      <c r="H11" s="58" t="s">
        <v>83</v>
      </c>
      <c r="O11" s="59"/>
      <c r="P11" s="59"/>
      <c r="U11" s="59"/>
      <c r="V11" s="59"/>
      <c r="Z11" s="2"/>
      <c r="AA11" s="8"/>
      <c r="AB11" s="8"/>
      <c r="AC11" s="8"/>
      <c r="AD11" s="8"/>
      <c r="AE11" s="8"/>
      <c r="AF11" s="8"/>
      <c r="AG11" s="8"/>
      <c r="AH11" s="8"/>
      <c r="AI11" s="8"/>
      <c r="AJ11" s="8"/>
      <c r="AK11" s="8"/>
      <c r="AL11" s="8"/>
      <c r="AM11" s="8"/>
      <c r="AN11" s="8" t="s">
        <v>31</v>
      </c>
      <c r="AO11" s="8"/>
      <c r="AP11" s="9">
        <v>0</v>
      </c>
      <c r="AQ11" s="9">
        <v>0</v>
      </c>
      <c r="AR11" s="9">
        <v>0</v>
      </c>
      <c r="AS11" s="9">
        <v>10</v>
      </c>
      <c r="AT11" s="9">
        <v>0</v>
      </c>
      <c r="AU11" s="9">
        <v>0</v>
      </c>
      <c r="AV11" s="9">
        <v>5</v>
      </c>
      <c r="AW11" s="9"/>
      <c r="AX11" s="9"/>
      <c r="AY11" s="9"/>
      <c r="AZ11" s="9"/>
      <c r="BA11" s="9"/>
      <c r="BB11" s="9"/>
      <c r="BC11" s="9"/>
      <c r="BD11" s="9"/>
      <c r="BE11" s="9" t="s">
        <v>130</v>
      </c>
      <c r="BF11" s="8"/>
      <c r="BG11" s="8"/>
      <c r="BH11" s="8"/>
      <c r="BI11" s="8"/>
      <c r="BK11" s="8"/>
      <c r="BL11" s="8"/>
      <c r="BM11" s="8"/>
      <c r="BR11" s="26"/>
    </row>
    <row r="12" spans="2:70" s="58" customFormat="1" hidden="1" x14ac:dyDescent="0.2">
      <c r="B12" s="3" t="s">
        <v>139</v>
      </c>
      <c r="C12" s="26"/>
      <c r="D12" s="2" t="s">
        <v>49</v>
      </c>
      <c r="E12" s="58" t="s">
        <v>39</v>
      </c>
      <c r="H12" s="58" t="s">
        <v>73</v>
      </c>
      <c r="O12" s="59"/>
      <c r="P12" s="59"/>
      <c r="U12" s="59"/>
      <c r="V12" s="59"/>
      <c r="Z12" s="2"/>
      <c r="AA12" s="8"/>
      <c r="AB12" s="8"/>
      <c r="AC12" s="8"/>
      <c r="AD12" s="8"/>
      <c r="AE12" s="8"/>
      <c r="AF12" s="8"/>
      <c r="AG12" s="8"/>
      <c r="AH12" s="8"/>
      <c r="AI12" s="8"/>
      <c r="AJ12" s="8"/>
      <c r="AK12" s="8"/>
      <c r="AL12" s="8"/>
      <c r="AM12" s="8"/>
      <c r="AN12" s="8" t="s">
        <v>28</v>
      </c>
      <c r="AO12" s="8"/>
      <c r="AP12" s="9"/>
      <c r="AQ12" s="9"/>
      <c r="AR12" s="9"/>
      <c r="AS12" s="9">
        <v>0</v>
      </c>
      <c r="AT12" s="9"/>
      <c r="AU12" s="9"/>
      <c r="AV12" s="9">
        <v>0</v>
      </c>
      <c r="AW12" s="9"/>
      <c r="AX12" s="9"/>
      <c r="AY12" s="9"/>
      <c r="AZ12" s="9"/>
      <c r="BA12" s="9"/>
      <c r="BB12" s="9"/>
      <c r="BC12" s="9"/>
      <c r="BD12" s="9"/>
      <c r="BE12" s="9" t="s">
        <v>131</v>
      </c>
      <c r="BF12" s="8"/>
      <c r="BG12" s="8"/>
      <c r="BH12" s="8"/>
      <c r="BI12" s="8"/>
      <c r="BK12" s="8"/>
      <c r="BL12" s="8"/>
      <c r="BM12" s="8"/>
      <c r="BR12" s="26"/>
    </row>
    <row r="13" spans="2:70" s="58" customFormat="1" hidden="1" x14ac:dyDescent="0.2">
      <c r="B13" s="3" t="s">
        <v>140</v>
      </c>
      <c r="C13" s="26"/>
      <c r="D13" s="2" t="s">
        <v>60</v>
      </c>
      <c r="E13" s="58" t="s">
        <v>37</v>
      </c>
      <c r="O13" s="59"/>
      <c r="P13" s="59"/>
      <c r="U13" s="59"/>
      <c r="V13" s="59"/>
      <c r="Z13" s="2"/>
      <c r="AA13" s="8"/>
      <c r="AB13" s="8"/>
      <c r="AC13" s="8"/>
      <c r="AD13" s="8"/>
      <c r="AE13" s="8"/>
      <c r="AF13" s="8"/>
      <c r="AG13" s="8"/>
      <c r="AH13" s="8"/>
      <c r="AI13" s="8"/>
      <c r="AJ13" s="8"/>
      <c r="AK13" s="8"/>
      <c r="AL13" s="8"/>
      <c r="AM13" s="8"/>
      <c r="AN13" s="8" t="s">
        <v>29</v>
      </c>
      <c r="AO13" s="8"/>
      <c r="AP13" s="9"/>
      <c r="AQ13" s="9"/>
      <c r="AR13" s="9"/>
      <c r="AS13" s="9"/>
      <c r="AT13" s="9"/>
      <c r="AU13" s="9"/>
      <c r="AV13" s="9"/>
      <c r="AW13" s="9"/>
      <c r="AX13" s="9"/>
      <c r="AY13" s="9"/>
      <c r="AZ13" s="9"/>
      <c r="BA13" s="9"/>
      <c r="BB13" s="9"/>
      <c r="BC13" s="9"/>
      <c r="BD13" s="9"/>
      <c r="BE13" s="9"/>
      <c r="BF13" s="8"/>
      <c r="BG13" s="8"/>
      <c r="BH13" s="8"/>
      <c r="BI13" s="8"/>
      <c r="BK13" s="8"/>
      <c r="BL13" s="8"/>
      <c r="BM13" s="8"/>
      <c r="BR13" s="26"/>
    </row>
    <row r="14" spans="2:70" s="58" customFormat="1" hidden="1" x14ac:dyDescent="0.2">
      <c r="B14" s="3" t="s">
        <v>141</v>
      </c>
      <c r="C14" s="26"/>
      <c r="D14" s="2" t="s">
        <v>48</v>
      </c>
      <c r="E14" s="58" t="s">
        <v>38</v>
      </c>
      <c r="J14" s="24">
        <v>2</v>
      </c>
      <c r="O14" s="59"/>
      <c r="P14" s="59"/>
      <c r="U14" s="59"/>
      <c r="V14" s="59"/>
      <c r="Z14" s="2"/>
      <c r="AA14" s="8"/>
      <c r="AB14" s="8"/>
      <c r="AC14" s="8"/>
      <c r="AD14" s="8"/>
      <c r="AE14" s="8"/>
      <c r="AF14" s="8"/>
      <c r="AG14" s="8"/>
      <c r="AH14" s="8"/>
      <c r="AI14" s="8"/>
      <c r="AJ14" s="8"/>
      <c r="AK14" s="8"/>
      <c r="AL14" s="8"/>
      <c r="AM14" s="8"/>
      <c r="AN14" s="8" t="s">
        <v>30</v>
      </c>
      <c r="AO14" s="8"/>
      <c r="AP14" s="9"/>
      <c r="AQ14" s="9"/>
      <c r="AR14" s="9"/>
      <c r="AS14" s="9"/>
      <c r="AT14" s="9"/>
      <c r="AU14" s="9"/>
      <c r="AV14" s="9"/>
      <c r="AW14" s="9"/>
      <c r="AX14" s="9"/>
      <c r="AY14" s="9"/>
      <c r="AZ14" s="9"/>
      <c r="BA14" s="9"/>
      <c r="BB14" s="9"/>
      <c r="BC14" s="9"/>
      <c r="BD14" s="9"/>
      <c r="BE14" s="9"/>
      <c r="BF14" s="8"/>
      <c r="BG14" s="8"/>
      <c r="BH14" s="8"/>
      <c r="BI14" s="8"/>
      <c r="BK14" s="8"/>
      <c r="BL14" s="8"/>
      <c r="BM14" s="8"/>
      <c r="BR14" s="26"/>
    </row>
    <row r="15" spans="2:70" s="58" customFormat="1" hidden="1" x14ac:dyDescent="0.2">
      <c r="B15" s="3" t="s">
        <v>142</v>
      </c>
      <c r="C15" s="26"/>
      <c r="D15" s="2" t="s">
        <v>51</v>
      </c>
      <c r="E15" s="58" t="s">
        <v>40</v>
      </c>
      <c r="J15" s="58" t="s">
        <v>508</v>
      </c>
      <c r="O15" s="59"/>
      <c r="P15" s="59"/>
      <c r="U15" s="59"/>
      <c r="V15" s="59"/>
      <c r="Z15" s="2"/>
      <c r="AA15" s="8"/>
      <c r="AB15" s="8"/>
      <c r="AC15" s="8"/>
      <c r="AD15" s="8"/>
      <c r="AE15" s="8"/>
      <c r="AF15" s="8"/>
      <c r="AG15" s="8"/>
      <c r="AH15" s="8"/>
      <c r="AI15" s="8"/>
      <c r="AJ15" s="8"/>
      <c r="AK15" s="8"/>
      <c r="AL15" s="8"/>
      <c r="AM15" s="8"/>
      <c r="AN15" s="8"/>
      <c r="AO15" s="8"/>
      <c r="AP15" s="9"/>
      <c r="AQ15" s="9"/>
      <c r="AR15" s="9"/>
      <c r="AS15" s="9"/>
      <c r="AT15" s="9"/>
      <c r="AU15" s="9"/>
      <c r="AV15" s="9"/>
      <c r="AW15" s="9"/>
      <c r="AX15" s="9"/>
      <c r="AY15" s="9"/>
      <c r="AZ15" s="9"/>
      <c r="BA15" s="9"/>
      <c r="BB15" s="9"/>
      <c r="BC15" s="9"/>
      <c r="BD15" s="9"/>
      <c r="BE15" s="9"/>
      <c r="BF15" s="8"/>
      <c r="BG15" s="8"/>
      <c r="BH15" s="8"/>
      <c r="BI15" s="8"/>
      <c r="BK15" s="8"/>
      <c r="BL15" s="8"/>
      <c r="BM15" s="8"/>
      <c r="BR15" s="26"/>
    </row>
    <row r="16" spans="2:70" s="58" customFormat="1" hidden="1" x14ac:dyDescent="0.2">
      <c r="B16" s="3" t="s">
        <v>143</v>
      </c>
      <c r="C16" s="26"/>
      <c r="D16" s="2" t="s">
        <v>52</v>
      </c>
      <c r="J16" s="58" t="str">
        <f>+CHOOSE(J14,D6,D7,D8,D9,D10,D11,D12,D13,D14,D15,D16,D17,D18,D19,D20,D21,D22,D23,D24,D25)</f>
        <v>Direccionamiento Estratégico y Planeación</v>
      </c>
      <c r="O16" s="59"/>
      <c r="P16" s="59"/>
      <c r="U16" s="59"/>
      <c r="V16" s="59"/>
      <c r="Z16" s="2"/>
      <c r="AA16" s="8"/>
      <c r="AB16" s="8"/>
      <c r="AC16" s="8"/>
      <c r="AD16" s="8"/>
      <c r="AE16" s="8"/>
      <c r="AF16" s="8"/>
      <c r="AG16" s="8"/>
      <c r="AH16" s="8"/>
      <c r="AI16" s="8"/>
      <c r="AJ16" s="8"/>
      <c r="AK16" s="8"/>
      <c r="AL16" s="8"/>
      <c r="AM16" s="8"/>
      <c r="AN16" s="8"/>
      <c r="AO16" s="8"/>
      <c r="AP16" s="9"/>
      <c r="AQ16" s="9"/>
      <c r="AR16" s="9"/>
      <c r="AS16" s="9"/>
      <c r="AT16" s="9"/>
      <c r="AU16" s="9"/>
      <c r="AV16" s="9"/>
      <c r="AW16" s="9"/>
      <c r="AX16" s="9"/>
      <c r="AY16" s="9"/>
      <c r="AZ16" s="9"/>
      <c r="BA16" s="9"/>
      <c r="BB16" s="9"/>
      <c r="BC16" s="9"/>
      <c r="BD16" s="9"/>
      <c r="BE16" s="9"/>
      <c r="BF16" s="8"/>
      <c r="BG16" s="8"/>
      <c r="BH16" s="8"/>
      <c r="BI16" s="8"/>
      <c r="BK16" s="8"/>
      <c r="BL16" s="8"/>
      <c r="BM16" s="8"/>
      <c r="BR16" s="26"/>
    </row>
    <row r="17" spans="2:70" s="58" customFormat="1" hidden="1" x14ac:dyDescent="0.2">
      <c r="B17" s="3" t="s">
        <v>144</v>
      </c>
      <c r="C17" s="26"/>
      <c r="D17" s="2" t="s">
        <v>54</v>
      </c>
      <c r="O17" s="59"/>
      <c r="P17" s="59"/>
      <c r="U17" s="59"/>
      <c r="V17" s="59"/>
      <c r="Z17" s="2"/>
      <c r="AA17" s="8"/>
      <c r="AB17" s="8"/>
      <c r="AC17" s="8"/>
      <c r="AD17" s="8"/>
      <c r="AE17" s="8"/>
      <c r="AF17" s="8"/>
      <c r="AG17" s="8"/>
      <c r="AH17" s="8"/>
      <c r="AI17" s="8"/>
      <c r="AJ17" s="8"/>
      <c r="AK17" s="8"/>
      <c r="AL17" s="8"/>
      <c r="AM17" s="8"/>
      <c r="AN17" s="8"/>
      <c r="AO17" s="8"/>
      <c r="AP17" s="9"/>
      <c r="AQ17" s="9"/>
      <c r="AR17" s="9"/>
      <c r="AS17" s="9"/>
      <c r="AT17" s="9"/>
      <c r="AU17" s="9"/>
      <c r="AV17" s="9"/>
      <c r="AW17" s="9"/>
      <c r="AX17" s="9"/>
      <c r="AY17" s="9"/>
      <c r="AZ17" s="9"/>
      <c r="BA17" s="9"/>
      <c r="BB17" s="9"/>
      <c r="BC17" s="9"/>
      <c r="BD17" s="9"/>
      <c r="BE17" s="9"/>
      <c r="BF17" s="8"/>
      <c r="BG17" s="8"/>
      <c r="BH17" s="8"/>
      <c r="BI17" s="8"/>
      <c r="BK17" s="8"/>
      <c r="BL17" s="8"/>
      <c r="BM17" s="8"/>
      <c r="BR17" s="26"/>
    </row>
    <row r="18" spans="2:70" s="58" customFormat="1" hidden="1" x14ac:dyDescent="0.2">
      <c r="B18" s="3" t="s">
        <v>145</v>
      </c>
      <c r="C18" s="26"/>
      <c r="D18" s="2" t="s">
        <v>53</v>
      </c>
      <c r="O18" s="59"/>
      <c r="P18" s="59"/>
      <c r="U18" s="59"/>
      <c r="V18" s="59"/>
      <c r="Z18" s="2"/>
      <c r="AA18" s="8"/>
      <c r="AB18" s="8"/>
      <c r="AC18" s="8"/>
      <c r="AD18" s="8"/>
      <c r="AE18" s="8"/>
      <c r="AF18" s="8"/>
      <c r="AG18" s="8"/>
      <c r="AH18" s="8"/>
      <c r="AI18" s="8"/>
      <c r="AJ18" s="8"/>
      <c r="AK18" s="8"/>
      <c r="AL18" s="8"/>
      <c r="AM18" s="8"/>
      <c r="AN18" s="8"/>
      <c r="AO18" s="8"/>
      <c r="AP18" s="9"/>
      <c r="AQ18" s="9"/>
      <c r="AR18" s="9"/>
      <c r="AS18" s="9"/>
      <c r="AT18" s="9"/>
      <c r="AU18" s="9"/>
      <c r="AV18" s="9"/>
      <c r="AW18" s="9"/>
      <c r="AX18" s="9"/>
      <c r="AY18" s="9"/>
      <c r="AZ18" s="9"/>
      <c r="BA18" s="9"/>
      <c r="BB18" s="9"/>
      <c r="BC18" s="9"/>
      <c r="BD18" s="9"/>
      <c r="BE18" s="9"/>
      <c r="BF18" s="8"/>
      <c r="BG18" s="8"/>
      <c r="BH18" s="8"/>
      <c r="BI18" s="8"/>
      <c r="BK18" s="8"/>
      <c r="BL18" s="8"/>
      <c r="BM18" s="8"/>
      <c r="BR18" s="26"/>
    </row>
    <row r="19" spans="2:70" s="58" customFormat="1" hidden="1" x14ac:dyDescent="0.2">
      <c r="B19" s="3" t="s">
        <v>146</v>
      </c>
      <c r="C19" s="26"/>
      <c r="D19" s="2" t="s">
        <v>42</v>
      </c>
      <c r="O19" s="59"/>
      <c r="P19" s="59"/>
      <c r="U19" s="59"/>
      <c r="V19" s="59"/>
      <c r="Z19" s="2"/>
      <c r="AA19" s="8"/>
      <c r="AB19" s="8"/>
      <c r="AC19" s="8"/>
      <c r="AD19" s="8"/>
      <c r="AE19" s="8"/>
      <c r="AF19" s="8"/>
      <c r="AG19" s="8"/>
      <c r="AH19" s="8"/>
      <c r="AI19" s="8"/>
      <c r="AJ19" s="8"/>
      <c r="AK19" s="8"/>
      <c r="AL19" s="8"/>
      <c r="AM19" s="8"/>
      <c r="AN19" s="8"/>
      <c r="AO19" s="8"/>
      <c r="AP19" s="9"/>
      <c r="AQ19" s="9"/>
      <c r="AR19" s="9"/>
      <c r="AS19" s="9"/>
      <c r="AT19" s="9"/>
      <c r="AU19" s="9"/>
      <c r="AV19" s="9"/>
      <c r="AW19" s="9"/>
      <c r="AX19" s="9"/>
      <c r="AY19" s="9"/>
      <c r="AZ19" s="9"/>
      <c r="BA19" s="9"/>
      <c r="BB19" s="9"/>
      <c r="BC19" s="9"/>
      <c r="BD19" s="9"/>
      <c r="BE19" s="9"/>
      <c r="BF19" s="8"/>
      <c r="BG19" s="8"/>
      <c r="BH19" s="8"/>
      <c r="BI19" s="8"/>
      <c r="BK19" s="8"/>
      <c r="BL19" s="8"/>
      <c r="BM19" s="8"/>
      <c r="BR19" s="26"/>
    </row>
    <row r="20" spans="2:70" s="58" customFormat="1" hidden="1" x14ac:dyDescent="0.2">
      <c r="B20" s="3" t="s">
        <v>147</v>
      </c>
      <c r="C20" s="26"/>
      <c r="D20" s="2" t="s">
        <v>45</v>
      </c>
      <c r="O20" s="59"/>
      <c r="P20" s="59"/>
      <c r="U20" s="59"/>
      <c r="V20" s="59"/>
      <c r="Z20" s="2"/>
      <c r="AA20" s="8"/>
      <c r="AB20" s="8"/>
      <c r="AC20" s="8"/>
      <c r="AD20" s="8"/>
      <c r="AE20" s="8"/>
      <c r="AF20" s="8"/>
      <c r="AG20" s="8"/>
      <c r="AH20" s="8"/>
      <c r="AI20" s="8"/>
      <c r="AJ20" s="8"/>
      <c r="AK20" s="8"/>
      <c r="AL20" s="8"/>
      <c r="AM20" s="8"/>
      <c r="AN20" s="8"/>
      <c r="AO20" s="8"/>
      <c r="AP20" s="9"/>
      <c r="AQ20" s="9"/>
      <c r="AR20" s="9"/>
      <c r="AS20" s="9"/>
      <c r="AT20" s="9"/>
      <c r="AU20" s="9"/>
      <c r="AV20" s="9"/>
      <c r="AW20" s="9"/>
      <c r="AX20" s="9"/>
      <c r="AY20" s="9"/>
      <c r="AZ20" s="9"/>
      <c r="BA20" s="9"/>
      <c r="BB20" s="9"/>
      <c r="BC20" s="9"/>
      <c r="BD20" s="9"/>
      <c r="BE20" s="9"/>
      <c r="BF20" s="8"/>
      <c r="BG20" s="8"/>
      <c r="BH20" s="8"/>
      <c r="BI20" s="8"/>
      <c r="BK20" s="8"/>
      <c r="BL20" s="8"/>
      <c r="BM20" s="8"/>
      <c r="BR20" s="26"/>
    </row>
    <row r="21" spans="2:70" s="58" customFormat="1" hidden="1" x14ac:dyDescent="0.2">
      <c r="B21" s="3" t="s">
        <v>148</v>
      </c>
      <c r="C21" s="26"/>
      <c r="D21" s="2" t="s">
        <v>57</v>
      </c>
      <c r="O21" s="59"/>
      <c r="P21" s="59"/>
      <c r="U21" s="59"/>
      <c r="V21" s="59"/>
      <c r="Z21" s="2"/>
      <c r="AA21" s="8"/>
      <c r="AB21" s="8"/>
      <c r="AC21" s="8"/>
      <c r="AD21" s="8"/>
      <c r="AE21" s="8"/>
      <c r="AF21" s="8"/>
      <c r="AG21" s="8"/>
      <c r="AH21" s="8"/>
      <c r="AI21" s="8"/>
      <c r="AJ21" s="8"/>
      <c r="AK21" s="8"/>
      <c r="AL21" s="8"/>
      <c r="AM21" s="8"/>
      <c r="AN21" s="8"/>
      <c r="AO21" s="8"/>
      <c r="AP21" s="9"/>
      <c r="AQ21" s="9"/>
      <c r="AR21" s="9"/>
      <c r="AS21" s="9"/>
      <c r="AT21" s="9"/>
      <c r="AU21" s="9"/>
      <c r="AV21" s="9"/>
      <c r="AW21" s="9"/>
      <c r="AX21" s="9"/>
      <c r="AY21" s="9"/>
      <c r="AZ21" s="9"/>
      <c r="BA21" s="9"/>
      <c r="BB21" s="9"/>
      <c r="BC21" s="9"/>
      <c r="BD21" s="9"/>
      <c r="BE21" s="9"/>
      <c r="BF21" s="8"/>
      <c r="BG21" s="8"/>
      <c r="BH21" s="8"/>
      <c r="BI21" s="8"/>
      <c r="BK21" s="8"/>
      <c r="BL21" s="8"/>
      <c r="BM21" s="8"/>
      <c r="BR21" s="26"/>
    </row>
    <row r="22" spans="2:70" s="58" customFormat="1" hidden="1" x14ac:dyDescent="0.2">
      <c r="B22" s="3" t="s">
        <v>149</v>
      </c>
      <c r="C22" s="26"/>
      <c r="D22" s="2" t="s">
        <v>56</v>
      </c>
      <c r="O22" s="59"/>
      <c r="P22" s="59"/>
      <c r="U22" s="59"/>
      <c r="V22" s="59"/>
      <c r="Z22" s="2"/>
      <c r="AP22" s="2"/>
      <c r="AQ22" s="2"/>
      <c r="AR22" s="2"/>
      <c r="AS22" s="2"/>
      <c r="AT22" s="2"/>
      <c r="AU22" s="2"/>
      <c r="AV22" s="2"/>
      <c r="AW22" s="2"/>
      <c r="AX22" s="2"/>
      <c r="AY22" s="2"/>
      <c r="AZ22" s="2"/>
      <c r="BA22" s="2"/>
      <c r="BB22" s="2"/>
      <c r="BC22" s="2"/>
      <c r="BD22" s="2"/>
      <c r="BE22" s="2"/>
      <c r="BR22" s="26"/>
    </row>
    <row r="23" spans="2:70" s="58" customFormat="1" hidden="1" x14ac:dyDescent="0.2">
      <c r="B23" s="3" t="s">
        <v>150</v>
      </c>
      <c r="C23" s="26"/>
      <c r="D23" s="2" t="s">
        <v>47</v>
      </c>
      <c r="O23" s="59"/>
      <c r="P23" s="59"/>
      <c r="U23" s="59"/>
      <c r="V23" s="59"/>
      <c r="Z23" s="2"/>
      <c r="AP23" s="2"/>
      <c r="AQ23" s="2"/>
      <c r="AR23" s="2"/>
      <c r="AS23" s="2"/>
      <c r="AT23" s="2"/>
      <c r="AU23" s="2"/>
      <c r="AV23" s="2"/>
      <c r="AW23" s="2"/>
      <c r="AX23" s="2"/>
      <c r="AY23" s="2"/>
      <c r="AZ23" s="2"/>
      <c r="BA23" s="2"/>
      <c r="BB23" s="2"/>
      <c r="BC23" s="2"/>
      <c r="BD23" s="2"/>
      <c r="BE23" s="2"/>
      <c r="BR23" s="26"/>
    </row>
    <row r="24" spans="2:70" s="58" customFormat="1" hidden="1" x14ac:dyDescent="0.2">
      <c r="B24" s="3" t="s">
        <v>151</v>
      </c>
      <c r="C24" s="26"/>
      <c r="D24" s="2" t="s">
        <v>59</v>
      </c>
      <c r="O24" s="59"/>
      <c r="P24" s="59"/>
      <c r="U24" s="59"/>
      <c r="V24" s="59"/>
      <c r="Z24" s="2"/>
      <c r="AP24" s="2"/>
      <c r="AQ24" s="2"/>
      <c r="AR24" s="2"/>
      <c r="AS24" s="2"/>
      <c r="AT24" s="2"/>
      <c r="AU24" s="2"/>
      <c r="AV24" s="2"/>
      <c r="AW24" s="2"/>
      <c r="AX24" s="2"/>
      <c r="AY24" s="2"/>
      <c r="AZ24" s="2"/>
      <c r="BA24" s="2"/>
      <c r="BB24" s="2"/>
      <c r="BC24" s="2"/>
      <c r="BD24" s="2"/>
      <c r="BE24" s="2"/>
      <c r="BR24" s="26"/>
    </row>
    <row r="25" spans="2:70" s="58" customFormat="1" hidden="1" x14ac:dyDescent="0.2">
      <c r="B25" s="3" t="s">
        <v>152</v>
      </c>
      <c r="C25" s="26"/>
      <c r="D25" s="2" t="s">
        <v>50</v>
      </c>
      <c r="O25" s="59"/>
      <c r="P25" s="59"/>
      <c r="U25" s="59"/>
      <c r="V25" s="59"/>
      <c r="Z25" s="2"/>
      <c r="AP25" s="2"/>
      <c r="AQ25" s="2"/>
      <c r="AR25" s="2"/>
      <c r="AS25" s="2"/>
      <c r="AT25" s="2"/>
      <c r="AU25" s="2"/>
      <c r="AV25" s="2"/>
      <c r="AW25" s="2"/>
      <c r="AX25" s="2"/>
      <c r="AY25" s="2"/>
      <c r="AZ25" s="2"/>
      <c r="BA25" s="2"/>
      <c r="BB25" s="2"/>
      <c r="BC25" s="2"/>
      <c r="BD25" s="2"/>
      <c r="BE25" s="2"/>
      <c r="BR25" s="26"/>
    </row>
    <row r="26" spans="2:70" s="58" customFormat="1" x14ac:dyDescent="0.2">
      <c r="B26" s="3"/>
      <c r="C26" s="26"/>
      <c r="D26" s="2"/>
      <c r="O26" s="59"/>
      <c r="P26" s="59"/>
      <c r="U26" s="59"/>
      <c r="V26" s="59"/>
      <c r="Z26" s="2"/>
      <c r="AP26" s="2"/>
      <c r="AQ26" s="2"/>
      <c r="AR26" s="2"/>
      <c r="AS26" s="2"/>
      <c r="AT26" s="2"/>
      <c r="AU26" s="2"/>
      <c r="AV26" s="2"/>
      <c r="AW26" s="2"/>
      <c r="AX26" s="2"/>
      <c r="AY26" s="2"/>
      <c r="AZ26" s="2"/>
      <c r="BA26" s="2"/>
      <c r="BB26" s="2"/>
      <c r="BC26" s="2"/>
      <c r="BD26" s="2"/>
      <c r="BE26" s="2"/>
      <c r="BR26" s="26"/>
    </row>
    <row r="27" spans="2:70" s="4" customFormat="1" ht="9" customHeight="1" thickBot="1" x14ac:dyDescent="0.3">
      <c r="B27" s="15"/>
      <c r="C27" s="27"/>
      <c r="AG27" s="16"/>
      <c r="AH27" s="16"/>
      <c r="BR27" s="27"/>
    </row>
    <row r="28" spans="2:70" s="4" customFormat="1" ht="15.75" thickBot="1" x14ac:dyDescent="0.3">
      <c r="B28" s="15"/>
      <c r="C28" s="27"/>
      <c r="D28" s="190" t="s">
        <v>772</v>
      </c>
      <c r="E28" s="191"/>
      <c r="F28" s="192"/>
      <c r="AG28" s="16"/>
      <c r="AH28" s="16"/>
      <c r="BR28" s="27"/>
    </row>
    <row r="29" spans="2:70" s="4" customFormat="1" ht="21.75" customHeight="1" thickBot="1" x14ac:dyDescent="0.3">
      <c r="B29" s="15"/>
      <c r="C29" s="27"/>
      <c r="AG29" s="16"/>
      <c r="AH29" s="16"/>
      <c r="BR29" s="27"/>
    </row>
    <row r="30" spans="2:70" s="4" customFormat="1" ht="15.75" hidden="1" thickBot="1" x14ac:dyDescent="0.3">
      <c r="B30" s="15"/>
      <c r="C30" s="27"/>
      <c r="AG30" s="16"/>
      <c r="AH30" s="16"/>
      <c r="BR30" s="27"/>
    </row>
    <row r="31" spans="2:70" s="4" customFormat="1" ht="15.75" hidden="1" thickBot="1" x14ac:dyDescent="0.3">
      <c r="B31" s="15"/>
      <c r="C31" s="27"/>
      <c r="AG31" s="16"/>
      <c r="AH31" s="16"/>
      <c r="BR31" s="27"/>
    </row>
    <row r="32" spans="2:70" s="4" customFormat="1" ht="15.75" hidden="1" thickBot="1" x14ac:dyDescent="0.3">
      <c r="B32" s="15"/>
      <c r="C32" s="27"/>
      <c r="AG32" s="16"/>
      <c r="AH32" s="16"/>
      <c r="BR32" s="27"/>
    </row>
    <row r="33" spans="1:138" s="4" customFormat="1" ht="15.75" hidden="1" thickBot="1" x14ac:dyDescent="0.3">
      <c r="B33" s="15"/>
      <c r="C33" s="27"/>
      <c r="AG33" s="16"/>
      <c r="AH33" s="16"/>
      <c r="BR33" s="27"/>
    </row>
    <row r="34" spans="1:138" s="4" customFormat="1" ht="15.75" hidden="1" thickBot="1" x14ac:dyDescent="0.3">
      <c r="B34" s="15"/>
      <c r="C34" s="27"/>
      <c r="AG34" s="16"/>
      <c r="AH34" s="16"/>
      <c r="BR34" s="27"/>
    </row>
    <row r="35" spans="1:138" s="4" customFormat="1" ht="16.5" customHeight="1" thickBot="1" x14ac:dyDescent="0.3">
      <c r="B35" s="15"/>
      <c r="C35" s="27"/>
      <c r="D35" s="180" t="s">
        <v>501</v>
      </c>
      <c r="E35" s="181"/>
      <c r="F35" s="181"/>
      <c r="G35" s="181"/>
      <c r="H35" s="181"/>
      <c r="I35" s="181"/>
      <c r="J35" s="181"/>
      <c r="K35" s="182"/>
      <c r="L35" s="183" t="s">
        <v>502</v>
      </c>
      <c r="M35" s="184"/>
      <c r="N35" s="184"/>
      <c r="O35" s="184"/>
      <c r="P35" s="184"/>
      <c r="Q35" s="184"/>
      <c r="R35" s="184"/>
      <c r="S35" s="184"/>
      <c r="T35" s="184"/>
      <c r="U35" s="184"/>
      <c r="V35" s="184"/>
      <c r="W35" s="184"/>
      <c r="X35" s="185"/>
      <c r="Y35" s="156" t="s">
        <v>503</v>
      </c>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c r="BI35" s="157"/>
      <c r="BJ35" s="157"/>
      <c r="BK35" s="158"/>
      <c r="BR35" s="27"/>
    </row>
    <row r="36" spans="1:138" s="17" customFormat="1" ht="63.75" x14ac:dyDescent="0.2">
      <c r="A36" s="60" t="s">
        <v>419</v>
      </c>
      <c r="B36" s="60" t="s">
        <v>500</v>
      </c>
      <c r="C36" s="61" t="s">
        <v>508</v>
      </c>
      <c r="D36" s="61" t="s">
        <v>3</v>
      </c>
      <c r="E36" s="61" t="s">
        <v>11</v>
      </c>
      <c r="F36" s="61" t="s">
        <v>63</v>
      </c>
      <c r="G36" s="61" t="s">
        <v>70</v>
      </c>
      <c r="H36" s="61" t="s">
        <v>74</v>
      </c>
      <c r="I36" s="61" t="s">
        <v>12</v>
      </c>
      <c r="J36" s="61" t="s">
        <v>0</v>
      </c>
      <c r="K36" s="61" t="s">
        <v>13</v>
      </c>
      <c r="L36" s="62" t="s">
        <v>1</v>
      </c>
      <c r="M36" s="62" t="s">
        <v>2</v>
      </c>
      <c r="N36" s="61" t="s">
        <v>491</v>
      </c>
      <c r="O36" s="61" t="s">
        <v>523</v>
      </c>
      <c r="P36" s="61" t="s">
        <v>498</v>
      </c>
      <c r="Q36" s="62" t="s">
        <v>62</v>
      </c>
      <c r="R36" s="62" t="s">
        <v>1</v>
      </c>
      <c r="S36" s="62" t="s">
        <v>2</v>
      </c>
      <c r="T36" s="61" t="s">
        <v>492</v>
      </c>
      <c r="U36" s="61" t="s">
        <v>524</v>
      </c>
      <c r="V36" s="61" t="s">
        <v>499</v>
      </c>
      <c r="W36" s="61" t="s">
        <v>153</v>
      </c>
      <c r="X36" s="61" t="s">
        <v>88</v>
      </c>
      <c r="Y36" s="23" t="s">
        <v>10</v>
      </c>
      <c r="Z36" s="23" t="s">
        <v>14</v>
      </c>
      <c r="AA36" s="23" t="s">
        <v>93</v>
      </c>
      <c r="AB36" s="23" t="s">
        <v>154</v>
      </c>
      <c r="AC36" s="23" t="s">
        <v>168</v>
      </c>
      <c r="AD36" s="23" t="s">
        <v>155</v>
      </c>
      <c r="AE36" s="23" t="s">
        <v>560</v>
      </c>
      <c r="AF36" s="23" t="s">
        <v>561</v>
      </c>
      <c r="AG36" s="23" t="s">
        <v>562</v>
      </c>
      <c r="AH36" s="23" t="s">
        <v>563</v>
      </c>
      <c r="AI36" s="23" t="s">
        <v>182</v>
      </c>
      <c r="AJ36" s="23" t="s">
        <v>16</v>
      </c>
      <c r="AK36" s="23" t="s">
        <v>15</v>
      </c>
      <c r="AL36" s="23" t="s">
        <v>17</v>
      </c>
      <c r="AM36" s="23" t="s">
        <v>18</v>
      </c>
      <c r="AN36" s="23" t="s">
        <v>19</v>
      </c>
      <c r="AO36" s="23" t="s">
        <v>170</v>
      </c>
      <c r="AP36" s="23" t="s">
        <v>99</v>
      </c>
      <c r="AQ36" s="23" t="s">
        <v>100</v>
      </c>
      <c r="AR36" s="23" t="s">
        <v>94</v>
      </c>
      <c r="AS36" s="23" t="s">
        <v>95</v>
      </c>
      <c r="AT36" s="23" t="s">
        <v>96</v>
      </c>
      <c r="AU36" s="23" t="s">
        <v>97</v>
      </c>
      <c r="AV36" s="23" t="s">
        <v>98</v>
      </c>
      <c r="AW36" s="23" t="s">
        <v>119</v>
      </c>
      <c r="AX36" s="23" t="s">
        <v>120</v>
      </c>
      <c r="AY36" s="23" t="s">
        <v>121</v>
      </c>
      <c r="AZ36" s="23" t="s">
        <v>122</v>
      </c>
      <c r="BA36" s="23" t="s">
        <v>123</v>
      </c>
      <c r="BB36" s="23" t="s">
        <v>124</v>
      </c>
      <c r="BC36" s="23" t="s">
        <v>125</v>
      </c>
      <c r="BD36" s="23" t="s">
        <v>132</v>
      </c>
      <c r="BE36" s="23" t="s">
        <v>495</v>
      </c>
      <c r="BF36" s="23" t="s">
        <v>496</v>
      </c>
      <c r="BG36" s="23" t="s">
        <v>497</v>
      </c>
      <c r="BH36" s="23" t="s">
        <v>160</v>
      </c>
      <c r="BI36" s="23" t="s">
        <v>161</v>
      </c>
      <c r="BJ36" s="23" t="s">
        <v>159</v>
      </c>
      <c r="BK36" s="23" t="s">
        <v>162</v>
      </c>
      <c r="BL36" s="10" t="s">
        <v>163</v>
      </c>
      <c r="BM36" s="10" t="s">
        <v>164</v>
      </c>
      <c r="BN36" s="10" t="s">
        <v>184</v>
      </c>
      <c r="BO36" s="10" t="s">
        <v>183</v>
      </c>
      <c r="BP36" s="10" t="s">
        <v>185</v>
      </c>
      <c r="BQ36" s="10" t="s">
        <v>183</v>
      </c>
      <c r="BR36" s="23" t="s">
        <v>507</v>
      </c>
    </row>
    <row r="37" spans="1:138" s="36" customFormat="1" ht="168" customHeight="1" x14ac:dyDescent="0.2">
      <c r="A37" s="74">
        <v>20</v>
      </c>
      <c r="B37" s="74" t="s">
        <v>433</v>
      </c>
      <c r="C37" s="99" t="s">
        <v>45</v>
      </c>
      <c r="D37" s="75" t="s">
        <v>45</v>
      </c>
      <c r="E37" s="75" t="s">
        <v>34</v>
      </c>
      <c r="F37" s="70" t="s">
        <v>66</v>
      </c>
      <c r="G37" s="70" t="s">
        <v>76</v>
      </c>
      <c r="H37" s="70" t="s">
        <v>80</v>
      </c>
      <c r="I37" s="76" t="s">
        <v>236</v>
      </c>
      <c r="J37" s="77" t="s">
        <v>237</v>
      </c>
      <c r="K37" s="76" t="s">
        <v>238</v>
      </c>
      <c r="L37" s="71">
        <v>1</v>
      </c>
      <c r="M37" s="71">
        <v>5</v>
      </c>
      <c r="N37" s="66">
        <f t="shared" ref="N37:N43" si="0">+L37*M37</f>
        <v>5</v>
      </c>
      <c r="O37" s="63" t="str">
        <f t="shared" ref="O37:O42" si="1">(CONCATENATE(L37,M37))</f>
        <v>15</v>
      </c>
      <c r="P37" s="63" t="str">
        <f t="shared" ref="P37:P42" si="2">IF(OR(O37="11",O37="12",O37="21",O37="22",O37="31"),$P$9,IF(OR(O37="41",O37="32",O37="23",O37="13"),$P$8,IF(OR(O37="51",O37="52",O37="42",O37="43",O37="33",O37="24",O37="14"),$P$7,IF(OR(O37="53",O37="54",O37="44",O37="34",O37="55",O37="45",O37="35",O37="25",O37="15"),$P$6,0))))</f>
        <v>RIESGO EXTREMO</v>
      </c>
      <c r="Q37" s="63" t="s">
        <v>90</v>
      </c>
      <c r="R37" s="73">
        <f>INT(L37-BO37)</f>
        <v>1</v>
      </c>
      <c r="S37" s="73">
        <f>INT(M37-BQ37)</f>
        <v>5</v>
      </c>
      <c r="T37" s="66">
        <f t="shared" ref="T37:T43" si="3">+R37*S37</f>
        <v>5</v>
      </c>
      <c r="U37" s="63" t="str">
        <f t="shared" ref="U37:U42" si="4">(CONCATENATE(R37,S37))</f>
        <v>15</v>
      </c>
      <c r="V37" s="63" t="str">
        <f t="shared" ref="V37:V42" si="5">IF(OR(U37="11",U37="12",U37="21",U37="22",U37="31"),$P$9,IF(OR(U37="41",U37="32",U37="23",U37="13"),$P$8,IF(OR(U37="51",U37="52",U37="42",U37="43",U37="33",U37="24",U37="14"),$P$7,IF(OR(U37="53",U37="54",U37="44",U37="34",U37="55",U37="45",U37="35",U37="25",U37="15"),$P$6,0))))</f>
        <v>RIESGO EXTREMO</v>
      </c>
      <c r="W37" s="70" t="s">
        <v>539</v>
      </c>
      <c r="X37" s="70" t="s">
        <v>23</v>
      </c>
      <c r="Y37" s="76" t="s">
        <v>771</v>
      </c>
      <c r="Z37" s="80" t="s">
        <v>239</v>
      </c>
      <c r="AA37" s="33" t="s">
        <v>23</v>
      </c>
      <c r="AB37" s="80" t="s">
        <v>591</v>
      </c>
      <c r="AC37" s="33" t="s">
        <v>7</v>
      </c>
      <c r="AD37" s="72">
        <f t="shared" ref="AD37:AD43" si="6">+SUM(AE37:AH37)</f>
        <v>0</v>
      </c>
      <c r="AE37" s="33">
        <v>0</v>
      </c>
      <c r="AF37" s="33">
        <v>0</v>
      </c>
      <c r="AG37" s="33">
        <v>0</v>
      </c>
      <c r="AH37" s="33">
        <v>0</v>
      </c>
      <c r="AI37" s="33" t="s">
        <v>6</v>
      </c>
      <c r="AJ37" s="33" t="s">
        <v>20</v>
      </c>
      <c r="AK37" s="33" t="s">
        <v>6</v>
      </c>
      <c r="AL37" s="33" t="s">
        <v>6</v>
      </c>
      <c r="AM37" s="33" t="s">
        <v>6</v>
      </c>
      <c r="AN37" s="33" t="s">
        <v>29</v>
      </c>
      <c r="AO37" s="33" t="s">
        <v>117</v>
      </c>
      <c r="AP37" s="33" t="s">
        <v>101</v>
      </c>
      <c r="AQ37" s="33" t="s">
        <v>103</v>
      </c>
      <c r="AR37" s="33" t="s">
        <v>105</v>
      </c>
      <c r="AS37" s="33" t="str">
        <f t="shared" ref="AS37:AS43" si="7">+IF(AJ37="Preventivo","Prevenir",IF(AJ37="Detectivo","Detectar","No es un control"))</f>
        <v>Prevenir</v>
      </c>
      <c r="AT37" s="80" t="s">
        <v>108</v>
      </c>
      <c r="AU37" s="80" t="s">
        <v>110</v>
      </c>
      <c r="AV37" s="80" t="s">
        <v>112</v>
      </c>
      <c r="AW37" s="33">
        <f t="shared" ref="AW37:AW43" si="8">+IF(AP37=$AP$6,$AP$10,$AP$11)</f>
        <v>15</v>
      </c>
      <c r="AX37" s="33">
        <f t="shared" ref="AX37:AX43" si="9">+IF(AQ37=$AQ$6,$AQ$10,$AQ$11)</f>
        <v>15</v>
      </c>
      <c r="AY37" s="33">
        <f t="shared" ref="AY37:AY43" si="10">+IF(AR37=$AR$6,$AR$10,$AR$11)</f>
        <v>15</v>
      </c>
      <c r="AZ37" s="33">
        <f t="shared" ref="AZ37:AZ43" si="11">IF(AS37=$AS$6,$AS$10,IF(AS37=$AS$7,$AS$11,0))</f>
        <v>15</v>
      </c>
      <c r="BA37" s="33">
        <f t="shared" ref="BA37:BA43" si="12">+IF(AT37=$AT$6,$AT$10,$AT$11)</f>
        <v>15</v>
      </c>
      <c r="BB37" s="33">
        <f t="shared" ref="BB37:BB43" si="13">+IF(AU37=$AU$6,$AU$10,$AU$11)</f>
        <v>15</v>
      </c>
      <c r="BC37" s="33">
        <f t="shared" ref="BC37:BC43" si="14">IF(AV37=$AV$6,$AV$10,IF(AV37=$AV$7,$AV$11,0))</f>
        <v>10</v>
      </c>
      <c r="BD37" s="72">
        <f t="shared" ref="BD37:BD43" si="15">SUM(AW37:BC37)</f>
        <v>100</v>
      </c>
      <c r="BE37" s="72" t="str">
        <f t="shared" ref="BE37:BE43" si="16">+IF(BD37&lt;=85,"Débil",IF(AND(BD37&gt;85,BD37&lt;96),"Moderado","Fuerte"))</f>
        <v>Fuerte</v>
      </c>
      <c r="BF37" s="34" t="s">
        <v>156</v>
      </c>
      <c r="BG37" s="72" t="str">
        <f t="shared" ref="BG37:BG43" si="17">+IF(BF37=$BF$6,"Fuerte",IF(BF37=$BF$7,"Moderado","Débil"))</f>
        <v>Fuerte</v>
      </c>
      <c r="BH37" s="72" t="str">
        <f t="shared" ref="BH37:BH43" si="18">+IF(AND(BE37="Fuerte",BG37="Fuerte"),"Fuerte",IF(BE37="Débil","Débil",IF(BG37="Débil","Débil","Moderado")))</f>
        <v>Fuerte</v>
      </c>
      <c r="BI37" s="72">
        <f t="shared" ref="BI37:BI43" si="19">+IF(BH37=$BE$6,100,IF(BH37=$BE$7,50,0))</f>
        <v>100</v>
      </c>
      <c r="BJ37" s="65">
        <f>+AVERAGE(BI37:BI37)</f>
        <v>100</v>
      </c>
      <c r="BK37" s="72" t="str">
        <f>IF(BJ37&lt;50,"Débil",IF(BJ37=100,"Fuerte","Moderado"))</f>
        <v>Fuerte</v>
      </c>
      <c r="BL37" s="39" t="s">
        <v>165</v>
      </c>
      <c r="BM37" s="39" t="s">
        <v>165</v>
      </c>
      <c r="BN37" s="66">
        <f>IF(E37=$E$7,0,IF(AND(BK37="Fuerte",BL37="Directamente"),2,IF(AND(BK37="Moderado",BL37="Directamente"),1,0)))</f>
        <v>0</v>
      </c>
      <c r="BO37" s="81">
        <f>+AVERAGE(BN37:BN37)</f>
        <v>0</v>
      </c>
      <c r="BP37" s="66">
        <f>IF(D37=$E$7,0,IF(AND(BK37="Fuerte",BL37="Indirectamente"),1,IF(AND(BK37="Fuerte",BL37="Directamente"),2,IF(AND(BK37="Moderado",BL37="Directamente"),1,0))))</f>
        <v>2</v>
      </c>
      <c r="BQ37" s="81" cm="1">
        <f t="array" ref="BQ37">+IF(E37="De Corrupción",0,(BP37:BP37))</f>
        <v>0</v>
      </c>
      <c r="BR37" s="99" t="s">
        <v>45</v>
      </c>
      <c r="BS37" s="50"/>
      <c r="BT37" s="50"/>
      <c r="BU37" s="50"/>
      <c r="BV37" s="50"/>
      <c r="BW37" s="50"/>
      <c r="BX37" s="50"/>
      <c r="BY37" s="50"/>
      <c r="BZ37" s="50"/>
      <c r="CA37" s="50"/>
      <c r="CB37" s="50"/>
      <c r="CC37" s="50"/>
      <c r="CD37" s="50"/>
      <c r="CE37" s="50"/>
      <c r="CF37" s="50"/>
      <c r="CG37" s="50"/>
      <c r="CH37" s="50"/>
      <c r="CI37" s="50"/>
      <c r="CJ37" s="50"/>
      <c r="CK37" s="50"/>
      <c r="CL37" s="50"/>
      <c r="CM37" s="50"/>
      <c r="CN37" s="50"/>
      <c r="CO37" s="50"/>
      <c r="CP37" s="50"/>
      <c r="CQ37" s="50"/>
      <c r="CR37" s="50"/>
      <c r="CS37" s="50"/>
      <c r="CT37" s="50"/>
      <c r="CU37" s="50"/>
      <c r="CV37" s="50"/>
      <c r="CW37" s="50"/>
      <c r="CX37" s="50"/>
      <c r="CY37" s="50"/>
      <c r="CZ37" s="50"/>
      <c r="DA37" s="50"/>
      <c r="DB37" s="50"/>
      <c r="DC37" s="50"/>
      <c r="DD37" s="50"/>
      <c r="DE37" s="50"/>
      <c r="DF37" s="50"/>
      <c r="DG37" s="50"/>
      <c r="DH37" s="50"/>
      <c r="DI37" s="50"/>
      <c r="DJ37" s="50"/>
      <c r="DK37" s="50"/>
      <c r="DL37" s="50"/>
      <c r="DM37" s="50"/>
      <c r="DN37" s="50"/>
      <c r="DO37" s="50"/>
      <c r="DP37" s="50"/>
      <c r="DQ37" s="50"/>
      <c r="DR37" s="50"/>
      <c r="DS37" s="50"/>
      <c r="DT37" s="50"/>
      <c r="DU37" s="50"/>
      <c r="DV37" s="50"/>
      <c r="DW37" s="50"/>
      <c r="DX37" s="50"/>
      <c r="DY37" s="50"/>
      <c r="DZ37" s="50"/>
      <c r="EA37" s="50"/>
      <c r="EB37" s="50"/>
      <c r="EC37" s="50"/>
      <c r="ED37" s="50"/>
      <c r="EE37" s="50"/>
      <c r="EF37" s="50"/>
      <c r="EG37" s="50"/>
      <c r="EH37" s="50"/>
    </row>
    <row r="38" spans="1:138" s="36" customFormat="1" ht="167.25" customHeight="1" x14ac:dyDescent="0.2">
      <c r="A38" s="142">
        <v>21</v>
      </c>
      <c r="B38" s="142" t="s">
        <v>434</v>
      </c>
      <c r="C38" s="99" t="s">
        <v>45</v>
      </c>
      <c r="D38" s="75" t="s">
        <v>45</v>
      </c>
      <c r="E38" s="143" t="s">
        <v>34</v>
      </c>
      <c r="F38" s="136" t="s">
        <v>69</v>
      </c>
      <c r="G38" s="136" t="s">
        <v>76</v>
      </c>
      <c r="H38" s="136" t="s">
        <v>80</v>
      </c>
      <c r="I38" s="144" t="s">
        <v>240</v>
      </c>
      <c r="J38" s="145" t="s">
        <v>241</v>
      </c>
      <c r="K38" s="144" t="s">
        <v>242</v>
      </c>
      <c r="L38" s="139">
        <v>3</v>
      </c>
      <c r="M38" s="139">
        <v>5</v>
      </c>
      <c r="N38" s="140">
        <f t="shared" si="0"/>
        <v>15</v>
      </c>
      <c r="O38" s="193" t="str">
        <f t="shared" si="1"/>
        <v>35</v>
      </c>
      <c r="P38" s="193" t="str">
        <f t="shared" si="2"/>
        <v>RIESGO EXTREMO</v>
      </c>
      <c r="Q38" s="193" t="s">
        <v>90</v>
      </c>
      <c r="R38" s="138">
        <f>INT(L38-BO38)</f>
        <v>2</v>
      </c>
      <c r="S38" s="138">
        <f>INT(M38-BQ38)</f>
        <v>5</v>
      </c>
      <c r="T38" s="140">
        <f t="shared" si="3"/>
        <v>10</v>
      </c>
      <c r="U38" s="193" t="str">
        <f t="shared" si="4"/>
        <v>25</v>
      </c>
      <c r="V38" s="193" t="str">
        <f t="shared" si="5"/>
        <v>RIESGO EXTREMO</v>
      </c>
      <c r="W38" s="136" t="s">
        <v>539</v>
      </c>
      <c r="X38" s="136" t="s">
        <v>23</v>
      </c>
      <c r="Y38" s="76" t="s">
        <v>597</v>
      </c>
      <c r="Z38" s="80" t="s">
        <v>243</v>
      </c>
      <c r="AA38" s="33" t="s">
        <v>23</v>
      </c>
      <c r="AB38" s="80" t="s">
        <v>598</v>
      </c>
      <c r="AC38" s="33" t="s">
        <v>7</v>
      </c>
      <c r="AD38" s="72">
        <f t="shared" si="6"/>
        <v>0</v>
      </c>
      <c r="AE38" s="33">
        <v>0</v>
      </c>
      <c r="AF38" s="33">
        <v>0</v>
      </c>
      <c r="AG38" s="33">
        <v>0</v>
      </c>
      <c r="AH38" s="33">
        <v>0</v>
      </c>
      <c r="AI38" s="33" t="s">
        <v>6</v>
      </c>
      <c r="AJ38" s="33" t="s">
        <v>20</v>
      </c>
      <c r="AK38" s="33" t="s">
        <v>6</v>
      </c>
      <c r="AL38" s="33" t="s">
        <v>6</v>
      </c>
      <c r="AM38" s="33" t="s">
        <v>6</v>
      </c>
      <c r="AN38" s="33" t="s">
        <v>29</v>
      </c>
      <c r="AO38" s="33" t="s">
        <v>117</v>
      </c>
      <c r="AP38" s="33" t="s">
        <v>101</v>
      </c>
      <c r="AQ38" s="33" t="s">
        <v>103</v>
      </c>
      <c r="AR38" s="33" t="s">
        <v>105</v>
      </c>
      <c r="AS38" s="33" t="str">
        <f>+IF(AJ38="Preventivo","Prevenir",IF(AJ38="Detectivo","Detectar","No es un control"))</f>
        <v>Prevenir</v>
      </c>
      <c r="AT38" s="80" t="s">
        <v>108</v>
      </c>
      <c r="AU38" s="80" t="s">
        <v>110</v>
      </c>
      <c r="AV38" s="80" t="s">
        <v>112</v>
      </c>
      <c r="AW38" s="33">
        <f>+IF(AP38=$AP$6,$AP$10,$AP$11)</f>
        <v>15</v>
      </c>
      <c r="AX38" s="33">
        <f>+IF(AQ38=$AQ$6,$AQ$10,$AQ$11)</f>
        <v>15</v>
      </c>
      <c r="AY38" s="33">
        <f>+IF(AR38=$AR$6,$AR$10,$AR$11)</f>
        <v>15</v>
      </c>
      <c r="AZ38" s="33">
        <f>IF(AS38=$AS$6,$AS$10,IF(AS38=$AS$7,$AS$11,0))</f>
        <v>15</v>
      </c>
      <c r="BA38" s="33">
        <f>+IF(AT38=$AT$6,$AT$10,$AT$11)</f>
        <v>15</v>
      </c>
      <c r="BB38" s="33">
        <f>+IF(AU38=$AU$6,$AU$10,$AU$11)</f>
        <v>15</v>
      </c>
      <c r="BC38" s="33">
        <f>IF(AV38=$AV$6,$AV$10,IF(AV38=$AV$7,$AV$11,0))</f>
        <v>10</v>
      </c>
      <c r="BD38" s="72">
        <f>SUM(AW38:BC38)</f>
        <v>100</v>
      </c>
      <c r="BE38" s="72" t="str">
        <f>+IF(BD38&lt;=85,"Débil",IF(AND(BD38&gt;85,BD38&lt;96),"Moderado","Fuerte"))</f>
        <v>Fuerte</v>
      </c>
      <c r="BF38" s="34" t="s">
        <v>156</v>
      </c>
      <c r="BG38" s="72" t="str">
        <f>+IF(BF38=$BF$6,"Fuerte",IF(BF38=$BF$7,"Moderado","Débil"))</f>
        <v>Fuerte</v>
      </c>
      <c r="BH38" s="72" t="str">
        <f>+IF(AND(BE38="Fuerte",BG38="Fuerte"),"Fuerte",IF(BE38="Débil","Débil",IF(BG38="Débil","Débil","Moderado")))</f>
        <v>Fuerte</v>
      </c>
      <c r="BI38" s="72">
        <f t="shared" si="19"/>
        <v>100</v>
      </c>
      <c r="BJ38" s="135">
        <f>+AVERAGE(BI38:BI39)</f>
        <v>100</v>
      </c>
      <c r="BK38" s="137" t="str">
        <f>IF(BJ38&lt;50,"Débil",IF(BJ38=100,"Fuerte","Moderado"))</f>
        <v>Fuerte</v>
      </c>
      <c r="BL38" s="39" t="s">
        <v>165</v>
      </c>
      <c r="BM38" s="39" t="s">
        <v>165</v>
      </c>
      <c r="BN38" s="66">
        <f>IF(E38=$E$7,0,IF(AND(BK38="Fuerte",BL38="Directamente"),2,IF(AND(BK38="Moderado",BL38="Directamente"),1,0)))</f>
        <v>0</v>
      </c>
      <c r="BO38" s="134">
        <f>+AVERAGE(BN38:BN39)</f>
        <v>1</v>
      </c>
      <c r="BP38" s="66">
        <f>IF(D38=$E$7,0,IF(AND(BK38="Fuerte",BL38="Indirectamente"),1,IF(AND(BK38="Fuerte",BL38="Directamente"),2,IF(AND(BK38="Moderado",BL38="Directamente"),1,0))))</f>
        <v>2</v>
      </c>
      <c r="BQ38" s="134">
        <f>+IF(E38="De Corrupción",0,AVERAGE(BP38:BP39))</f>
        <v>0</v>
      </c>
      <c r="BR38" s="99" t="s">
        <v>45</v>
      </c>
      <c r="BS38" s="50"/>
      <c r="BT38" s="50"/>
      <c r="BU38" s="50"/>
      <c r="BV38" s="50"/>
      <c r="BW38" s="50"/>
      <c r="BX38" s="50"/>
      <c r="BY38" s="50"/>
      <c r="BZ38" s="50"/>
      <c r="CA38" s="50"/>
      <c r="CB38" s="50"/>
      <c r="CC38" s="50"/>
      <c r="CD38" s="50"/>
      <c r="CE38" s="50"/>
      <c r="CF38" s="50"/>
      <c r="CG38" s="50"/>
      <c r="CH38" s="50"/>
      <c r="CI38" s="50"/>
      <c r="CJ38" s="50"/>
      <c r="CK38" s="50"/>
      <c r="CL38" s="50"/>
      <c r="CM38" s="50"/>
      <c r="CN38" s="50"/>
      <c r="CO38" s="50"/>
      <c r="CP38" s="50"/>
      <c r="CQ38" s="50"/>
      <c r="CR38" s="50"/>
      <c r="CS38" s="50"/>
      <c r="CT38" s="50"/>
      <c r="CU38" s="50"/>
      <c r="CV38" s="50"/>
      <c r="CW38" s="50"/>
      <c r="CX38" s="50"/>
      <c r="CY38" s="50"/>
      <c r="CZ38" s="50"/>
      <c r="DA38" s="50"/>
      <c r="DB38" s="50"/>
      <c r="DC38" s="50"/>
      <c r="DD38" s="50"/>
      <c r="DE38" s="50"/>
      <c r="DF38" s="50"/>
      <c r="DG38" s="50"/>
      <c r="DH38" s="50"/>
      <c r="DI38" s="50"/>
      <c r="DJ38" s="50"/>
      <c r="DK38" s="50"/>
      <c r="DL38" s="50"/>
      <c r="DM38" s="50"/>
      <c r="DN38" s="50"/>
      <c r="DO38" s="50"/>
      <c r="DP38" s="50"/>
      <c r="DQ38" s="50"/>
      <c r="DR38" s="50"/>
      <c r="DS38" s="50"/>
      <c r="DT38" s="50"/>
      <c r="DU38" s="50"/>
      <c r="DV38" s="50"/>
      <c r="DW38" s="50"/>
      <c r="DX38" s="50"/>
      <c r="DY38" s="50"/>
      <c r="DZ38" s="50"/>
      <c r="EA38" s="50"/>
      <c r="EB38" s="50"/>
      <c r="EC38" s="50"/>
      <c r="ED38" s="50"/>
      <c r="EE38" s="50"/>
      <c r="EF38" s="50"/>
      <c r="EG38" s="50"/>
      <c r="EH38" s="50"/>
    </row>
    <row r="39" spans="1:138" s="36" customFormat="1" ht="162.75" customHeight="1" x14ac:dyDescent="0.2">
      <c r="A39" s="142"/>
      <c r="B39" s="142"/>
      <c r="C39" s="99" t="s">
        <v>45</v>
      </c>
      <c r="D39" s="75" t="s">
        <v>45</v>
      </c>
      <c r="E39" s="143"/>
      <c r="F39" s="136"/>
      <c r="G39" s="136"/>
      <c r="H39" s="136"/>
      <c r="I39" s="144"/>
      <c r="J39" s="145"/>
      <c r="K39" s="144"/>
      <c r="L39" s="139"/>
      <c r="M39" s="139"/>
      <c r="N39" s="140">
        <f t="shared" si="0"/>
        <v>0</v>
      </c>
      <c r="O39" s="193" t="str">
        <f t="shared" si="1"/>
        <v/>
      </c>
      <c r="P39" s="193">
        <f t="shared" si="2"/>
        <v>0</v>
      </c>
      <c r="Q39" s="193"/>
      <c r="R39" s="139">
        <f>+L39-BN39</f>
        <v>-2</v>
      </c>
      <c r="S39" s="139">
        <f>+M39-BQ39</f>
        <v>0</v>
      </c>
      <c r="T39" s="140">
        <f t="shared" si="3"/>
        <v>0</v>
      </c>
      <c r="U39" s="193" t="str">
        <f t="shared" si="4"/>
        <v>-20</v>
      </c>
      <c r="V39" s="193">
        <f t="shared" si="5"/>
        <v>0</v>
      </c>
      <c r="W39" s="139"/>
      <c r="X39" s="139"/>
      <c r="Y39" s="76" t="s">
        <v>766</v>
      </c>
      <c r="Z39" s="80" t="s">
        <v>592</v>
      </c>
      <c r="AA39" s="33" t="s">
        <v>23</v>
      </c>
      <c r="AB39" s="80" t="s">
        <v>393</v>
      </c>
      <c r="AC39" s="33" t="s">
        <v>9</v>
      </c>
      <c r="AD39" s="72">
        <f t="shared" si="6"/>
        <v>0</v>
      </c>
      <c r="AE39" s="33">
        <v>0</v>
      </c>
      <c r="AF39" s="33">
        <v>0</v>
      </c>
      <c r="AG39" s="33">
        <v>0</v>
      </c>
      <c r="AH39" s="33">
        <v>0</v>
      </c>
      <c r="AI39" s="33" t="s">
        <v>6</v>
      </c>
      <c r="AJ39" s="33" t="s">
        <v>20</v>
      </c>
      <c r="AK39" s="33" t="s">
        <v>6</v>
      </c>
      <c r="AL39" s="33" t="s">
        <v>6</v>
      </c>
      <c r="AM39" s="33" t="s">
        <v>6</v>
      </c>
      <c r="AN39" s="33" t="s">
        <v>29</v>
      </c>
      <c r="AO39" s="33" t="s">
        <v>117</v>
      </c>
      <c r="AP39" s="33" t="s">
        <v>101</v>
      </c>
      <c r="AQ39" s="33" t="s">
        <v>103</v>
      </c>
      <c r="AR39" s="33" t="s">
        <v>105</v>
      </c>
      <c r="AS39" s="33" t="str">
        <f t="shared" si="7"/>
        <v>Prevenir</v>
      </c>
      <c r="AT39" s="80" t="s">
        <v>108</v>
      </c>
      <c r="AU39" s="80" t="s">
        <v>110</v>
      </c>
      <c r="AV39" s="80" t="s">
        <v>112</v>
      </c>
      <c r="AW39" s="33">
        <f t="shared" si="8"/>
        <v>15</v>
      </c>
      <c r="AX39" s="33">
        <f t="shared" si="9"/>
        <v>15</v>
      </c>
      <c r="AY39" s="33">
        <f t="shared" si="10"/>
        <v>15</v>
      </c>
      <c r="AZ39" s="33">
        <f t="shared" si="11"/>
        <v>15</v>
      </c>
      <c r="BA39" s="33">
        <f t="shared" si="12"/>
        <v>15</v>
      </c>
      <c r="BB39" s="33">
        <f t="shared" si="13"/>
        <v>15</v>
      </c>
      <c r="BC39" s="33">
        <f t="shared" si="14"/>
        <v>10</v>
      </c>
      <c r="BD39" s="72">
        <f t="shared" si="15"/>
        <v>100</v>
      </c>
      <c r="BE39" s="72" t="str">
        <f t="shared" si="16"/>
        <v>Fuerte</v>
      </c>
      <c r="BF39" s="34" t="s">
        <v>156</v>
      </c>
      <c r="BG39" s="72" t="str">
        <f t="shared" si="17"/>
        <v>Fuerte</v>
      </c>
      <c r="BH39" s="72" t="str">
        <f t="shared" si="18"/>
        <v>Fuerte</v>
      </c>
      <c r="BI39" s="72">
        <f t="shared" si="19"/>
        <v>100</v>
      </c>
      <c r="BJ39" s="135"/>
      <c r="BK39" s="137"/>
      <c r="BL39" s="39" t="s">
        <v>165</v>
      </c>
      <c r="BM39" s="39" t="s">
        <v>165</v>
      </c>
      <c r="BN39" s="66">
        <f>IF(E39=$E$7,0,IF(AND(BK38="Fuerte",BL39="Directamente"),2,IF(AND(BK38="Moderado",BL39="Directamente"),1,0)))</f>
        <v>2</v>
      </c>
      <c r="BO39" s="134"/>
      <c r="BP39" s="66">
        <f>IF(D39=$E$7,0,IF(AND(BK38="Fuerte",BL39="Indirectamente"),1,IF(AND(BK38="Fuerte",BL39="Directamente"),2,IF(AND(BK38="Moderado",BL39="Directamente"),1,0))))</f>
        <v>2</v>
      </c>
      <c r="BQ39" s="134"/>
      <c r="BR39" s="99" t="s">
        <v>45</v>
      </c>
      <c r="BS39" s="50"/>
      <c r="BT39" s="50"/>
      <c r="BU39" s="50"/>
      <c r="BV39" s="50"/>
      <c r="BW39" s="50"/>
      <c r="BX39" s="50"/>
      <c r="BY39" s="50"/>
      <c r="BZ39" s="50"/>
      <c r="CA39" s="50"/>
      <c r="CB39" s="50"/>
      <c r="CC39" s="50"/>
      <c r="CD39" s="50"/>
      <c r="CE39" s="50"/>
      <c r="CF39" s="50"/>
      <c r="CG39" s="50"/>
      <c r="CH39" s="50"/>
      <c r="CI39" s="50"/>
      <c r="CJ39" s="50"/>
      <c r="CK39" s="50"/>
      <c r="CL39" s="50"/>
      <c r="CM39" s="50"/>
      <c r="CN39" s="50"/>
      <c r="CO39" s="50"/>
      <c r="CP39" s="50"/>
      <c r="CQ39" s="50"/>
      <c r="CR39" s="50"/>
      <c r="CS39" s="50"/>
      <c r="CT39" s="50"/>
      <c r="CU39" s="50"/>
      <c r="CV39" s="50"/>
      <c r="CW39" s="50"/>
      <c r="CX39" s="50"/>
      <c r="CY39" s="50"/>
      <c r="CZ39" s="50"/>
      <c r="DA39" s="50"/>
      <c r="DB39" s="50"/>
      <c r="DC39" s="50"/>
      <c r="DD39" s="50"/>
      <c r="DE39" s="50"/>
      <c r="DF39" s="50"/>
      <c r="DG39" s="50"/>
      <c r="DH39" s="50"/>
      <c r="DI39" s="50"/>
      <c r="DJ39" s="50"/>
      <c r="DK39" s="50"/>
      <c r="DL39" s="50"/>
      <c r="DM39" s="50"/>
      <c r="DN39" s="50"/>
      <c r="DO39" s="50"/>
      <c r="DP39" s="50"/>
      <c r="DQ39" s="50"/>
      <c r="DR39" s="50"/>
      <c r="DS39" s="50"/>
      <c r="DT39" s="50"/>
      <c r="DU39" s="50"/>
      <c r="DV39" s="50"/>
      <c r="DW39" s="50"/>
      <c r="DX39" s="50"/>
      <c r="DY39" s="50"/>
      <c r="DZ39" s="50"/>
      <c r="EA39" s="50"/>
      <c r="EB39" s="50"/>
      <c r="EC39" s="50"/>
      <c r="ED39" s="50"/>
      <c r="EE39" s="50"/>
      <c r="EF39" s="50"/>
      <c r="EG39" s="50"/>
      <c r="EH39" s="50"/>
    </row>
    <row r="40" spans="1:138" s="36" customFormat="1" ht="110.25" customHeight="1" x14ac:dyDescent="0.2">
      <c r="A40" s="142">
        <v>22</v>
      </c>
      <c r="B40" s="142" t="s">
        <v>435</v>
      </c>
      <c r="C40" s="99" t="s">
        <v>45</v>
      </c>
      <c r="D40" s="75" t="s">
        <v>45</v>
      </c>
      <c r="E40" s="143" t="s">
        <v>32</v>
      </c>
      <c r="F40" s="136" t="s">
        <v>69</v>
      </c>
      <c r="G40" s="136" t="s">
        <v>78</v>
      </c>
      <c r="H40" s="136" t="s">
        <v>81</v>
      </c>
      <c r="I40" s="144" t="s">
        <v>244</v>
      </c>
      <c r="J40" s="155" t="s">
        <v>245</v>
      </c>
      <c r="K40" s="144" t="s">
        <v>246</v>
      </c>
      <c r="L40" s="139">
        <v>3</v>
      </c>
      <c r="M40" s="139">
        <v>5</v>
      </c>
      <c r="N40" s="140">
        <f t="shared" si="0"/>
        <v>15</v>
      </c>
      <c r="O40" s="193" t="str">
        <f t="shared" si="1"/>
        <v>35</v>
      </c>
      <c r="P40" s="193" t="str">
        <f t="shared" si="2"/>
        <v>RIESGO EXTREMO</v>
      </c>
      <c r="Q40" s="193" t="s">
        <v>90</v>
      </c>
      <c r="R40" s="138">
        <f>+IF(INT(L40-BO40)&lt;=1,1,INT(L40-BO40))</f>
        <v>1</v>
      </c>
      <c r="S40" s="138">
        <f>INT(M40-BQ40)</f>
        <v>3</v>
      </c>
      <c r="T40" s="140">
        <f t="shared" si="3"/>
        <v>3</v>
      </c>
      <c r="U40" s="193" t="str">
        <f t="shared" si="4"/>
        <v>13</v>
      </c>
      <c r="V40" s="193" t="str">
        <f t="shared" si="5"/>
        <v>RIESGO MODERADO</v>
      </c>
      <c r="W40" s="136" t="s">
        <v>539</v>
      </c>
      <c r="X40" s="136" t="s">
        <v>23</v>
      </c>
      <c r="Y40" s="76" t="s">
        <v>767</v>
      </c>
      <c r="Z40" s="80" t="s">
        <v>247</v>
      </c>
      <c r="AA40" s="33" t="s">
        <v>23</v>
      </c>
      <c r="AB40" s="80" t="s">
        <v>593</v>
      </c>
      <c r="AC40" s="33" t="s">
        <v>7</v>
      </c>
      <c r="AD40" s="72">
        <f t="shared" si="6"/>
        <v>0</v>
      </c>
      <c r="AE40" s="33">
        <v>0</v>
      </c>
      <c r="AF40" s="33">
        <v>0</v>
      </c>
      <c r="AG40" s="33">
        <v>0</v>
      </c>
      <c r="AH40" s="33">
        <v>0</v>
      </c>
      <c r="AI40" s="33" t="s">
        <v>6</v>
      </c>
      <c r="AJ40" s="33" t="s">
        <v>20</v>
      </c>
      <c r="AK40" s="33" t="s">
        <v>6</v>
      </c>
      <c r="AL40" s="33" t="s">
        <v>6</v>
      </c>
      <c r="AM40" s="33" t="s">
        <v>6</v>
      </c>
      <c r="AN40" s="33" t="s">
        <v>29</v>
      </c>
      <c r="AO40" s="33" t="s">
        <v>117</v>
      </c>
      <c r="AP40" s="33" t="s">
        <v>101</v>
      </c>
      <c r="AQ40" s="33" t="s">
        <v>103</v>
      </c>
      <c r="AR40" s="33" t="s">
        <v>105</v>
      </c>
      <c r="AS40" s="33" t="str">
        <f t="shared" si="7"/>
        <v>Prevenir</v>
      </c>
      <c r="AT40" s="80" t="s">
        <v>108</v>
      </c>
      <c r="AU40" s="80" t="s">
        <v>110</v>
      </c>
      <c r="AV40" s="80" t="s">
        <v>112</v>
      </c>
      <c r="AW40" s="33">
        <f t="shared" si="8"/>
        <v>15</v>
      </c>
      <c r="AX40" s="33">
        <f t="shared" si="9"/>
        <v>15</v>
      </c>
      <c r="AY40" s="33">
        <f t="shared" si="10"/>
        <v>15</v>
      </c>
      <c r="AZ40" s="33">
        <f t="shared" si="11"/>
        <v>15</v>
      </c>
      <c r="BA40" s="33">
        <f t="shared" si="12"/>
        <v>15</v>
      </c>
      <c r="BB40" s="33">
        <f t="shared" si="13"/>
        <v>15</v>
      </c>
      <c r="BC40" s="33">
        <f t="shared" si="14"/>
        <v>10</v>
      </c>
      <c r="BD40" s="72">
        <f t="shared" si="15"/>
        <v>100</v>
      </c>
      <c r="BE40" s="72" t="str">
        <f t="shared" si="16"/>
        <v>Fuerte</v>
      </c>
      <c r="BF40" s="34" t="s">
        <v>156</v>
      </c>
      <c r="BG40" s="72" t="str">
        <f t="shared" si="17"/>
        <v>Fuerte</v>
      </c>
      <c r="BH40" s="72" t="str">
        <f t="shared" si="18"/>
        <v>Fuerte</v>
      </c>
      <c r="BI40" s="72">
        <f t="shared" si="19"/>
        <v>100</v>
      </c>
      <c r="BJ40" s="135">
        <f>+AVERAGE(BI40:BI41)</f>
        <v>100</v>
      </c>
      <c r="BK40" s="137" t="str">
        <f>IF(BJ40&lt;50,"Débil",IF(BJ40=100,"Fuerte","Moderado"))</f>
        <v>Fuerte</v>
      </c>
      <c r="BL40" s="39" t="s">
        <v>165</v>
      </c>
      <c r="BM40" s="39" t="s">
        <v>165</v>
      </c>
      <c r="BN40" s="66">
        <f>IF(E40=$E$7,0,IF(AND(BK40="Fuerte",BL40="Directamente"),2,IF(AND(BK40="Moderado",BL40="Directamente"),1,0)))</f>
        <v>2</v>
      </c>
      <c r="BO40" s="134">
        <f>+AVERAGE(BN40:BN41)</f>
        <v>2</v>
      </c>
      <c r="BP40" s="66">
        <f>IF(D40=$E$7,0,IF(AND(BK40="Fuerte",BL40="Indirectamente"),1,IF(AND(BK40="Fuerte",BL40="Directamente"),2,IF(AND(BK40="Moderado",BL40="Directamente"),1,0))))</f>
        <v>2</v>
      </c>
      <c r="BQ40" s="134">
        <f>+AVERAGE(BP40:BP41)</f>
        <v>2</v>
      </c>
      <c r="BR40" s="99" t="s">
        <v>45</v>
      </c>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row>
    <row r="41" spans="1:138" s="36" customFormat="1" ht="110.25" customHeight="1" x14ac:dyDescent="0.2">
      <c r="A41" s="142"/>
      <c r="B41" s="142"/>
      <c r="C41" s="99" t="s">
        <v>45</v>
      </c>
      <c r="D41" s="75" t="s">
        <v>45</v>
      </c>
      <c r="E41" s="143"/>
      <c r="F41" s="136"/>
      <c r="G41" s="136"/>
      <c r="H41" s="136"/>
      <c r="I41" s="144"/>
      <c r="J41" s="155"/>
      <c r="K41" s="144"/>
      <c r="L41" s="139"/>
      <c r="M41" s="139"/>
      <c r="N41" s="140">
        <f t="shared" si="0"/>
        <v>0</v>
      </c>
      <c r="O41" s="193" t="str">
        <f t="shared" si="1"/>
        <v/>
      </c>
      <c r="P41" s="193">
        <f t="shared" si="2"/>
        <v>0</v>
      </c>
      <c r="Q41" s="193"/>
      <c r="R41" s="139">
        <f>+L41-BN41</f>
        <v>-2</v>
      </c>
      <c r="S41" s="139">
        <f>+M41-BQ41</f>
        <v>0</v>
      </c>
      <c r="T41" s="140">
        <f t="shared" si="3"/>
        <v>0</v>
      </c>
      <c r="U41" s="193" t="str">
        <f t="shared" si="4"/>
        <v>-20</v>
      </c>
      <c r="V41" s="193">
        <f t="shared" si="5"/>
        <v>0</v>
      </c>
      <c r="W41" s="139"/>
      <c r="X41" s="139"/>
      <c r="Y41" s="76" t="s">
        <v>768</v>
      </c>
      <c r="Z41" s="80" t="s">
        <v>248</v>
      </c>
      <c r="AA41" s="33" t="s">
        <v>23</v>
      </c>
      <c r="AB41" s="80" t="s">
        <v>594</v>
      </c>
      <c r="AC41" s="33" t="s">
        <v>7</v>
      </c>
      <c r="AD41" s="72">
        <f t="shared" si="6"/>
        <v>0</v>
      </c>
      <c r="AE41" s="33">
        <v>0</v>
      </c>
      <c r="AF41" s="33">
        <v>0</v>
      </c>
      <c r="AG41" s="33">
        <v>0</v>
      </c>
      <c r="AH41" s="33">
        <v>0</v>
      </c>
      <c r="AI41" s="33" t="s">
        <v>6</v>
      </c>
      <c r="AJ41" s="33" t="s">
        <v>20</v>
      </c>
      <c r="AK41" s="33" t="s">
        <v>6</v>
      </c>
      <c r="AL41" s="33" t="s">
        <v>6</v>
      </c>
      <c r="AM41" s="33" t="s">
        <v>6</v>
      </c>
      <c r="AN41" s="33" t="s">
        <v>29</v>
      </c>
      <c r="AO41" s="33" t="s">
        <v>117</v>
      </c>
      <c r="AP41" s="33" t="s">
        <v>101</v>
      </c>
      <c r="AQ41" s="33" t="s">
        <v>103</v>
      </c>
      <c r="AR41" s="33" t="s">
        <v>105</v>
      </c>
      <c r="AS41" s="33" t="str">
        <f t="shared" si="7"/>
        <v>Prevenir</v>
      </c>
      <c r="AT41" s="80" t="s">
        <v>108</v>
      </c>
      <c r="AU41" s="80" t="s">
        <v>110</v>
      </c>
      <c r="AV41" s="80" t="s">
        <v>112</v>
      </c>
      <c r="AW41" s="33">
        <f t="shared" si="8"/>
        <v>15</v>
      </c>
      <c r="AX41" s="33">
        <f t="shared" si="9"/>
        <v>15</v>
      </c>
      <c r="AY41" s="33">
        <f t="shared" si="10"/>
        <v>15</v>
      </c>
      <c r="AZ41" s="33">
        <f t="shared" si="11"/>
        <v>15</v>
      </c>
      <c r="BA41" s="33">
        <f t="shared" si="12"/>
        <v>15</v>
      </c>
      <c r="BB41" s="33">
        <f t="shared" si="13"/>
        <v>15</v>
      </c>
      <c r="BC41" s="33">
        <f t="shared" si="14"/>
        <v>10</v>
      </c>
      <c r="BD41" s="72">
        <f t="shared" si="15"/>
        <v>100</v>
      </c>
      <c r="BE41" s="72" t="str">
        <f t="shared" si="16"/>
        <v>Fuerte</v>
      </c>
      <c r="BF41" s="34" t="s">
        <v>156</v>
      </c>
      <c r="BG41" s="72" t="str">
        <f t="shared" si="17"/>
        <v>Fuerte</v>
      </c>
      <c r="BH41" s="72" t="str">
        <f t="shared" si="18"/>
        <v>Fuerte</v>
      </c>
      <c r="BI41" s="72">
        <f t="shared" si="19"/>
        <v>100</v>
      </c>
      <c r="BJ41" s="135"/>
      <c r="BK41" s="137"/>
      <c r="BL41" s="39" t="s">
        <v>165</v>
      </c>
      <c r="BM41" s="39" t="s">
        <v>165</v>
      </c>
      <c r="BN41" s="66">
        <f>IF(E41=$E$7,0,IF(AND(BK40="Fuerte",BL41="Directamente"),2,IF(AND(BK40="Moderado",BL41="Directamente"),1,0)))</f>
        <v>2</v>
      </c>
      <c r="BO41" s="134"/>
      <c r="BP41" s="66">
        <f>IF(D41=$E$7,0,IF(AND(BK40="Fuerte",BL41="Indirectamente"),1,IF(AND(BK40="Fuerte",BL41="Directamente"),2,IF(AND(BK40="Moderado",BL41="Directamente"),1,0))))</f>
        <v>2</v>
      </c>
      <c r="BQ41" s="134"/>
      <c r="BR41" s="99" t="s">
        <v>45</v>
      </c>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row>
    <row r="42" spans="1:138" s="36" customFormat="1" ht="176.25" customHeight="1" x14ac:dyDescent="0.2">
      <c r="A42" s="142">
        <v>23</v>
      </c>
      <c r="B42" s="142" t="s">
        <v>436</v>
      </c>
      <c r="C42" s="99" t="s">
        <v>45</v>
      </c>
      <c r="D42" s="75" t="s">
        <v>45</v>
      </c>
      <c r="E42" s="143" t="s">
        <v>32</v>
      </c>
      <c r="F42" s="136" t="s">
        <v>69</v>
      </c>
      <c r="G42" s="136" t="s">
        <v>77</v>
      </c>
      <c r="H42" s="136" t="s">
        <v>82</v>
      </c>
      <c r="I42" s="144" t="s">
        <v>249</v>
      </c>
      <c r="J42" s="145" t="s">
        <v>250</v>
      </c>
      <c r="K42" s="144" t="s">
        <v>251</v>
      </c>
      <c r="L42" s="139">
        <v>2</v>
      </c>
      <c r="M42" s="139">
        <v>4</v>
      </c>
      <c r="N42" s="140">
        <f t="shared" si="0"/>
        <v>8</v>
      </c>
      <c r="O42" s="193" t="str">
        <f t="shared" si="1"/>
        <v>24</v>
      </c>
      <c r="P42" s="193" t="str">
        <f t="shared" si="2"/>
        <v>RIESGO ALTO</v>
      </c>
      <c r="Q42" s="193" t="s">
        <v>90</v>
      </c>
      <c r="R42" s="138">
        <f>+IF(INT(L42-BO42)&lt;=1,1,INT(L42-BO42))</f>
        <v>1</v>
      </c>
      <c r="S42" s="138">
        <f>INT(M42-BQ42)</f>
        <v>2</v>
      </c>
      <c r="T42" s="140">
        <f t="shared" si="3"/>
        <v>2</v>
      </c>
      <c r="U42" s="193" t="str">
        <f t="shared" si="4"/>
        <v>12</v>
      </c>
      <c r="V42" s="193" t="str">
        <f t="shared" si="5"/>
        <v>RIESGO BAJO</v>
      </c>
      <c r="W42" s="136" t="s">
        <v>539</v>
      </c>
      <c r="X42" s="136" t="s">
        <v>23</v>
      </c>
      <c r="Y42" s="76" t="s">
        <v>769</v>
      </c>
      <c r="Z42" s="80" t="s">
        <v>252</v>
      </c>
      <c r="AA42" s="33" t="s">
        <v>23</v>
      </c>
      <c r="AB42" s="80" t="s">
        <v>595</v>
      </c>
      <c r="AC42" s="33" t="s">
        <v>7</v>
      </c>
      <c r="AD42" s="72">
        <f t="shared" si="6"/>
        <v>12</v>
      </c>
      <c r="AE42" s="33">
        <v>3</v>
      </c>
      <c r="AF42" s="33">
        <v>3</v>
      </c>
      <c r="AG42" s="33">
        <v>3</v>
      </c>
      <c r="AH42" s="33">
        <v>3</v>
      </c>
      <c r="AI42" s="33" t="s">
        <v>23</v>
      </c>
      <c r="AJ42" s="33" t="s">
        <v>20</v>
      </c>
      <c r="AK42" s="33" t="s">
        <v>6</v>
      </c>
      <c r="AL42" s="33" t="s">
        <v>6</v>
      </c>
      <c r="AM42" s="33" t="s">
        <v>6</v>
      </c>
      <c r="AN42" s="33" t="s">
        <v>27</v>
      </c>
      <c r="AO42" s="33" t="s">
        <v>117</v>
      </c>
      <c r="AP42" s="33" t="s">
        <v>101</v>
      </c>
      <c r="AQ42" s="33" t="s">
        <v>103</v>
      </c>
      <c r="AR42" s="33" t="s">
        <v>105</v>
      </c>
      <c r="AS42" s="33" t="str">
        <f t="shared" si="7"/>
        <v>Prevenir</v>
      </c>
      <c r="AT42" s="80" t="s">
        <v>108</v>
      </c>
      <c r="AU42" s="80" t="s">
        <v>110</v>
      </c>
      <c r="AV42" s="80" t="s">
        <v>112</v>
      </c>
      <c r="AW42" s="33">
        <f t="shared" si="8"/>
        <v>15</v>
      </c>
      <c r="AX42" s="33">
        <f t="shared" si="9"/>
        <v>15</v>
      </c>
      <c r="AY42" s="33">
        <f t="shared" si="10"/>
        <v>15</v>
      </c>
      <c r="AZ42" s="33">
        <f t="shared" si="11"/>
        <v>15</v>
      </c>
      <c r="BA42" s="33">
        <f t="shared" si="12"/>
        <v>15</v>
      </c>
      <c r="BB42" s="33">
        <f t="shared" si="13"/>
        <v>15</v>
      </c>
      <c r="BC42" s="33">
        <f t="shared" si="14"/>
        <v>10</v>
      </c>
      <c r="BD42" s="72">
        <f t="shared" si="15"/>
        <v>100</v>
      </c>
      <c r="BE42" s="72" t="str">
        <f t="shared" si="16"/>
        <v>Fuerte</v>
      </c>
      <c r="BF42" s="34" t="s">
        <v>156</v>
      </c>
      <c r="BG42" s="72" t="str">
        <f t="shared" si="17"/>
        <v>Fuerte</v>
      </c>
      <c r="BH42" s="72" t="str">
        <f t="shared" si="18"/>
        <v>Fuerte</v>
      </c>
      <c r="BI42" s="72">
        <f t="shared" si="19"/>
        <v>100</v>
      </c>
      <c r="BJ42" s="135">
        <f>+AVERAGE(BI42:BI43)</f>
        <v>100</v>
      </c>
      <c r="BK42" s="137" t="str">
        <f>IF(BJ42&lt;50,"Débil",IF(BJ42=100,"Fuerte","Moderado"))</f>
        <v>Fuerte</v>
      </c>
      <c r="BL42" s="39" t="s">
        <v>165</v>
      </c>
      <c r="BM42" s="39" t="s">
        <v>165</v>
      </c>
      <c r="BN42" s="66">
        <f>IF(E42=$E$7,0,IF(AND(BK42="Fuerte",BL42="Directamente"),2,IF(AND(BK42="Moderado",BL42="Directamente"),1,0)))</f>
        <v>2</v>
      </c>
      <c r="BO42" s="134">
        <f>+AVERAGE(BN42:BN43)</f>
        <v>2</v>
      </c>
      <c r="BP42" s="66">
        <f>IF(D42=$E$7,0,IF(AND(BK42="Fuerte",BL42="Indirectamente"),1,IF(AND(BK42="Fuerte",BL42="Directamente"),2,IF(AND(BK42="Moderado",BL42="Directamente"),1,0))))</f>
        <v>2</v>
      </c>
      <c r="BQ42" s="134">
        <f>+AVERAGE(BP42:BP43)</f>
        <v>2</v>
      </c>
      <c r="BR42" s="99" t="s">
        <v>45</v>
      </c>
      <c r="BS42" s="50"/>
      <c r="BT42" s="50"/>
      <c r="BU42" s="50"/>
      <c r="BV42" s="50"/>
      <c r="BW42" s="50"/>
      <c r="BX42" s="50"/>
      <c r="BY42" s="50"/>
      <c r="BZ42" s="50"/>
      <c r="CA42" s="50"/>
      <c r="CB42" s="50"/>
      <c r="CC42" s="50"/>
      <c r="CD42" s="50"/>
      <c r="CE42" s="50"/>
      <c r="CF42" s="50"/>
      <c r="CG42" s="50"/>
      <c r="CH42" s="50"/>
      <c r="CI42" s="50"/>
      <c r="CJ42" s="50"/>
      <c r="CK42" s="50"/>
      <c r="CL42" s="50"/>
      <c r="CM42" s="50"/>
      <c r="CN42" s="50"/>
      <c r="CO42" s="50"/>
      <c r="CP42" s="50"/>
      <c r="CQ42" s="50"/>
      <c r="CR42" s="50"/>
      <c r="CS42" s="50"/>
      <c r="CT42" s="50"/>
      <c r="CU42" s="50"/>
      <c r="CV42" s="50"/>
      <c r="CW42" s="50"/>
      <c r="CX42" s="50"/>
      <c r="CY42" s="50"/>
      <c r="CZ42" s="50"/>
      <c r="DA42" s="50"/>
      <c r="DB42" s="50"/>
      <c r="DC42" s="50"/>
      <c r="DD42" s="50"/>
      <c r="DE42" s="50"/>
      <c r="DF42" s="50"/>
      <c r="DG42" s="50"/>
      <c r="DH42" s="50"/>
      <c r="DI42" s="50"/>
      <c r="DJ42" s="50"/>
      <c r="DK42" s="50"/>
      <c r="DL42" s="50"/>
      <c r="DM42" s="50"/>
      <c r="DN42" s="50"/>
      <c r="DO42" s="50"/>
      <c r="DP42" s="50"/>
      <c r="DQ42" s="50"/>
      <c r="DR42" s="50"/>
      <c r="DS42" s="50"/>
      <c r="DT42" s="50"/>
      <c r="DU42" s="50"/>
      <c r="DV42" s="50"/>
      <c r="DW42" s="50"/>
      <c r="DX42" s="50"/>
      <c r="DY42" s="50"/>
      <c r="DZ42" s="50"/>
      <c r="EA42" s="50"/>
      <c r="EB42" s="50"/>
      <c r="EC42" s="50"/>
      <c r="ED42" s="50"/>
      <c r="EE42" s="50"/>
      <c r="EF42" s="50"/>
      <c r="EG42" s="50"/>
      <c r="EH42" s="50"/>
    </row>
    <row r="43" spans="1:138" s="36" customFormat="1" ht="176.25" customHeight="1" x14ac:dyDescent="0.2">
      <c r="A43" s="142"/>
      <c r="B43" s="142"/>
      <c r="C43" s="99" t="s">
        <v>45</v>
      </c>
      <c r="D43" s="75" t="s">
        <v>45</v>
      </c>
      <c r="E43" s="143"/>
      <c r="F43" s="136"/>
      <c r="G43" s="136"/>
      <c r="H43" s="136"/>
      <c r="I43" s="144"/>
      <c r="J43" s="145"/>
      <c r="K43" s="144"/>
      <c r="L43" s="139"/>
      <c r="M43" s="139"/>
      <c r="N43" s="140">
        <f t="shared" si="0"/>
        <v>0</v>
      </c>
      <c r="O43" s="193"/>
      <c r="P43" s="193"/>
      <c r="Q43" s="193"/>
      <c r="R43" s="139">
        <f>+L43-BN43</f>
        <v>-2</v>
      </c>
      <c r="S43" s="139">
        <f>+M43-BQ43</f>
        <v>0</v>
      </c>
      <c r="T43" s="140">
        <f t="shared" si="3"/>
        <v>0</v>
      </c>
      <c r="U43" s="193"/>
      <c r="V43" s="193"/>
      <c r="W43" s="139"/>
      <c r="X43" s="139"/>
      <c r="Y43" s="76" t="s">
        <v>770</v>
      </c>
      <c r="Z43" s="80" t="s">
        <v>252</v>
      </c>
      <c r="AA43" s="33" t="s">
        <v>23</v>
      </c>
      <c r="AB43" s="80" t="s">
        <v>596</v>
      </c>
      <c r="AC43" s="33" t="s">
        <v>7</v>
      </c>
      <c r="AD43" s="72">
        <f t="shared" si="6"/>
        <v>0</v>
      </c>
      <c r="AE43" s="33">
        <v>0</v>
      </c>
      <c r="AF43" s="33">
        <v>0</v>
      </c>
      <c r="AG43" s="33">
        <v>0</v>
      </c>
      <c r="AH43" s="33">
        <v>0</v>
      </c>
      <c r="AI43" s="33" t="s">
        <v>6</v>
      </c>
      <c r="AJ43" s="33" t="s">
        <v>20</v>
      </c>
      <c r="AK43" s="33" t="s">
        <v>6</v>
      </c>
      <c r="AL43" s="33" t="s">
        <v>6</v>
      </c>
      <c r="AM43" s="33" t="s">
        <v>6</v>
      </c>
      <c r="AN43" s="33" t="s">
        <v>29</v>
      </c>
      <c r="AO43" s="33" t="s">
        <v>117</v>
      </c>
      <c r="AP43" s="33" t="s">
        <v>101</v>
      </c>
      <c r="AQ43" s="33" t="s">
        <v>103</v>
      </c>
      <c r="AR43" s="33" t="s">
        <v>105</v>
      </c>
      <c r="AS43" s="33" t="str">
        <f t="shared" si="7"/>
        <v>Prevenir</v>
      </c>
      <c r="AT43" s="80" t="s">
        <v>108</v>
      </c>
      <c r="AU43" s="80" t="s">
        <v>110</v>
      </c>
      <c r="AV43" s="80" t="s">
        <v>112</v>
      </c>
      <c r="AW43" s="33">
        <f t="shared" si="8"/>
        <v>15</v>
      </c>
      <c r="AX43" s="33">
        <f t="shared" si="9"/>
        <v>15</v>
      </c>
      <c r="AY43" s="33">
        <f t="shared" si="10"/>
        <v>15</v>
      </c>
      <c r="AZ43" s="33">
        <f t="shared" si="11"/>
        <v>15</v>
      </c>
      <c r="BA43" s="33">
        <f t="shared" si="12"/>
        <v>15</v>
      </c>
      <c r="BB43" s="33">
        <f t="shared" si="13"/>
        <v>15</v>
      </c>
      <c r="BC43" s="33">
        <f t="shared" si="14"/>
        <v>10</v>
      </c>
      <c r="BD43" s="72">
        <f t="shared" si="15"/>
        <v>100</v>
      </c>
      <c r="BE43" s="72" t="str">
        <f t="shared" si="16"/>
        <v>Fuerte</v>
      </c>
      <c r="BF43" s="34" t="s">
        <v>156</v>
      </c>
      <c r="BG43" s="72" t="str">
        <f t="shared" si="17"/>
        <v>Fuerte</v>
      </c>
      <c r="BH43" s="72" t="str">
        <f t="shared" si="18"/>
        <v>Fuerte</v>
      </c>
      <c r="BI43" s="72">
        <f t="shared" si="19"/>
        <v>100</v>
      </c>
      <c r="BJ43" s="135"/>
      <c r="BK43" s="137"/>
      <c r="BL43" s="39" t="s">
        <v>165</v>
      </c>
      <c r="BM43" s="39" t="s">
        <v>165</v>
      </c>
      <c r="BN43" s="66">
        <f>IF(E43=$E$7,0,IF(AND(BK42="Fuerte",BL43="Directamente"),2,IF(AND(BK42="Moderado",BL43="Directamente"),1,0)))</f>
        <v>2</v>
      </c>
      <c r="BO43" s="134"/>
      <c r="BP43" s="66">
        <f>IF(D43=$E$7,0,IF(AND(BK42="Fuerte",BL43="Indirectamente"),1,IF(AND(BK42="Fuerte",BL43="Directamente"),2,IF(AND(BK42="Moderado",BL43="Directamente"),1,0))))</f>
        <v>2</v>
      </c>
      <c r="BQ43" s="134"/>
      <c r="BR43" s="99" t="s">
        <v>45</v>
      </c>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0"/>
      <c r="DD43" s="50"/>
      <c r="DE43" s="50"/>
      <c r="DF43" s="50"/>
      <c r="DG43" s="50"/>
      <c r="DH43" s="50"/>
      <c r="DI43" s="50"/>
      <c r="DJ43" s="50"/>
      <c r="DK43" s="50"/>
      <c r="DL43" s="50"/>
      <c r="DM43" s="50"/>
      <c r="DN43" s="50"/>
      <c r="DO43" s="50"/>
      <c r="DP43" s="50"/>
      <c r="DQ43" s="50"/>
      <c r="DR43" s="50"/>
      <c r="DS43" s="50"/>
      <c r="DT43" s="50"/>
      <c r="DU43" s="50"/>
      <c r="DV43" s="50"/>
      <c r="DW43" s="50"/>
      <c r="DX43" s="50"/>
      <c r="DY43" s="50"/>
      <c r="DZ43" s="50"/>
      <c r="EA43" s="50"/>
      <c r="EB43" s="50"/>
      <c r="EC43" s="50"/>
      <c r="ED43" s="50"/>
      <c r="EE43" s="50"/>
      <c r="EF43" s="50"/>
      <c r="EG43" s="50"/>
      <c r="EH43" s="50"/>
    </row>
    <row r="44" spans="1:138" s="50" customFormat="1" x14ac:dyDescent="0.2">
      <c r="B44" s="40"/>
      <c r="C44" s="41"/>
      <c r="D44" s="46"/>
      <c r="I44" s="49"/>
      <c r="K44" s="49"/>
      <c r="N44" s="197"/>
      <c r="O44" s="198"/>
      <c r="P44" s="48"/>
      <c r="Q44" s="44"/>
      <c r="T44" s="197"/>
      <c r="U44" s="198"/>
      <c r="V44" s="48"/>
      <c r="Z44" s="45"/>
      <c r="AA44" s="49"/>
      <c r="AB44" s="49"/>
      <c r="AC44" s="49"/>
      <c r="AD44" s="49"/>
      <c r="AE44" s="49"/>
      <c r="AF44" s="49"/>
      <c r="AG44" s="49"/>
      <c r="AH44" s="49"/>
      <c r="AI44" s="49"/>
      <c r="AJ44" s="49"/>
      <c r="AK44" s="49"/>
      <c r="AL44" s="49"/>
      <c r="AM44" s="49"/>
      <c r="AN44" s="49"/>
      <c r="AO44" s="49"/>
      <c r="AP44" s="45"/>
      <c r="AQ44" s="45"/>
      <c r="AR44" s="45"/>
      <c r="AS44" s="45"/>
      <c r="AT44" s="45"/>
      <c r="AU44" s="45"/>
      <c r="AV44" s="45"/>
      <c r="AW44" s="45"/>
      <c r="AX44" s="45"/>
      <c r="AY44" s="45"/>
      <c r="AZ44" s="45"/>
      <c r="BA44" s="45"/>
      <c r="BB44" s="45"/>
      <c r="BC44" s="45"/>
      <c r="BD44" s="45"/>
      <c r="BE44" s="45"/>
      <c r="BF44" s="49"/>
      <c r="BG44" s="49"/>
      <c r="BH44" s="49"/>
      <c r="BI44" s="49"/>
      <c r="BJ44" s="202"/>
      <c r="BK44" s="49"/>
      <c r="BR44" s="41"/>
    </row>
    <row r="45" spans="1:138" s="50" customFormat="1" x14ac:dyDescent="0.2">
      <c r="B45" s="40"/>
      <c r="C45" s="41"/>
      <c r="D45" s="46"/>
      <c r="I45" s="49"/>
      <c r="K45" s="49"/>
      <c r="N45" s="197"/>
      <c r="O45" s="198"/>
      <c r="P45" s="48"/>
      <c r="Q45" s="44"/>
      <c r="T45" s="197"/>
      <c r="U45" s="198"/>
      <c r="V45" s="48"/>
      <c r="Z45" s="45"/>
      <c r="AA45" s="49"/>
      <c r="AB45" s="49"/>
      <c r="AC45" s="49"/>
      <c r="AD45" s="49"/>
      <c r="AE45" s="49"/>
      <c r="AF45" s="49"/>
      <c r="AG45" s="49"/>
      <c r="AH45" s="49"/>
      <c r="AI45" s="49"/>
      <c r="AJ45" s="49"/>
      <c r="AK45" s="49"/>
      <c r="AL45" s="49"/>
      <c r="AM45" s="49"/>
      <c r="AN45" s="49"/>
      <c r="AO45" s="49"/>
      <c r="AP45" s="45"/>
      <c r="AQ45" s="45"/>
      <c r="AR45" s="45"/>
      <c r="AS45" s="45"/>
      <c r="AT45" s="45"/>
      <c r="AU45" s="45"/>
      <c r="AV45" s="45"/>
      <c r="AW45" s="45"/>
      <c r="AX45" s="45"/>
      <c r="AY45" s="45"/>
      <c r="AZ45" s="45"/>
      <c r="BA45" s="45"/>
      <c r="BB45" s="45"/>
      <c r="BC45" s="45"/>
      <c r="BD45" s="45"/>
      <c r="BE45" s="45"/>
      <c r="BF45" s="49"/>
      <c r="BG45" s="49"/>
      <c r="BH45" s="49"/>
      <c r="BI45" s="49"/>
      <c r="BJ45" s="202"/>
      <c r="BK45" s="49"/>
      <c r="BR45" s="41"/>
    </row>
    <row r="46" spans="1:138" x14ac:dyDescent="0.2">
      <c r="I46" s="22"/>
      <c r="K46" s="22"/>
      <c r="N46" s="186"/>
      <c r="O46" s="187"/>
      <c r="Q46" s="4"/>
      <c r="T46" s="186"/>
      <c r="U46" s="187"/>
      <c r="Z46" s="21"/>
      <c r="AA46" s="22"/>
      <c r="AB46" s="22"/>
      <c r="AC46" s="22"/>
      <c r="AD46" s="22"/>
      <c r="AE46" s="22"/>
      <c r="AF46" s="22"/>
      <c r="AG46" s="22"/>
      <c r="AH46" s="22"/>
      <c r="AI46" s="22"/>
      <c r="AJ46" s="22"/>
      <c r="AK46" s="22"/>
      <c r="AL46" s="22"/>
      <c r="AM46" s="22"/>
      <c r="AN46" s="22"/>
      <c r="AO46" s="22"/>
      <c r="AP46" s="21"/>
      <c r="AQ46" s="21"/>
      <c r="AR46" s="21"/>
      <c r="AS46" s="21"/>
      <c r="AT46" s="21"/>
      <c r="AU46" s="21"/>
      <c r="AV46" s="21"/>
      <c r="AW46" s="21"/>
      <c r="AX46" s="21"/>
      <c r="AY46" s="21"/>
      <c r="AZ46" s="21"/>
      <c r="BA46" s="21"/>
      <c r="BB46" s="21"/>
      <c r="BC46" s="21"/>
      <c r="BD46" s="21"/>
      <c r="BE46" s="21"/>
      <c r="BF46" s="22"/>
      <c r="BG46" s="22"/>
      <c r="BH46" s="22"/>
      <c r="BI46" s="22"/>
      <c r="BJ46" s="201"/>
      <c r="BK46" s="22"/>
    </row>
    <row r="47" spans="1:138" x14ac:dyDescent="0.2">
      <c r="I47" s="22"/>
      <c r="K47" s="22"/>
      <c r="N47" s="186"/>
      <c r="O47" s="187"/>
      <c r="Q47" s="4"/>
      <c r="T47" s="186"/>
      <c r="U47" s="187"/>
      <c r="Z47" s="21"/>
      <c r="AA47" s="22"/>
      <c r="AB47" s="22"/>
      <c r="AC47" s="22"/>
      <c r="AD47" s="22"/>
      <c r="AE47" s="22"/>
      <c r="AF47" s="22"/>
      <c r="AG47" s="22"/>
      <c r="AH47" s="22"/>
      <c r="AI47" s="22"/>
      <c r="AJ47" s="22"/>
      <c r="AK47" s="22"/>
      <c r="AL47" s="22"/>
      <c r="AM47" s="22"/>
      <c r="AN47" s="22"/>
      <c r="AO47" s="22"/>
      <c r="AP47" s="21"/>
      <c r="AQ47" s="21"/>
      <c r="AR47" s="21"/>
      <c r="AS47" s="21"/>
      <c r="AT47" s="21"/>
      <c r="AU47" s="21"/>
      <c r="AV47" s="21"/>
      <c r="AW47" s="21"/>
      <c r="AX47" s="21"/>
      <c r="AY47" s="21"/>
      <c r="AZ47" s="21"/>
      <c r="BA47" s="21"/>
      <c r="BB47" s="21"/>
      <c r="BC47" s="21"/>
      <c r="BD47" s="21"/>
      <c r="BE47" s="21"/>
      <c r="BF47" s="22"/>
      <c r="BG47" s="22"/>
      <c r="BH47" s="22"/>
      <c r="BI47" s="22"/>
      <c r="BJ47" s="201"/>
      <c r="BK47" s="22"/>
    </row>
    <row r="48" spans="1:138" x14ac:dyDescent="0.2">
      <c r="I48" s="22"/>
      <c r="K48" s="22"/>
      <c r="N48" s="186"/>
      <c r="O48" s="187"/>
      <c r="T48" s="186"/>
      <c r="U48" s="187"/>
      <c r="Z48" s="21"/>
      <c r="AA48" s="22"/>
      <c r="AB48" s="22"/>
      <c r="AC48" s="22"/>
      <c r="AD48" s="22"/>
      <c r="AE48" s="22"/>
      <c r="AF48" s="22"/>
      <c r="AG48" s="22"/>
      <c r="AH48" s="22"/>
      <c r="AI48" s="22"/>
      <c r="AJ48" s="22"/>
      <c r="AK48" s="22"/>
      <c r="AL48" s="22"/>
      <c r="AM48" s="22"/>
      <c r="AN48" s="22"/>
      <c r="AO48" s="22"/>
      <c r="AP48" s="21"/>
      <c r="AQ48" s="21"/>
      <c r="AR48" s="21"/>
      <c r="AS48" s="21"/>
      <c r="AT48" s="21"/>
      <c r="AU48" s="21"/>
      <c r="AV48" s="21"/>
      <c r="AW48" s="21"/>
      <c r="AX48" s="21"/>
      <c r="AY48" s="21"/>
      <c r="AZ48" s="21"/>
      <c r="BA48" s="21"/>
      <c r="BB48" s="21"/>
      <c r="BC48" s="21"/>
      <c r="BD48" s="21"/>
      <c r="BE48" s="21"/>
      <c r="BF48" s="22"/>
      <c r="BG48" s="22"/>
      <c r="BH48" s="22"/>
      <c r="BI48" s="22"/>
      <c r="BJ48" s="201"/>
      <c r="BK48" s="22"/>
    </row>
    <row r="49" spans="9:62" x14ac:dyDescent="0.2">
      <c r="I49" s="22"/>
      <c r="K49" s="22"/>
      <c r="N49" s="186"/>
      <c r="O49" s="187"/>
      <c r="T49" s="186"/>
      <c r="U49" s="187"/>
      <c r="BJ49" s="186"/>
    </row>
    <row r="50" spans="9:62" x14ac:dyDescent="0.2">
      <c r="I50" s="22"/>
      <c r="K50" s="22"/>
    </row>
    <row r="51" spans="9:62" x14ac:dyDescent="0.2">
      <c r="K51" s="22"/>
      <c r="N51" s="186"/>
      <c r="O51" s="187"/>
      <c r="T51" s="186"/>
      <c r="U51" s="187"/>
      <c r="BJ51" s="186"/>
    </row>
    <row r="52" spans="9:62" x14ac:dyDescent="0.2">
      <c r="K52" s="22"/>
      <c r="N52" s="186"/>
      <c r="O52" s="187"/>
      <c r="T52" s="186"/>
      <c r="U52" s="187"/>
      <c r="BJ52" s="186"/>
    </row>
    <row r="53" spans="9:62" x14ac:dyDescent="0.2">
      <c r="K53" s="22"/>
      <c r="N53" s="186"/>
      <c r="O53" s="187"/>
      <c r="T53" s="186"/>
      <c r="U53" s="187"/>
      <c r="BJ53" s="186"/>
    </row>
    <row r="54" spans="9:62" x14ac:dyDescent="0.2">
      <c r="K54" s="22"/>
    </row>
    <row r="55" spans="9:62" x14ac:dyDescent="0.2">
      <c r="K55" s="22"/>
    </row>
    <row r="56" spans="9:62" x14ac:dyDescent="0.2">
      <c r="K56" s="22"/>
      <c r="N56" s="186"/>
      <c r="O56" s="187"/>
      <c r="T56" s="186"/>
      <c r="U56" s="187"/>
      <c r="BJ56" s="186"/>
    </row>
    <row r="57" spans="9:62" x14ac:dyDescent="0.2">
      <c r="K57" s="22"/>
      <c r="N57" s="186"/>
      <c r="O57" s="187"/>
      <c r="T57" s="186"/>
      <c r="U57" s="187"/>
      <c r="BJ57" s="186"/>
    </row>
    <row r="58" spans="9:62" x14ac:dyDescent="0.2">
      <c r="K58" s="22"/>
      <c r="N58" s="186"/>
      <c r="O58" s="187"/>
      <c r="T58" s="186"/>
      <c r="U58" s="187"/>
      <c r="BJ58" s="186"/>
    </row>
    <row r="59" spans="9:62" x14ac:dyDescent="0.2">
      <c r="K59" s="22"/>
      <c r="N59" s="186"/>
      <c r="O59" s="187"/>
      <c r="T59" s="186"/>
      <c r="U59" s="187"/>
      <c r="BJ59" s="186"/>
    </row>
    <row r="60" spans="9:62" x14ac:dyDescent="0.2">
      <c r="K60" s="22"/>
      <c r="N60" s="186"/>
      <c r="O60" s="187"/>
      <c r="T60" s="186"/>
      <c r="U60" s="187"/>
      <c r="BJ60" s="186"/>
    </row>
    <row r="61" spans="9:62" x14ac:dyDescent="0.2">
      <c r="K61" s="22"/>
      <c r="N61" s="186"/>
      <c r="O61" s="187"/>
      <c r="T61" s="186"/>
      <c r="U61" s="187"/>
      <c r="BJ61" s="186"/>
    </row>
    <row r="62" spans="9:62" x14ac:dyDescent="0.2">
      <c r="K62" s="22"/>
      <c r="N62" s="186"/>
      <c r="O62" s="187"/>
      <c r="T62" s="186"/>
      <c r="U62" s="187"/>
      <c r="BJ62" s="186"/>
    </row>
    <row r="63" spans="9:62" x14ac:dyDescent="0.2">
      <c r="K63" s="22"/>
      <c r="N63" s="186"/>
      <c r="O63" s="187"/>
      <c r="T63" s="186"/>
      <c r="U63" s="187"/>
      <c r="BJ63" s="186"/>
    </row>
    <row r="64" spans="9:62" x14ac:dyDescent="0.2">
      <c r="K64" s="22"/>
      <c r="N64" s="186"/>
      <c r="O64" s="187"/>
      <c r="T64" s="186"/>
      <c r="U64" s="187"/>
      <c r="BJ64" s="186"/>
    </row>
    <row r="65" spans="11:62" x14ac:dyDescent="0.2">
      <c r="K65" s="22"/>
    </row>
    <row r="66" spans="11:62" x14ac:dyDescent="0.2">
      <c r="K66" s="22"/>
    </row>
    <row r="67" spans="11:62" x14ac:dyDescent="0.2">
      <c r="K67" s="22"/>
    </row>
    <row r="68" spans="11:62" x14ac:dyDescent="0.2">
      <c r="K68" s="22"/>
      <c r="N68" s="186"/>
      <c r="O68" s="187"/>
      <c r="T68" s="186"/>
      <c r="U68" s="187"/>
      <c r="BJ68" s="186"/>
    </row>
    <row r="69" spans="11:62" x14ac:dyDescent="0.2">
      <c r="K69" s="22"/>
      <c r="N69" s="186"/>
      <c r="O69" s="187"/>
      <c r="T69" s="186"/>
      <c r="U69" s="187"/>
      <c r="BJ69" s="186"/>
    </row>
    <row r="70" spans="11:62" x14ac:dyDescent="0.2">
      <c r="K70" s="22"/>
      <c r="N70" s="186"/>
      <c r="O70" s="187"/>
      <c r="T70" s="186"/>
      <c r="U70" s="187"/>
      <c r="BJ70" s="186"/>
    </row>
    <row r="71" spans="11:62" x14ac:dyDescent="0.2">
      <c r="K71" s="22"/>
      <c r="N71" s="186"/>
      <c r="O71" s="187"/>
      <c r="T71" s="186"/>
      <c r="U71" s="187"/>
      <c r="BJ71" s="186"/>
    </row>
    <row r="72" spans="11:62" x14ac:dyDescent="0.2">
      <c r="K72" s="22"/>
      <c r="N72" s="186"/>
      <c r="O72" s="187"/>
      <c r="T72" s="186"/>
      <c r="U72" s="187"/>
      <c r="BJ72" s="186"/>
    </row>
    <row r="73" spans="11:62" x14ac:dyDescent="0.2">
      <c r="K73" s="22"/>
      <c r="N73" s="186"/>
      <c r="O73" s="187"/>
      <c r="T73" s="186"/>
      <c r="U73" s="187"/>
      <c r="BJ73" s="186"/>
    </row>
    <row r="74" spans="11:62" x14ac:dyDescent="0.2">
      <c r="K74" s="22"/>
      <c r="N74" s="186"/>
      <c r="O74" s="187"/>
      <c r="T74" s="186"/>
      <c r="U74" s="187"/>
      <c r="BJ74" s="186"/>
    </row>
    <row r="75" spans="11:62" x14ac:dyDescent="0.2">
      <c r="K75" s="22"/>
      <c r="N75" s="186"/>
      <c r="O75" s="187"/>
      <c r="T75" s="186"/>
      <c r="U75" s="187"/>
      <c r="BJ75" s="186"/>
    </row>
    <row r="76" spans="11:62" x14ac:dyDescent="0.2">
      <c r="K76" s="22"/>
      <c r="N76" s="186"/>
      <c r="O76" s="187"/>
      <c r="T76" s="186"/>
      <c r="U76" s="187"/>
      <c r="BJ76" s="186"/>
    </row>
    <row r="77" spans="11:62" x14ac:dyDescent="0.2">
      <c r="K77" s="22"/>
    </row>
    <row r="78" spans="11:62" x14ac:dyDescent="0.2">
      <c r="K78" s="22"/>
    </row>
    <row r="79" spans="11:62" x14ac:dyDescent="0.2">
      <c r="K79" s="22"/>
      <c r="N79" s="186"/>
      <c r="O79" s="187"/>
      <c r="T79" s="186"/>
      <c r="U79" s="187"/>
      <c r="BJ79" s="186"/>
    </row>
    <row r="80" spans="11:62" x14ac:dyDescent="0.2">
      <c r="K80" s="22"/>
      <c r="N80" s="186"/>
      <c r="O80" s="187"/>
      <c r="T80" s="186"/>
      <c r="U80" s="187"/>
      <c r="BJ80" s="186"/>
    </row>
    <row r="81" spans="11:62" x14ac:dyDescent="0.2">
      <c r="K81" s="22"/>
    </row>
    <row r="82" spans="11:62" x14ac:dyDescent="0.2">
      <c r="K82" s="22"/>
      <c r="N82" s="186"/>
      <c r="O82" s="187"/>
      <c r="T82" s="186"/>
      <c r="U82" s="187"/>
      <c r="BJ82" s="186"/>
    </row>
    <row r="83" spans="11:62" x14ac:dyDescent="0.2">
      <c r="K83" s="22"/>
      <c r="N83" s="186"/>
      <c r="O83" s="187"/>
      <c r="T83" s="186"/>
      <c r="U83" s="187"/>
      <c r="BJ83" s="186"/>
    </row>
    <row r="84" spans="11:62" x14ac:dyDescent="0.2">
      <c r="K84" s="22"/>
      <c r="N84" s="186"/>
      <c r="O84" s="187"/>
      <c r="T84" s="186"/>
      <c r="U84" s="187"/>
      <c r="BJ84" s="186"/>
    </row>
    <row r="85" spans="11:62" x14ac:dyDescent="0.2">
      <c r="K85" s="22"/>
      <c r="N85" s="186"/>
      <c r="O85" s="187"/>
      <c r="T85" s="186"/>
      <c r="U85" s="187"/>
      <c r="BJ85" s="186"/>
    </row>
    <row r="86" spans="11:62" x14ac:dyDescent="0.2">
      <c r="K86" s="22"/>
      <c r="N86" s="186"/>
      <c r="O86" s="187"/>
      <c r="T86" s="186"/>
      <c r="U86" s="187"/>
      <c r="BJ86" s="186"/>
    </row>
    <row r="87" spans="11:62" x14ac:dyDescent="0.2">
      <c r="K87" s="22"/>
      <c r="N87" s="186"/>
      <c r="O87" s="187"/>
      <c r="T87" s="186"/>
      <c r="U87" s="187"/>
      <c r="BJ87" s="186"/>
    </row>
    <row r="88" spans="11:62" x14ac:dyDescent="0.2">
      <c r="K88" s="22"/>
      <c r="N88" s="186"/>
      <c r="O88" s="187"/>
      <c r="T88" s="186"/>
      <c r="U88" s="187"/>
      <c r="BJ88" s="186"/>
    </row>
    <row r="89" spans="11:62" x14ac:dyDescent="0.2">
      <c r="K89" s="22"/>
      <c r="N89" s="186"/>
      <c r="O89" s="187"/>
      <c r="T89" s="186"/>
      <c r="U89" s="187"/>
      <c r="BJ89" s="186"/>
    </row>
    <row r="90" spans="11:62" x14ac:dyDescent="0.2">
      <c r="K90" s="22"/>
    </row>
    <row r="91" spans="11:62" x14ac:dyDescent="0.2">
      <c r="K91" s="22"/>
    </row>
    <row r="92" spans="11:62" x14ac:dyDescent="0.2">
      <c r="K92" s="22"/>
    </row>
    <row r="93" spans="11:62" x14ac:dyDescent="0.2">
      <c r="K93" s="22"/>
      <c r="N93" s="186"/>
      <c r="O93" s="187"/>
      <c r="T93" s="186"/>
      <c r="U93" s="187"/>
      <c r="BJ93" s="186"/>
    </row>
    <row r="94" spans="11:62" x14ac:dyDescent="0.2">
      <c r="K94" s="22"/>
      <c r="N94" s="186"/>
      <c r="O94" s="187"/>
      <c r="T94" s="186"/>
      <c r="U94" s="187"/>
      <c r="BJ94" s="186"/>
    </row>
    <row r="95" spans="11:62" x14ac:dyDescent="0.2">
      <c r="K95" s="22"/>
      <c r="N95" s="186"/>
      <c r="O95" s="187"/>
      <c r="T95" s="186"/>
      <c r="U95" s="187"/>
      <c r="BJ95" s="186"/>
    </row>
    <row r="96" spans="11:62" x14ac:dyDescent="0.2">
      <c r="K96" s="22"/>
      <c r="N96" s="186"/>
      <c r="O96" s="187"/>
      <c r="T96" s="186"/>
      <c r="U96" s="187"/>
      <c r="BJ96" s="186"/>
    </row>
    <row r="97" spans="11:62" x14ac:dyDescent="0.2">
      <c r="K97" s="22"/>
      <c r="N97" s="186"/>
      <c r="O97" s="187"/>
      <c r="T97" s="186"/>
      <c r="U97" s="187"/>
      <c r="BJ97" s="186"/>
    </row>
    <row r="98" spans="11:62" x14ac:dyDescent="0.2">
      <c r="K98" s="22"/>
      <c r="N98" s="186"/>
      <c r="O98" s="187"/>
      <c r="T98" s="186"/>
      <c r="U98" s="187"/>
      <c r="BJ98" s="186"/>
    </row>
    <row r="99" spans="11:62" x14ac:dyDescent="0.2">
      <c r="K99" s="22"/>
      <c r="N99" s="186"/>
      <c r="O99" s="187"/>
      <c r="T99" s="186"/>
      <c r="U99" s="187"/>
      <c r="BJ99" s="186"/>
    </row>
    <row r="100" spans="11:62" x14ac:dyDescent="0.2">
      <c r="K100" s="22"/>
    </row>
    <row r="101" spans="11:62" x14ac:dyDescent="0.2">
      <c r="K101" s="22"/>
    </row>
    <row r="102" spans="11:62" x14ac:dyDescent="0.2">
      <c r="K102" s="22"/>
    </row>
    <row r="103" spans="11:62" x14ac:dyDescent="0.2">
      <c r="K103" s="22"/>
    </row>
    <row r="104" spans="11:62" x14ac:dyDescent="0.2">
      <c r="K104" s="22"/>
      <c r="N104" s="186"/>
      <c r="O104" s="187"/>
      <c r="T104" s="186"/>
      <c r="U104" s="187"/>
      <c r="BJ104" s="186"/>
    </row>
    <row r="105" spans="11:62" x14ac:dyDescent="0.2">
      <c r="K105" s="22"/>
      <c r="N105" s="186"/>
      <c r="O105" s="187"/>
      <c r="T105" s="186"/>
      <c r="U105" s="187"/>
      <c r="BJ105" s="186"/>
    </row>
    <row r="106" spans="11:62" x14ac:dyDescent="0.2">
      <c r="K106" s="22"/>
      <c r="N106" s="186"/>
      <c r="O106" s="187"/>
      <c r="T106" s="186"/>
      <c r="U106" s="187"/>
      <c r="BJ106" s="186"/>
    </row>
    <row r="107" spans="11:62" x14ac:dyDescent="0.2">
      <c r="K107" s="22"/>
      <c r="N107" s="186"/>
      <c r="O107" s="187"/>
      <c r="T107" s="186"/>
      <c r="U107" s="187"/>
      <c r="BJ107" s="186"/>
    </row>
    <row r="108" spans="11:62" x14ac:dyDescent="0.2">
      <c r="N108" s="186"/>
      <c r="O108" s="187"/>
      <c r="T108" s="186"/>
      <c r="U108" s="187"/>
      <c r="BJ108" s="186"/>
    </row>
    <row r="109" spans="11:62" x14ac:dyDescent="0.2">
      <c r="N109" s="186"/>
      <c r="O109" s="187"/>
      <c r="T109" s="186"/>
      <c r="U109" s="187"/>
      <c r="BJ109" s="186"/>
    </row>
    <row r="110" spans="11:62" x14ac:dyDescent="0.2">
      <c r="N110" s="186"/>
      <c r="O110" s="187"/>
      <c r="T110" s="186"/>
      <c r="U110" s="187"/>
      <c r="BJ110" s="186"/>
    </row>
    <row r="113" spans="14:62" x14ac:dyDescent="0.2">
      <c r="N113" s="186"/>
      <c r="O113" s="187"/>
      <c r="T113" s="186"/>
      <c r="U113" s="187"/>
      <c r="BJ113" s="186"/>
    </row>
    <row r="114" spans="14:62" x14ac:dyDescent="0.2">
      <c r="N114" s="186"/>
      <c r="O114" s="187"/>
      <c r="T114" s="186"/>
      <c r="U114" s="187"/>
      <c r="BJ114" s="186"/>
    </row>
    <row r="115" spans="14:62" x14ac:dyDescent="0.2">
      <c r="N115" s="186"/>
      <c r="O115" s="187"/>
      <c r="T115" s="186"/>
      <c r="U115" s="187"/>
      <c r="BJ115" s="186"/>
    </row>
    <row r="116" spans="14:62" x14ac:dyDescent="0.2">
      <c r="N116" s="186"/>
      <c r="O116" s="187"/>
      <c r="T116" s="186"/>
      <c r="U116" s="187"/>
      <c r="BJ116" s="186"/>
    </row>
    <row r="117" spans="14:62" x14ac:dyDescent="0.2">
      <c r="N117" s="186"/>
      <c r="O117" s="187"/>
      <c r="T117" s="186"/>
      <c r="U117" s="187"/>
      <c r="BJ117" s="186"/>
    </row>
    <row r="118" spans="14:62" x14ac:dyDescent="0.2">
      <c r="N118" s="186"/>
      <c r="O118" s="187"/>
      <c r="T118" s="186"/>
      <c r="U118" s="187"/>
      <c r="BJ118" s="186"/>
    </row>
  </sheetData>
  <sheetProtection sheet="1" formatCells="0" formatColumns="0" formatRows="0" sort="0" autoFilter="0" pivotTables="0"/>
  <autoFilter ref="A36:BR43" xr:uid="{C17AB63A-CC2E-45B1-9000-3DF8F50B2535}"/>
  <mergeCells count="199">
    <mergeCell ref="B2:D5"/>
    <mergeCell ref="E2:X5"/>
    <mergeCell ref="D28:F28"/>
    <mergeCell ref="D35:K35"/>
    <mergeCell ref="L35:X35"/>
    <mergeCell ref="Y35:BK35"/>
    <mergeCell ref="K38:K39"/>
    <mergeCell ref="L38:L39"/>
    <mergeCell ref="M38:M39"/>
    <mergeCell ref="N38:N39"/>
    <mergeCell ref="O38:O39"/>
    <mergeCell ref="P38:P39"/>
    <mergeCell ref="BO40:BO41"/>
    <mergeCell ref="BQ40:BQ41"/>
    <mergeCell ref="A38:A39"/>
    <mergeCell ref="B38:B39"/>
    <mergeCell ref="E38:E39"/>
    <mergeCell ref="F38:F39"/>
    <mergeCell ref="G38:G39"/>
    <mergeCell ref="H38:H39"/>
    <mergeCell ref="I38:I39"/>
    <mergeCell ref="J38:J39"/>
    <mergeCell ref="W38:W39"/>
    <mergeCell ref="X38:X39"/>
    <mergeCell ref="BJ38:BJ39"/>
    <mergeCell ref="BK38:BK39"/>
    <mergeCell ref="BO38:BO39"/>
    <mergeCell ref="BQ38:BQ39"/>
    <mergeCell ref="Q38:Q39"/>
    <mergeCell ref="R38:R39"/>
    <mergeCell ref="S38:S39"/>
    <mergeCell ref="T38:T39"/>
    <mergeCell ref="U38:U39"/>
    <mergeCell ref="V38:V39"/>
    <mergeCell ref="V40:V41"/>
    <mergeCell ref="W40:W41"/>
    <mergeCell ref="X40:X41"/>
    <mergeCell ref="BJ40:BJ41"/>
    <mergeCell ref="BK40:BK41"/>
    <mergeCell ref="O40:O41"/>
    <mergeCell ref="P40:P41"/>
    <mergeCell ref="Q40:Q41"/>
    <mergeCell ref="R40:R41"/>
    <mergeCell ref="S40:S41"/>
    <mergeCell ref="T40:T41"/>
    <mergeCell ref="A42:A43"/>
    <mergeCell ref="B42:B43"/>
    <mergeCell ref="E42:E43"/>
    <mergeCell ref="F42:F43"/>
    <mergeCell ref="G42:G43"/>
    <mergeCell ref="H42:H43"/>
    <mergeCell ref="I42:I43"/>
    <mergeCell ref="J42:J43"/>
    <mergeCell ref="U40:U41"/>
    <mergeCell ref="I40:I41"/>
    <mergeCell ref="J40:J41"/>
    <mergeCell ref="K40:K41"/>
    <mergeCell ref="L40:L41"/>
    <mergeCell ref="M40:M41"/>
    <mergeCell ref="N40:N41"/>
    <mergeCell ref="A40:A41"/>
    <mergeCell ref="B40:B41"/>
    <mergeCell ref="E40:E41"/>
    <mergeCell ref="F40:F41"/>
    <mergeCell ref="G40:G41"/>
    <mergeCell ref="H40:H41"/>
    <mergeCell ref="BO42:BO43"/>
    <mergeCell ref="BQ42:BQ43"/>
    <mergeCell ref="Q42:Q43"/>
    <mergeCell ref="R42:R43"/>
    <mergeCell ref="S42:S43"/>
    <mergeCell ref="T42:T43"/>
    <mergeCell ref="U42:U43"/>
    <mergeCell ref="V42:V43"/>
    <mergeCell ref="K42:K43"/>
    <mergeCell ref="L42:L43"/>
    <mergeCell ref="M42:M43"/>
    <mergeCell ref="N42:N43"/>
    <mergeCell ref="O42:O43"/>
    <mergeCell ref="P42:P43"/>
    <mergeCell ref="U44:U46"/>
    <mergeCell ref="BJ44:BJ46"/>
    <mergeCell ref="O44:O46"/>
    <mergeCell ref="T44:T46"/>
    <mergeCell ref="N44:N46"/>
    <mergeCell ref="W42:W43"/>
    <mergeCell ref="X42:X43"/>
    <mergeCell ref="BJ42:BJ43"/>
    <mergeCell ref="BK42:BK43"/>
    <mergeCell ref="U51:U53"/>
    <mergeCell ref="BJ51:BJ53"/>
    <mergeCell ref="O51:O53"/>
    <mergeCell ref="T51:T53"/>
    <mergeCell ref="N51:N53"/>
    <mergeCell ref="BJ47:BJ49"/>
    <mergeCell ref="T47:T49"/>
    <mergeCell ref="U47:U49"/>
    <mergeCell ref="N47:N49"/>
    <mergeCell ref="O47:O49"/>
    <mergeCell ref="U59:U60"/>
    <mergeCell ref="BJ59:BJ60"/>
    <mergeCell ref="O59:O60"/>
    <mergeCell ref="T59:T60"/>
    <mergeCell ref="N59:N60"/>
    <mergeCell ref="BJ56:BJ58"/>
    <mergeCell ref="T56:T58"/>
    <mergeCell ref="U56:U58"/>
    <mergeCell ref="N56:N58"/>
    <mergeCell ref="O56:O58"/>
    <mergeCell ref="U63:U64"/>
    <mergeCell ref="BJ63:BJ64"/>
    <mergeCell ref="O63:O64"/>
    <mergeCell ref="T63:T64"/>
    <mergeCell ref="N63:N64"/>
    <mergeCell ref="BJ61:BJ62"/>
    <mergeCell ref="T61:T62"/>
    <mergeCell ref="U61:U62"/>
    <mergeCell ref="N61:N62"/>
    <mergeCell ref="O61:O62"/>
    <mergeCell ref="U70:U72"/>
    <mergeCell ref="BJ70:BJ72"/>
    <mergeCell ref="O70:O72"/>
    <mergeCell ref="T70:T72"/>
    <mergeCell ref="N70:N72"/>
    <mergeCell ref="BJ68:BJ69"/>
    <mergeCell ref="T68:T69"/>
    <mergeCell ref="U68:U69"/>
    <mergeCell ref="N68:N69"/>
    <mergeCell ref="O68:O69"/>
    <mergeCell ref="U79:U80"/>
    <mergeCell ref="BJ79:BJ80"/>
    <mergeCell ref="O79:O80"/>
    <mergeCell ref="T79:T80"/>
    <mergeCell ref="N79:N80"/>
    <mergeCell ref="BJ73:BJ76"/>
    <mergeCell ref="T73:T76"/>
    <mergeCell ref="U73:U76"/>
    <mergeCell ref="N73:N76"/>
    <mergeCell ref="O73:O76"/>
    <mergeCell ref="U85:U87"/>
    <mergeCell ref="BJ85:BJ87"/>
    <mergeCell ref="O85:O87"/>
    <mergeCell ref="T85:T87"/>
    <mergeCell ref="N85:N87"/>
    <mergeCell ref="BJ82:BJ84"/>
    <mergeCell ref="T82:T84"/>
    <mergeCell ref="U82:U84"/>
    <mergeCell ref="N82:N84"/>
    <mergeCell ref="O82:O84"/>
    <mergeCell ref="U93:U94"/>
    <mergeCell ref="BJ93:BJ94"/>
    <mergeCell ref="O93:O94"/>
    <mergeCell ref="T93:T94"/>
    <mergeCell ref="N93:N94"/>
    <mergeCell ref="BJ88:BJ89"/>
    <mergeCell ref="T88:T89"/>
    <mergeCell ref="U88:U89"/>
    <mergeCell ref="N88:N89"/>
    <mergeCell ref="O88:O89"/>
    <mergeCell ref="U97:U99"/>
    <mergeCell ref="BJ97:BJ99"/>
    <mergeCell ref="O97:O99"/>
    <mergeCell ref="T97:T99"/>
    <mergeCell ref="N97:N99"/>
    <mergeCell ref="BJ95:BJ96"/>
    <mergeCell ref="T95:T96"/>
    <mergeCell ref="U95:U96"/>
    <mergeCell ref="N95:N96"/>
    <mergeCell ref="O95:O96"/>
    <mergeCell ref="U107:U108"/>
    <mergeCell ref="BJ107:BJ108"/>
    <mergeCell ref="O107:O108"/>
    <mergeCell ref="T107:T108"/>
    <mergeCell ref="N107:N108"/>
    <mergeCell ref="BJ104:BJ106"/>
    <mergeCell ref="T104:T106"/>
    <mergeCell ref="U104:U106"/>
    <mergeCell ref="N104:N106"/>
    <mergeCell ref="O104:O106"/>
    <mergeCell ref="U113:U114"/>
    <mergeCell ref="BJ113:BJ114"/>
    <mergeCell ref="O113:O114"/>
    <mergeCell ref="T113:T114"/>
    <mergeCell ref="N113:N114"/>
    <mergeCell ref="BJ109:BJ110"/>
    <mergeCell ref="T109:T110"/>
    <mergeCell ref="U109:U110"/>
    <mergeCell ref="N109:N110"/>
    <mergeCell ref="O109:O110"/>
    <mergeCell ref="O117:O118"/>
    <mergeCell ref="T117:T118"/>
    <mergeCell ref="N117:N118"/>
    <mergeCell ref="BJ115:BJ116"/>
    <mergeCell ref="T115:T116"/>
    <mergeCell ref="U115:U116"/>
    <mergeCell ref="N115:N116"/>
    <mergeCell ref="O115:O116"/>
    <mergeCell ref="U117:U118"/>
    <mergeCell ref="BJ117:BJ118"/>
  </mergeCells>
  <conditionalFormatting sqref="W37:W38 W40 W42">
    <cfRule type="containsText" dxfId="207" priority="252" operator="containsText" text="RIESGO BAJO">
      <formula>NOT(ISERROR(SEARCH("RIESGO BAJO",W37)))</formula>
    </cfRule>
    <cfRule type="containsText" dxfId="206" priority="253" operator="containsText" text="RIESGO MODERADO">
      <formula>NOT(ISERROR(SEARCH("RIESGO MODERADO",W37)))</formula>
    </cfRule>
    <cfRule type="containsText" dxfId="205" priority="254" operator="containsText" text="RIESGO ALTO">
      <formula>NOT(ISERROR(SEARCH("RIESGO ALTO",W37)))</formula>
    </cfRule>
    <cfRule type="containsText" dxfId="204" priority="255" operator="containsText" text="RIESGO EXTREMO">
      <formula>NOT(ISERROR(SEARCH("RIESGO EXTREMO",W37)))</formula>
    </cfRule>
  </conditionalFormatting>
  <conditionalFormatting sqref="X37:X38 X40 X42">
    <cfRule type="containsText" dxfId="203" priority="203" operator="containsText" text="RIESGO BAJO">
      <formula>NOT(ISERROR(SEARCH("RIESGO BAJO",X37)))</formula>
    </cfRule>
    <cfRule type="containsText" dxfId="202" priority="204" operator="containsText" text="RIESGO MODERADO">
      <formula>NOT(ISERROR(SEARCH("RIESGO MODERADO",X37)))</formula>
    </cfRule>
    <cfRule type="containsText" dxfId="201" priority="205" operator="containsText" text="RIESGO ALTO">
      <formula>NOT(ISERROR(SEARCH("RIESGO ALTO",X37)))</formula>
    </cfRule>
    <cfRule type="containsText" dxfId="200" priority="206" operator="containsText" text="RIESGO EXTREMO">
      <formula>NOT(ISERROR(SEARCH("RIESGO EXTREMO",X37)))</formula>
    </cfRule>
  </conditionalFormatting>
  <conditionalFormatting sqref="P37:P38 P40 P42">
    <cfRule type="containsText" dxfId="199" priority="191" operator="containsText" text="RIESGO BAJO">
      <formula>NOT(ISERROR(SEARCH("RIESGO BAJO",P37)))</formula>
    </cfRule>
    <cfRule type="containsText" dxfId="198" priority="192" operator="containsText" text="RIESGO MODERADO">
      <formula>NOT(ISERROR(SEARCH("RIESGO MODERADO",P37)))</formula>
    </cfRule>
    <cfRule type="containsText" dxfId="197" priority="193" operator="containsText" text="RIESGO ALTO">
      <formula>NOT(ISERROR(SEARCH("RIESGO ALTO",P37)))</formula>
    </cfRule>
    <cfRule type="containsText" dxfId="196" priority="194" operator="containsText" text="RIESGO EXTREMO">
      <formula>NOT(ISERROR(SEARCH("RIESGO EXTREMO",P37)))</formula>
    </cfRule>
  </conditionalFormatting>
  <conditionalFormatting sqref="O37:O38 O40 O42">
    <cfRule type="containsText" dxfId="195" priority="103" operator="containsText" text="RIESGO BAJO">
      <formula>NOT(ISERROR(SEARCH("RIESGO BAJO",O37)))</formula>
    </cfRule>
    <cfRule type="containsText" dxfId="194" priority="104" operator="containsText" text="RIESGO MODERADO">
      <formula>NOT(ISERROR(SEARCH("RIESGO MODERADO",O37)))</formula>
    </cfRule>
    <cfRule type="containsText" dxfId="193" priority="105" operator="containsText" text="RIESGO ALTO">
      <formula>NOT(ISERROR(SEARCH("RIESGO ALTO",O37)))</formula>
    </cfRule>
    <cfRule type="containsText" dxfId="192" priority="106" operator="containsText" text="RIESGO EXTREMO">
      <formula>NOT(ISERROR(SEARCH("RIESGO EXTREMO",O37)))</formula>
    </cfRule>
  </conditionalFormatting>
  <conditionalFormatting sqref="Q37:Q38 Q40 Q42">
    <cfRule type="containsText" dxfId="191" priority="119" operator="containsText" text="RIESGO BAJO">
      <formula>NOT(ISERROR(SEARCH("RIESGO BAJO",Q37)))</formula>
    </cfRule>
    <cfRule type="containsText" dxfId="190" priority="120" operator="containsText" text="RIESGO MODERADO">
      <formula>NOT(ISERROR(SEARCH("RIESGO MODERADO",Q37)))</formula>
    </cfRule>
    <cfRule type="containsText" dxfId="189" priority="121" operator="containsText" text="RIESGO ALTO">
      <formula>NOT(ISERROR(SEARCH("RIESGO ALTO",Q37)))</formula>
    </cfRule>
    <cfRule type="containsText" dxfId="188" priority="122" operator="containsText" text="RIESGO EXTREMO">
      <formula>NOT(ISERROR(SEARCH("RIESGO EXTREMO",Q37)))</formula>
    </cfRule>
  </conditionalFormatting>
  <conditionalFormatting sqref="V37:V38 V40 V42">
    <cfRule type="containsText" dxfId="187" priority="67" operator="containsText" text="RIESGO BAJO">
      <formula>NOT(ISERROR(SEARCH("RIESGO BAJO",V37)))</formula>
    </cfRule>
    <cfRule type="containsText" dxfId="186" priority="68" operator="containsText" text="RIESGO MODERADO">
      <formula>NOT(ISERROR(SEARCH("RIESGO MODERADO",V37)))</formula>
    </cfRule>
    <cfRule type="containsText" dxfId="185" priority="69" operator="containsText" text="RIESGO ALTO">
      <formula>NOT(ISERROR(SEARCH("RIESGO ALTO",V37)))</formula>
    </cfRule>
    <cfRule type="containsText" dxfId="184" priority="70" operator="containsText" text="RIESGO EXTREMO">
      <formula>NOT(ISERROR(SEARCH("RIESGO EXTREMO",V37)))</formula>
    </cfRule>
  </conditionalFormatting>
  <conditionalFormatting sqref="U37:U38 U40 U42">
    <cfRule type="containsText" dxfId="183" priority="47" operator="containsText" text="RIESGO BAJO">
      <formula>NOT(ISERROR(SEARCH("RIESGO BAJO",U37)))</formula>
    </cfRule>
    <cfRule type="containsText" dxfId="182" priority="48" operator="containsText" text="RIESGO MODERADO">
      <formula>NOT(ISERROR(SEARCH("RIESGO MODERADO",U37)))</formula>
    </cfRule>
    <cfRule type="containsText" dxfId="181" priority="49" operator="containsText" text="RIESGO ALTO">
      <formula>NOT(ISERROR(SEARCH("RIESGO ALTO",U37)))</formula>
    </cfRule>
    <cfRule type="containsText" dxfId="180" priority="50" operator="containsText" text="RIESGO EXTREMO">
      <formula>NOT(ISERROR(SEARCH("RIESGO EXTREMO",U37)))</formula>
    </cfRule>
  </conditionalFormatting>
  <conditionalFormatting sqref="L6:L10">
    <cfRule type="colorScale" priority="2">
      <colorScale>
        <cfvo type="min"/>
        <cfvo type="percentile" val="50"/>
        <cfvo type="max"/>
        <color rgb="FFF8696B"/>
        <color rgb="FFFFEB84"/>
        <color rgb="FF63BE7B"/>
      </colorScale>
    </cfRule>
  </conditionalFormatting>
  <conditionalFormatting sqref="R6:R10">
    <cfRule type="colorScale" priority="1">
      <colorScale>
        <cfvo type="min"/>
        <cfvo type="percentile" val="50"/>
        <cfvo type="max"/>
        <color rgb="FFF8696B"/>
        <color rgb="FFFFEB84"/>
        <color rgb="FF63BE7B"/>
      </colorScale>
    </cfRule>
  </conditionalFormatting>
  <dataValidations count="25">
    <dataValidation type="list" allowBlank="1" showInputMessage="1" showErrorMessage="1" sqref="L40:L43 L37:L38 R37:R43" xr:uid="{9787374E-5BD7-47F4-9F56-A2D91A42E589}">
      <formula1>$L$6:$L$10</formula1>
    </dataValidation>
    <dataValidation type="list" allowBlank="1" showInputMessage="1" showErrorMessage="1" sqref="M40:M43 M37:M38 S37:S43" xr:uid="{210F5DB4-2DBC-49C0-808D-8019A19B8BF1}">
      <formula1>$M$6:$M$10</formula1>
    </dataValidation>
    <dataValidation type="list" allowBlank="1" showInputMessage="1" showErrorMessage="1" sqref="F37:F38 F40 F42" xr:uid="{CAAFF582-A69F-4387-B0DB-E0C0C96ED1EC}">
      <formula1>$F$6:$F$11</formula1>
    </dataValidation>
    <dataValidation type="list" allowBlank="1" showInputMessage="1" showErrorMessage="1" sqref="G37:G38 G40 G42" xr:uid="{9CEC5639-9868-4A45-8C08-4B806DD057C2}">
      <formula1>$G$6:$G$11</formula1>
    </dataValidation>
    <dataValidation type="list" allowBlank="1" showInputMessage="1" showErrorMessage="1" sqref="H37:H38 H40 H42" xr:uid="{186451CB-1574-43B5-9B8A-1584FC0784ED}">
      <formula1>$H$6:$H$12</formula1>
    </dataValidation>
    <dataValidation type="list" allowBlank="1" showInputMessage="1" showErrorMessage="1" sqref="Q37:Q38 Q40 Q42" xr:uid="{0DDBB138-0706-4395-9B29-879B65C9405D}">
      <formula1>#REF!</formula1>
    </dataValidation>
    <dataValidation type="list" allowBlank="1" showInputMessage="1" showErrorMessage="1" sqref="BL37:BM43" xr:uid="{50AD41F0-7602-4A37-B629-C5D76BA3E21F}">
      <formula1>$BL$6:$BL$7</formula1>
    </dataValidation>
    <dataValidation type="list" allowBlank="1" showInputMessage="1" showErrorMessage="1" sqref="AN37:AN43" xr:uid="{B4C24DD2-500E-40ED-B571-4EB7A19E5E2D}">
      <formula1>$AN$6:$AN$14</formula1>
    </dataValidation>
    <dataValidation type="list" allowBlank="1" showInputMessage="1" showErrorMessage="1" sqref="E37:E43" xr:uid="{BBBA1CDF-798F-46DF-A0CF-A34E0F170ACC}">
      <formula1>$E$6:$E$15</formula1>
    </dataValidation>
    <dataValidation type="list" allowBlank="1" showInputMessage="1" showErrorMessage="1" sqref="D37:D43" xr:uid="{CE94120A-6C39-41A4-9ADE-CC8631128CE5}">
      <formula1>$D$6:$D$25</formula1>
    </dataValidation>
    <dataValidation type="list" allowBlank="1" showInputMessage="1" showErrorMessage="1" sqref="X37:X43" xr:uid="{86F48604-6DCF-428D-9F7A-36D1110AB1CC}">
      <formula1>$X$6:$X$7</formula1>
    </dataValidation>
    <dataValidation type="list" allowBlank="1" showInputMessage="1" showErrorMessage="1" sqref="AJ37:AJ43" xr:uid="{979B6198-BABE-4D95-B9A0-03B1962AC524}">
      <formula1>$AJ$6:$AJ$8</formula1>
    </dataValidation>
    <dataValidation type="list" allowBlank="1" showInputMessage="1" showErrorMessage="1" sqref="AA37:AA43" xr:uid="{3B200843-286F-4EF7-8932-4360C2C6CB2E}">
      <formula1>$AA$6:$AA$7</formula1>
    </dataValidation>
    <dataValidation type="list" allowBlank="1" showInputMessage="1" showErrorMessage="1" sqref="AK37:AM43" xr:uid="{D88C3248-C0AE-43E4-82FE-37DE66C1D72D}">
      <formula1>$AK$6:$AK$7</formula1>
    </dataValidation>
    <dataValidation type="list" allowBlank="1" showInputMessage="1" showErrorMessage="1" sqref="AP37:AP43" xr:uid="{14252086-9527-4C01-9BA6-602626C93987}">
      <formula1>$AP$6:$AP$7</formula1>
    </dataValidation>
    <dataValidation type="list" allowBlank="1" showInputMessage="1" showErrorMessage="1" sqref="AQ37:AQ43" xr:uid="{24CE64D5-A25A-4A7E-9ED0-43BF2F4BE0B3}">
      <formula1>$AQ$6:$AQ$7</formula1>
    </dataValidation>
    <dataValidation type="list" allowBlank="1" showInputMessage="1" showErrorMessage="1" sqref="AR37:AR43" xr:uid="{60696EC0-6D15-4DC8-84FD-237E24BF635F}">
      <formula1>$AR$6:$AR$7</formula1>
    </dataValidation>
    <dataValidation type="list" allowBlank="1" showInputMessage="1" showErrorMessage="1" sqref="AS37:AS43" xr:uid="{3FDAE8EB-5225-4325-81B1-52983A2A7D82}">
      <formula1>$AS$6:$AS$8</formula1>
    </dataValidation>
    <dataValidation type="list" allowBlank="1" showInputMessage="1" showErrorMessage="1" sqref="AT37:AT43" xr:uid="{308D59C1-82AC-406C-8A04-754EA49A7526}">
      <formula1>$AT$6:$AT$7</formula1>
    </dataValidation>
    <dataValidation type="list" allowBlank="1" showInputMessage="1" showErrorMessage="1" sqref="AU37:AU43" xr:uid="{F98FCFD0-5B2E-4E9E-B4F4-04C587BA7799}">
      <formula1>$AU$6:$AU$7</formula1>
    </dataValidation>
    <dataValidation type="list" allowBlank="1" showInputMessage="1" showErrorMessage="1" sqref="AV37:AV43" xr:uid="{ED896385-5F0B-41EA-A88F-2CD1B85B9B50}">
      <formula1>$AV$6:$AV$8</formula1>
    </dataValidation>
    <dataValidation type="list" allowBlank="1" showInputMessage="1" showErrorMessage="1" sqref="BF37:BF43" xr:uid="{9E23BA79-8188-42B4-BF0A-610AAF7DA074}">
      <formula1>$BF$6:$BF$8</formula1>
    </dataValidation>
    <dataValidation type="list" allowBlank="1" showInputMessage="1" showErrorMessage="1" sqref="AC37:AC43" xr:uid="{8C691ADD-F664-428B-AD15-9D4904A8F546}">
      <formula1>$AC$6:$AC$7</formula1>
    </dataValidation>
    <dataValidation type="list" allowBlank="1" showInputMessage="1" showErrorMessage="1" sqref="AI37:AI43" xr:uid="{74125CE6-C04A-4764-B648-8D8C3F0AD911}">
      <formula1>$AI$6:$AI$7</formula1>
    </dataValidation>
    <dataValidation type="list" allowBlank="1" showInputMessage="1" showErrorMessage="1" sqref="AO37:AO43" xr:uid="{B779F12C-54D8-45DE-989D-A7400533F1A7}">
      <formula1>$AO$6:$AO$7</formula1>
    </dataValidation>
  </dataValidations>
  <pageMargins left="0.25" right="0.25" top="0.75" bottom="0.75" header="0.3" footer="0.3"/>
  <pageSetup scale="21" orientation="landscape"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3C5AD-2393-444E-9B89-42510EF9DBF9}">
  <sheetPr>
    <tabColor theme="8" tint="-0.249977111117893"/>
  </sheetPr>
  <dimension ref="A1:EH124"/>
  <sheetViews>
    <sheetView showGridLines="0" zoomScale="70" zoomScaleNormal="70" zoomScaleSheetLayoutView="80" workbookViewId="0"/>
  </sheetViews>
  <sheetFormatPr baseColWidth="10" defaultRowHeight="15" x14ac:dyDescent="0.2"/>
  <cols>
    <col min="1" max="1" width="3.5703125" style="1" bestFit="1" customWidth="1"/>
    <col min="2" max="2" width="7" style="3" customWidth="1"/>
    <col min="3" max="3" width="20.140625" style="26" hidden="1" customWidth="1"/>
    <col min="4" max="4" width="20.42578125" style="2" customWidth="1"/>
    <col min="5" max="5" width="15" style="1" customWidth="1"/>
    <col min="6" max="7" width="14.42578125" style="1" customWidth="1"/>
    <col min="8" max="8" width="15.5703125" style="1" customWidth="1"/>
    <col min="9" max="9" width="37.85546875" style="1" customWidth="1"/>
    <col min="10" max="10" width="33.140625" style="1" customWidth="1"/>
    <col min="11" max="11" width="36.28515625" style="1" customWidth="1"/>
    <col min="12" max="12" width="16.7109375" style="1" customWidth="1"/>
    <col min="13" max="13" width="14.140625" style="1" customWidth="1"/>
    <col min="14" max="14" width="9.5703125" style="1" hidden="1" customWidth="1"/>
    <col min="15" max="15" width="15.5703125" style="6" hidden="1" customWidth="1"/>
    <col min="16" max="16" width="15.5703125" style="6" customWidth="1"/>
    <col min="17" max="17" width="18.42578125" style="1" customWidth="1"/>
    <col min="18" max="18" width="17.7109375" style="1" customWidth="1"/>
    <col min="19" max="19" width="13.85546875" style="1" customWidth="1"/>
    <col min="20" max="20" width="9.5703125" style="1" hidden="1" customWidth="1"/>
    <col min="21" max="21" width="15.5703125" style="6" hidden="1" customWidth="1"/>
    <col min="22" max="22" width="16.7109375" style="6" customWidth="1"/>
    <col min="23" max="24" width="28.140625" style="1" customWidth="1"/>
    <col min="25" max="25" width="82.140625" style="1" customWidth="1"/>
    <col min="26" max="26" width="21.28515625" style="2" customWidth="1"/>
    <col min="27" max="27" width="16.140625" style="1" customWidth="1"/>
    <col min="28" max="28" width="35" style="1" customWidth="1"/>
    <col min="29" max="29" width="21.140625" style="1" customWidth="1"/>
    <col min="30" max="30" width="7.42578125" style="1" customWidth="1"/>
    <col min="31" max="34" width="10" style="1" customWidth="1"/>
    <col min="35" max="35" width="21.140625" style="1" customWidth="1"/>
    <col min="36" max="41" width="16.140625" style="1" customWidth="1"/>
    <col min="42" max="48" width="19.28515625" style="2" customWidth="1"/>
    <col min="49" max="49" width="4.85546875" style="2" customWidth="1"/>
    <col min="50" max="50" width="6.42578125" style="2" customWidth="1"/>
    <col min="51" max="55" width="4.85546875" style="2" customWidth="1"/>
    <col min="56" max="56" width="10.42578125" style="2" customWidth="1"/>
    <col min="57" max="57" width="11.85546875" style="2" customWidth="1"/>
    <col min="58" max="58" width="28.85546875" style="1" customWidth="1"/>
    <col min="59" max="59" width="13" style="1" customWidth="1"/>
    <col min="60" max="60" width="14" style="1" customWidth="1"/>
    <col min="61" max="62" width="14.42578125" style="1" customWidth="1"/>
    <col min="63" max="63" width="13.28515625" style="1" customWidth="1"/>
    <col min="64" max="65" width="18.85546875" style="1" customWidth="1"/>
    <col min="66" max="67" width="18" style="1" customWidth="1"/>
    <col min="68" max="69" width="17.85546875" style="1" customWidth="1"/>
    <col min="70" max="70" width="22.42578125" style="26" customWidth="1"/>
    <col min="71" max="71" width="11.42578125" style="1" customWidth="1"/>
    <col min="72" max="16384" width="11.42578125" style="1"/>
  </cols>
  <sheetData>
    <row r="1" spans="2:70" s="58" customFormat="1" ht="6" customHeight="1" thickBot="1" x14ac:dyDescent="0.25">
      <c r="B1" s="3"/>
      <c r="C1" s="26"/>
      <c r="D1" s="2"/>
      <c r="O1" s="59"/>
      <c r="P1" s="59"/>
      <c r="U1" s="59"/>
      <c r="V1" s="59"/>
      <c r="Z1" s="2"/>
      <c r="AP1" s="2"/>
      <c r="AQ1" s="2"/>
      <c r="AR1" s="2"/>
      <c r="AS1" s="2"/>
      <c r="AT1" s="2"/>
      <c r="AU1" s="2"/>
      <c r="AV1" s="2"/>
      <c r="AW1" s="2"/>
      <c r="AX1" s="2"/>
      <c r="AY1" s="2"/>
      <c r="AZ1" s="2"/>
      <c r="BA1" s="2"/>
      <c r="BB1" s="2"/>
      <c r="BC1" s="2"/>
      <c r="BD1" s="2"/>
      <c r="BE1" s="2"/>
      <c r="BR1" s="26"/>
    </row>
    <row r="2" spans="2:70" s="58" customFormat="1" ht="14.25" customHeight="1" x14ac:dyDescent="0.2">
      <c r="B2" s="159"/>
      <c r="C2" s="160"/>
      <c r="D2" s="161"/>
      <c r="E2" s="168" t="s">
        <v>794</v>
      </c>
      <c r="F2" s="169"/>
      <c r="G2" s="169"/>
      <c r="H2" s="169"/>
      <c r="I2" s="169"/>
      <c r="J2" s="169"/>
      <c r="K2" s="169"/>
      <c r="L2" s="169"/>
      <c r="M2" s="169"/>
      <c r="N2" s="169"/>
      <c r="O2" s="169"/>
      <c r="P2" s="169"/>
      <c r="Q2" s="169"/>
      <c r="R2" s="169"/>
      <c r="S2" s="169"/>
      <c r="T2" s="169"/>
      <c r="U2" s="169"/>
      <c r="V2" s="169"/>
      <c r="W2" s="169"/>
      <c r="X2" s="170"/>
      <c r="Z2" s="2"/>
      <c r="AP2" s="2"/>
      <c r="AQ2" s="2"/>
      <c r="AR2" s="2"/>
      <c r="AS2" s="2"/>
      <c r="AT2" s="2"/>
      <c r="AU2" s="2"/>
      <c r="AV2" s="2"/>
      <c r="AW2" s="2"/>
      <c r="AX2" s="2"/>
      <c r="AY2" s="2"/>
      <c r="AZ2" s="2"/>
      <c r="BA2" s="2"/>
      <c r="BB2" s="2"/>
      <c r="BC2" s="2"/>
      <c r="BD2" s="2"/>
      <c r="BE2" s="2"/>
      <c r="BR2" s="26"/>
    </row>
    <row r="3" spans="2:70" s="58" customFormat="1" ht="14.25" customHeight="1" x14ac:dyDescent="0.2">
      <c r="B3" s="162"/>
      <c r="C3" s="188"/>
      <c r="D3" s="164"/>
      <c r="E3" s="171"/>
      <c r="F3" s="189"/>
      <c r="G3" s="189"/>
      <c r="H3" s="189"/>
      <c r="I3" s="189"/>
      <c r="J3" s="189"/>
      <c r="K3" s="189"/>
      <c r="L3" s="189"/>
      <c r="M3" s="189"/>
      <c r="N3" s="189"/>
      <c r="O3" s="189"/>
      <c r="P3" s="189"/>
      <c r="Q3" s="189"/>
      <c r="R3" s="189"/>
      <c r="S3" s="189"/>
      <c r="T3" s="189"/>
      <c r="U3" s="189"/>
      <c r="V3" s="189"/>
      <c r="W3" s="189"/>
      <c r="X3" s="173"/>
      <c r="Y3" s="4"/>
      <c r="Z3" s="4"/>
      <c r="AA3" s="4"/>
      <c r="AB3" s="4"/>
      <c r="AC3" s="4"/>
      <c r="AD3" s="4"/>
      <c r="AE3" s="4"/>
      <c r="AF3" s="4"/>
      <c r="AG3" s="16"/>
      <c r="AH3" s="16"/>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R3" s="26"/>
    </row>
    <row r="4" spans="2:70" s="58" customFormat="1" ht="14.25" customHeight="1" x14ac:dyDescent="0.2">
      <c r="B4" s="162"/>
      <c r="C4" s="188"/>
      <c r="D4" s="164"/>
      <c r="E4" s="171"/>
      <c r="F4" s="189"/>
      <c r="G4" s="189"/>
      <c r="H4" s="189"/>
      <c r="I4" s="189"/>
      <c r="J4" s="189"/>
      <c r="K4" s="189"/>
      <c r="L4" s="189"/>
      <c r="M4" s="189"/>
      <c r="N4" s="189"/>
      <c r="O4" s="189"/>
      <c r="P4" s="189"/>
      <c r="Q4" s="189"/>
      <c r="R4" s="189"/>
      <c r="S4" s="189"/>
      <c r="T4" s="189"/>
      <c r="U4" s="189"/>
      <c r="V4" s="189"/>
      <c r="W4" s="189"/>
      <c r="X4" s="173"/>
      <c r="Y4" s="4"/>
      <c r="Z4" s="4"/>
      <c r="AA4" s="4"/>
      <c r="AB4" s="4"/>
      <c r="AC4" s="4"/>
      <c r="AD4" s="4"/>
      <c r="AE4" s="4"/>
      <c r="AF4" s="4"/>
      <c r="AG4" s="16"/>
      <c r="AH4" s="16"/>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R4" s="26"/>
    </row>
    <row r="5" spans="2:70" s="58" customFormat="1" ht="15" customHeight="1" thickBot="1" x14ac:dyDescent="0.25">
      <c r="B5" s="165"/>
      <c r="C5" s="166"/>
      <c r="D5" s="167"/>
      <c r="E5" s="174"/>
      <c r="F5" s="175"/>
      <c r="G5" s="175"/>
      <c r="H5" s="175"/>
      <c r="I5" s="175"/>
      <c r="J5" s="175"/>
      <c r="K5" s="175"/>
      <c r="L5" s="175"/>
      <c r="M5" s="175"/>
      <c r="N5" s="175"/>
      <c r="O5" s="175"/>
      <c r="P5" s="175"/>
      <c r="Q5" s="175"/>
      <c r="R5" s="175"/>
      <c r="S5" s="175"/>
      <c r="T5" s="175"/>
      <c r="U5" s="175"/>
      <c r="V5" s="175"/>
      <c r="W5" s="175"/>
      <c r="X5" s="176"/>
      <c r="Y5" s="4"/>
      <c r="Z5" s="4"/>
      <c r="AA5" s="4"/>
      <c r="AB5" s="4"/>
      <c r="AC5" s="4"/>
      <c r="AD5" s="4"/>
      <c r="AE5" s="4"/>
      <c r="AF5" s="4"/>
      <c r="AG5" s="16"/>
      <c r="AH5" s="16"/>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R5" s="26"/>
    </row>
    <row r="6" spans="2:70" s="58" customFormat="1" hidden="1" x14ac:dyDescent="0.2">
      <c r="B6" s="3" t="s">
        <v>133</v>
      </c>
      <c r="C6" s="26"/>
      <c r="D6" s="2" t="s">
        <v>58</v>
      </c>
      <c r="E6" s="58" t="s">
        <v>36</v>
      </c>
      <c r="F6" s="58" t="s">
        <v>64</v>
      </c>
      <c r="G6" s="58" t="s">
        <v>75</v>
      </c>
      <c r="H6" s="58" t="s">
        <v>80</v>
      </c>
      <c r="L6" s="58">
        <v>1</v>
      </c>
      <c r="M6" s="58">
        <v>1</v>
      </c>
      <c r="O6" s="5" t="s">
        <v>84</v>
      </c>
      <c r="P6" s="5" t="s">
        <v>84</v>
      </c>
      <c r="Q6" s="58" t="s">
        <v>89</v>
      </c>
      <c r="R6" s="58">
        <v>1</v>
      </c>
      <c r="S6" s="58">
        <v>1</v>
      </c>
      <c r="U6" s="5" t="s">
        <v>84</v>
      </c>
      <c r="V6" s="5" t="s">
        <v>84</v>
      </c>
      <c r="X6" s="58" t="s">
        <v>6</v>
      </c>
      <c r="Z6" s="2"/>
      <c r="AA6" s="8" t="s">
        <v>6</v>
      </c>
      <c r="AB6" s="8"/>
      <c r="AC6" s="8" t="s">
        <v>7</v>
      </c>
      <c r="AD6" s="8"/>
      <c r="AE6" s="8"/>
      <c r="AF6" s="8"/>
      <c r="AG6" s="8"/>
      <c r="AH6" s="8"/>
      <c r="AI6" s="8" t="s">
        <v>6</v>
      </c>
      <c r="AJ6" s="8" t="s">
        <v>20</v>
      </c>
      <c r="AK6" s="8" t="s">
        <v>6</v>
      </c>
      <c r="AL6" s="8" t="s">
        <v>6</v>
      </c>
      <c r="AM6" s="8" t="s">
        <v>6</v>
      </c>
      <c r="AN6" s="8" t="s">
        <v>24</v>
      </c>
      <c r="AO6" s="8" t="s">
        <v>117</v>
      </c>
      <c r="AP6" s="9" t="s">
        <v>101</v>
      </c>
      <c r="AQ6" s="9" t="s">
        <v>103</v>
      </c>
      <c r="AR6" s="9" t="s">
        <v>105</v>
      </c>
      <c r="AS6" s="9" t="s">
        <v>113</v>
      </c>
      <c r="AT6" s="9" t="s">
        <v>108</v>
      </c>
      <c r="AU6" s="9" t="s">
        <v>110</v>
      </c>
      <c r="AV6" s="9" t="s">
        <v>112</v>
      </c>
      <c r="AW6" s="9"/>
      <c r="AX6" s="9"/>
      <c r="AY6" s="9"/>
      <c r="AZ6" s="9"/>
      <c r="BA6" s="9"/>
      <c r="BB6" s="9"/>
      <c r="BC6" s="9"/>
      <c r="BD6" s="9"/>
      <c r="BE6" s="9" t="s">
        <v>126</v>
      </c>
      <c r="BF6" s="8" t="s">
        <v>156</v>
      </c>
      <c r="BG6" s="8"/>
      <c r="BH6" s="8"/>
      <c r="BI6" s="8"/>
      <c r="BK6" s="8"/>
      <c r="BL6" s="8" t="s">
        <v>165</v>
      </c>
      <c r="BM6" s="8" t="s">
        <v>165</v>
      </c>
      <c r="BR6" s="26"/>
    </row>
    <row r="7" spans="2:70" s="58" customFormat="1" hidden="1" x14ac:dyDescent="0.2">
      <c r="B7" s="3" t="s">
        <v>134</v>
      </c>
      <c r="C7" s="26"/>
      <c r="D7" s="2" t="s">
        <v>8</v>
      </c>
      <c r="E7" s="58" t="s">
        <v>34</v>
      </c>
      <c r="F7" s="58" t="s">
        <v>65</v>
      </c>
      <c r="G7" s="58" t="s">
        <v>76</v>
      </c>
      <c r="H7" s="58" t="s">
        <v>81</v>
      </c>
      <c r="L7" s="58">
        <v>2</v>
      </c>
      <c r="M7" s="58">
        <v>2</v>
      </c>
      <c r="O7" s="5" t="s">
        <v>85</v>
      </c>
      <c r="P7" s="5" t="s">
        <v>85</v>
      </c>
      <c r="Q7" s="58" t="s">
        <v>90</v>
      </c>
      <c r="R7" s="58">
        <v>2</v>
      </c>
      <c r="S7" s="58">
        <v>2</v>
      </c>
      <c r="U7" s="5" t="s">
        <v>85</v>
      </c>
      <c r="V7" s="5" t="s">
        <v>85</v>
      </c>
      <c r="X7" s="58" t="s">
        <v>23</v>
      </c>
      <c r="Z7" s="2"/>
      <c r="AA7" s="8" t="s">
        <v>23</v>
      </c>
      <c r="AB7" s="8"/>
      <c r="AC7" s="8" t="s">
        <v>9</v>
      </c>
      <c r="AD7" s="8"/>
      <c r="AE7" s="8"/>
      <c r="AF7" s="8"/>
      <c r="AG7" s="8"/>
      <c r="AH7" s="8"/>
      <c r="AI7" s="8" t="s">
        <v>23</v>
      </c>
      <c r="AJ7" s="8" t="s">
        <v>21</v>
      </c>
      <c r="AK7" s="8" t="s">
        <v>23</v>
      </c>
      <c r="AL7" s="8" t="s">
        <v>23</v>
      </c>
      <c r="AM7" s="8" t="s">
        <v>23</v>
      </c>
      <c r="AN7" s="8" t="s">
        <v>25</v>
      </c>
      <c r="AO7" s="8" t="s">
        <v>118</v>
      </c>
      <c r="AP7" s="9" t="s">
        <v>102</v>
      </c>
      <c r="AQ7" s="9" t="s">
        <v>104</v>
      </c>
      <c r="AR7" s="9" t="s">
        <v>106</v>
      </c>
      <c r="AS7" s="9" t="s">
        <v>114</v>
      </c>
      <c r="AT7" s="9" t="s">
        <v>109</v>
      </c>
      <c r="AU7" s="9" t="s">
        <v>111</v>
      </c>
      <c r="AV7" s="9" t="s">
        <v>115</v>
      </c>
      <c r="AW7" s="9"/>
      <c r="AX7" s="9"/>
      <c r="AY7" s="9"/>
      <c r="AZ7" s="9"/>
      <c r="BA7" s="9"/>
      <c r="BB7" s="9"/>
      <c r="BC7" s="9"/>
      <c r="BD7" s="9"/>
      <c r="BE7" s="9" t="s">
        <v>127</v>
      </c>
      <c r="BF7" s="8" t="s">
        <v>157</v>
      </c>
      <c r="BG7" s="8"/>
      <c r="BH7" s="8"/>
      <c r="BI7" s="8"/>
      <c r="BK7" s="8"/>
      <c r="BL7" s="8" t="s">
        <v>166</v>
      </c>
      <c r="BM7" s="8" t="s">
        <v>167</v>
      </c>
      <c r="BR7" s="26"/>
    </row>
    <row r="8" spans="2:70" s="58" customFormat="1" hidden="1" x14ac:dyDescent="0.2">
      <c r="B8" s="3" t="s">
        <v>135</v>
      </c>
      <c r="C8" s="26"/>
      <c r="D8" s="2" t="s">
        <v>44</v>
      </c>
      <c r="E8" s="58" t="s">
        <v>32</v>
      </c>
      <c r="F8" s="58" t="s">
        <v>66</v>
      </c>
      <c r="G8" s="58" t="s">
        <v>77</v>
      </c>
      <c r="H8" s="58" t="s">
        <v>82</v>
      </c>
      <c r="L8" s="58">
        <v>3</v>
      </c>
      <c r="M8" s="58">
        <v>3</v>
      </c>
      <c r="O8" s="5" t="s">
        <v>86</v>
      </c>
      <c r="P8" s="5" t="s">
        <v>86</v>
      </c>
      <c r="Q8" s="58" t="s">
        <v>91</v>
      </c>
      <c r="R8" s="58">
        <v>3</v>
      </c>
      <c r="S8" s="58">
        <v>3</v>
      </c>
      <c r="U8" s="5" t="s">
        <v>86</v>
      </c>
      <c r="V8" s="5" t="s">
        <v>86</v>
      </c>
      <c r="Z8" s="2"/>
      <c r="AA8" s="8"/>
      <c r="AB8" s="8"/>
      <c r="AC8" s="8"/>
      <c r="AD8" s="8"/>
      <c r="AE8" s="8"/>
      <c r="AF8" s="8"/>
      <c r="AG8" s="8"/>
      <c r="AH8" s="8"/>
      <c r="AI8" s="8"/>
      <c r="AJ8" s="8" t="s">
        <v>22</v>
      </c>
      <c r="AK8" s="8"/>
      <c r="AL8" s="8"/>
      <c r="AM8" s="8"/>
      <c r="AN8" s="8" t="s">
        <v>26</v>
      </c>
      <c r="AO8" s="8"/>
      <c r="AP8" s="9"/>
      <c r="AQ8" s="9"/>
      <c r="AR8" s="9"/>
      <c r="AS8" s="9" t="s">
        <v>107</v>
      </c>
      <c r="AT8" s="9"/>
      <c r="AU8" s="9"/>
      <c r="AV8" s="9" t="s">
        <v>116</v>
      </c>
      <c r="AW8" s="9"/>
      <c r="AX8" s="9"/>
      <c r="AY8" s="9"/>
      <c r="AZ8" s="9"/>
      <c r="BA8" s="9"/>
      <c r="BB8" s="9"/>
      <c r="BC8" s="9"/>
      <c r="BD8" s="9"/>
      <c r="BE8" s="9" t="s">
        <v>128</v>
      </c>
      <c r="BF8" s="8" t="s">
        <v>158</v>
      </c>
      <c r="BG8" s="8"/>
      <c r="BH8" s="8"/>
      <c r="BI8" s="8"/>
      <c r="BK8" s="8"/>
      <c r="BL8" s="8"/>
      <c r="BM8" s="8" t="s">
        <v>166</v>
      </c>
      <c r="BR8" s="26"/>
    </row>
    <row r="9" spans="2:70" s="58" customFormat="1" hidden="1" x14ac:dyDescent="0.2">
      <c r="B9" s="3" t="s">
        <v>136</v>
      </c>
      <c r="C9" s="26"/>
      <c r="D9" s="2" t="s">
        <v>43</v>
      </c>
      <c r="E9" s="58" t="s">
        <v>33</v>
      </c>
      <c r="F9" s="58" t="s">
        <v>67</v>
      </c>
      <c r="G9" s="58" t="s">
        <v>78</v>
      </c>
      <c r="H9" s="58" t="s">
        <v>71</v>
      </c>
      <c r="L9" s="58">
        <v>4</v>
      </c>
      <c r="M9" s="58">
        <v>4</v>
      </c>
      <c r="O9" s="5" t="s">
        <v>87</v>
      </c>
      <c r="P9" s="5" t="s">
        <v>87</v>
      </c>
      <c r="Q9" s="58" t="s">
        <v>92</v>
      </c>
      <c r="R9" s="58">
        <v>4</v>
      </c>
      <c r="S9" s="58">
        <v>4</v>
      </c>
      <c r="U9" s="5" t="s">
        <v>87</v>
      </c>
      <c r="V9" s="5" t="s">
        <v>87</v>
      </c>
      <c r="Z9" s="2"/>
      <c r="AA9" s="8"/>
      <c r="AB9" s="8"/>
      <c r="AC9" s="8"/>
      <c r="AD9" s="8"/>
      <c r="AE9" s="8"/>
      <c r="AF9" s="8"/>
      <c r="AG9" s="8"/>
      <c r="AH9" s="8"/>
      <c r="AI9" s="8"/>
      <c r="AJ9" s="8"/>
      <c r="AK9" s="8"/>
      <c r="AL9" s="8"/>
      <c r="AM9" s="8"/>
      <c r="AN9" s="8" t="s">
        <v>27</v>
      </c>
      <c r="AO9" s="8"/>
      <c r="AP9" s="9"/>
      <c r="AQ9" s="9"/>
      <c r="AR9" s="9"/>
      <c r="AS9" s="9"/>
      <c r="AT9" s="9"/>
      <c r="AU9" s="9"/>
      <c r="AV9" s="9"/>
      <c r="AW9" s="9"/>
      <c r="AX9" s="9"/>
      <c r="AY9" s="9"/>
      <c r="AZ9" s="9"/>
      <c r="BA9" s="9"/>
      <c r="BB9" s="9"/>
      <c r="BC9" s="9"/>
      <c r="BD9" s="9"/>
      <c r="BE9" s="9"/>
      <c r="BF9" s="8"/>
      <c r="BG9" s="8"/>
      <c r="BH9" s="8"/>
      <c r="BI9" s="8"/>
      <c r="BK9" s="8"/>
      <c r="BL9" s="8"/>
      <c r="BM9" s="8"/>
      <c r="BR9" s="26"/>
    </row>
    <row r="10" spans="2:70" s="58" customFormat="1" hidden="1" x14ac:dyDescent="0.2">
      <c r="B10" s="3" t="s">
        <v>137</v>
      </c>
      <c r="C10" s="26"/>
      <c r="D10" s="2" t="s">
        <v>46</v>
      </c>
      <c r="E10" s="58" t="s">
        <v>35</v>
      </c>
      <c r="F10" s="58" t="s">
        <v>68</v>
      </c>
      <c r="G10" s="58" t="s">
        <v>41</v>
      </c>
      <c r="H10" s="58" t="s">
        <v>72</v>
      </c>
      <c r="L10" s="58">
        <v>5</v>
      </c>
      <c r="M10" s="58">
        <v>5</v>
      </c>
      <c r="O10" s="59"/>
      <c r="P10" s="59"/>
      <c r="R10" s="58">
        <v>5</v>
      </c>
      <c r="S10" s="58">
        <v>5</v>
      </c>
      <c r="U10" s="59"/>
      <c r="V10" s="59"/>
      <c r="Z10" s="2"/>
      <c r="AA10" s="8"/>
      <c r="AB10" s="8"/>
      <c r="AC10" s="8"/>
      <c r="AD10" s="8"/>
      <c r="AE10" s="8"/>
      <c r="AF10" s="8"/>
      <c r="AG10" s="8"/>
      <c r="AH10" s="8"/>
      <c r="AI10" s="8"/>
      <c r="AJ10" s="8"/>
      <c r="AK10" s="8"/>
      <c r="AL10" s="8"/>
      <c r="AM10" s="8"/>
      <c r="AN10" s="8" t="s">
        <v>61</v>
      </c>
      <c r="AO10" s="8"/>
      <c r="AP10" s="9">
        <v>15</v>
      </c>
      <c r="AQ10" s="9">
        <v>15</v>
      </c>
      <c r="AR10" s="9">
        <v>15</v>
      </c>
      <c r="AS10" s="9">
        <v>15</v>
      </c>
      <c r="AT10" s="9">
        <v>15</v>
      </c>
      <c r="AU10" s="9">
        <v>15</v>
      </c>
      <c r="AV10" s="9">
        <v>10</v>
      </c>
      <c r="AW10" s="9"/>
      <c r="AX10" s="9"/>
      <c r="AY10" s="9"/>
      <c r="AZ10" s="9"/>
      <c r="BA10" s="9"/>
      <c r="BB10" s="9"/>
      <c r="BC10" s="9"/>
      <c r="BD10" s="9"/>
      <c r="BE10" s="9" t="s">
        <v>129</v>
      </c>
      <c r="BF10" s="8"/>
      <c r="BG10" s="8"/>
      <c r="BH10" s="8"/>
      <c r="BI10" s="8"/>
      <c r="BK10" s="8"/>
      <c r="BL10" s="8"/>
      <c r="BM10" s="8"/>
      <c r="BR10" s="26"/>
    </row>
    <row r="11" spans="2:70" s="58" customFormat="1" hidden="1" x14ac:dyDescent="0.2">
      <c r="B11" s="3" t="s">
        <v>138</v>
      </c>
      <c r="C11" s="26"/>
      <c r="D11" s="2" t="s">
        <v>55</v>
      </c>
      <c r="E11" s="58" t="s">
        <v>41</v>
      </c>
      <c r="F11" s="58" t="s">
        <v>69</v>
      </c>
      <c r="G11" s="58" t="s">
        <v>79</v>
      </c>
      <c r="H11" s="58" t="s">
        <v>83</v>
      </c>
      <c r="O11" s="59"/>
      <c r="P11" s="59"/>
      <c r="U11" s="59"/>
      <c r="V11" s="59"/>
      <c r="Z11" s="2"/>
      <c r="AA11" s="8"/>
      <c r="AB11" s="8"/>
      <c r="AC11" s="8"/>
      <c r="AD11" s="8"/>
      <c r="AE11" s="8"/>
      <c r="AF11" s="8"/>
      <c r="AG11" s="8"/>
      <c r="AH11" s="8"/>
      <c r="AI11" s="8"/>
      <c r="AJ11" s="8"/>
      <c r="AK11" s="8"/>
      <c r="AL11" s="8"/>
      <c r="AM11" s="8"/>
      <c r="AN11" s="8" t="s">
        <v>31</v>
      </c>
      <c r="AO11" s="8"/>
      <c r="AP11" s="9">
        <v>0</v>
      </c>
      <c r="AQ11" s="9">
        <v>0</v>
      </c>
      <c r="AR11" s="9">
        <v>0</v>
      </c>
      <c r="AS11" s="9">
        <v>10</v>
      </c>
      <c r="AT11" s="9">
        <v>0</v>
      </c>
      <c r="AU11" s="9">
        <v>0</v>
      </c>
      <c r="AV11" s="9">
        <v>5</v>
      </c>
      <c r="AW11" s="9"/>
      <c r="AX11" s="9"/>
      <c r="AY11" s="9"/>
      <c r="AZ11" s="9"/>
      <c r="BA11" s="9"/>
      <c r="BB11" s="9"/>
      <c r="BC11" s="9"/>
      <c r="BD11" s="9"/>
      <c r="BE11" s="9" t="s">
        <v>130</v>
      </c>
      <c r="BF11" s="8"/>
      <c r="BG11" s="8"/>
      <c r="BH11" s="8"/>
      <c r="BI11" s="8"/>
      <c r="BK11" s="8"/>
      <c r="BL11" s="8"/>
      <c r="BM11" s="8"/>
      <c r="BR11" s="26"/>
    </row>
    <row r="12" spans="2:70" s="58" customFormat="1" hidden="1" x14ac:dyDescent="0.2">
      <c r="B12" s="3" t="s">
        <v>139</v>
      </c>
      <c r="C12" s="26"/>
      <c r="D12" s="2" t="s">
        <v>49</v>
      </c>
      <c r="E12" s="58" t="s">
        <v>39</v>
      </c>
      <c r="H12" s="58" t="s">
        <v>73</v>
      </c>
      <c r="O12" s="59"/>
      <c r="P12" s="59"/>
      <c r="U12" s="59"/>
      <c r="V12" s="59"/>
      <c r="Z12" s="2"/>
      <c r="AA12" s="8"/>
      <c r="AB12" s="8"/>
      <c r="AC12" s="8"/>
      <c r="AD12" s="8"/>
      <c r="AE12" s="8"/>
      <c r="AF12" s="8"/>
      <c r="AG12" s="8"/>
      <c r="AH12" s="8"/>
      <c r="AI12" s="8"/>
      <c r="AJ12" s="8"/>
      <c r="AK12" s="8"/>
      <c r="AL12" s="8"/>
      <c r="AM12" s="8"/>
      <c r="AN12" s="8" t="s">
        <v>28</v>
      </c>
      <c r="AO12" s="8"/>
      <c r="AP12" s="9"/>
      <c r="AQ12" s="9"/>
      <c r="AR12" s="9"/>
      <c r="AS12" s="9">
        <v>0</v>
      </c>
      <c r="AT12" s="9"/>
      <c r="AU12" s="9"/>
      <c r="AV12" s="9">
        <v>0</v>
      </c>
      <c r="AW12" s="9"/>
      <c r="AX12" s="9"/>
      <c r="AY12" s="9"/>
      <c r="AZ12" s="9"/>
      <c r="BA12" s="9"/>
      <c r="BB12" s="9"/>
      <c r="BC12" s="9"/>
      <c r="BD12" s="9"/>
      <c r="BE12" s="9" t="s">
        <v>131</v>
      </c>
      <c r="BF12" s="8"/>
      <c r="BG12" s="8"/>
      <c r="BH12" s="8"/>
      <c r="BI12" s="8"/>
      <c r="BK12" s="8"/>
      <c r="BL12" s="8"/>
      <c r="BM12" s="8"/>
      <c r="BR12" s="26"/>
    </row>
    <row r="13" spans="2:70" s="58" customFormat="1" hidden="1" x14ac:dyDescent="0.2">
      <c r="B13" s="3" t="s">
        <v>140</v>
      </c>
      <c r="C13" s="26"/>
      <c r="D13" s="2" t="s">
        <v>60</v>
      </c>
      <c r="E13" s="58" t="s">
        <v>37</v>
      </c>
      <c r="O13" s="59"/>
      <c r="P13" s="59"/>
      <c r="U13" s="59"/>
      <c r="V13" s="59"/>
      <c r="Z13" s="2"/>
      <c r="AA13" s="8"/>
      <c r="AB13" s="8"/>
      <c r="AC13" s="8"/>
      <c r="AD13" s="8"/>
      <c r="AE13" s="8"/>
      <c r="AF13" s="8"/>
      <c r="AG13" s="8"/>
      <c r="AH13" s="8"/>
      <c r="AI13" s="8"/>
      <c r="AJ13" s="8"/>
      <c r="AK13" s="8"/>
      <c r="AL13" s="8"/>
      <c r="AM13" s="8"/>
      <c r="AN13" s="8" t="s">
        <v>29</v>
      </c>
      <c r="AO13" s="8"/>
      <c r="AP13" s="9"/>
      <c r="AQ13" s="9"/>
      <c r="AR13" s="9"/>
      <c r="AS13" s="9"/>
      <c r="AT13" s="9"/>
      <c r="AU13" s="9"/>
      <c r="AV13" s="9"/>
      <c r="AW13" s="9"/>
      <c r="AX13" s="9"/>
      <c r="AY13" s="9"/>
      <c r="AZ13" s="9"/>
      <c r="BA13" s="9"/>
      <c r="BB13" s="9"/>
      <c r="BC13" s="9"/>
      <c r="BD13" s="9"/>
      <c r="BE13" s="9"/>
      <c r="BF13" s="8"/>
      <c r="BG13" s="8"/>
      <c r="BH13" s="8"/>
      <c r="BI13" s="8"/>
      <c r="BK13" s="8"/>
      <c r="BL13" s="8"/>
      <c r="BM13" s="8"/>
      <c r="BR13" s="26"/>
    </row>
    <row r="14" spans="2:70" s="58" customFormat="1" hidden="1" x14ac:dyDescent="0.2">
      <c r="B14" s="3" t="s">
        <v>141</v>
      </c>
      <c r="C14" s="26"/>
      <c r="D14" s="2" t="s">
        <v>48</v>
      </c>
      <c r="E14" s="58" t="s">
        <v>38</v>
      </c>
      <c r="J14" s="24">
        <v>2</v>
      </c>
      <c r="O14" s="59"/>
      <c r="P14" s="59"/>
      <c r="U14" s="59"/>
      <c r="V14" s="59"/>
      <c r="Z14" s="2"/>
      <c r="AA14" s="8"/>
      <c r="AB14" s="8"/>
      <c r="AC14" s="8"/>
      <c r="AD14" s="8"/>
      <c r="AE14" s="8"/>
      <c r="AF14" s="8"/>
      <c r="AG14" s="8"/>
      <c r="AH14" s="8"/>
      <c r="AI14" s="8"/>
      <c r="AJ14" s="8"/>
      <c r="AK14" s="8"/>
      <c r="AL14" s="8"/>
      <c r="AM14" s="8"/>
      <c r="AN14" s="8" t="s">
        <v>30</v>
      </c>
      <c r="AO14" s="8"/>
      <c r="AP14" s="9"/>
      <c r="AQ14" s="9"/>
      <c r="AR14" s="9"/>
      <c r="AS14" s="9"/>
      <c r="AT14" s="9"/>
      <c r="AU14" s="9"/>
      <c r="AV14" s="9"/>
      <c r="AW14" s="9"/>
      <c r="AX14" s="9"/>
      <c r="AY14" s="9"/>
      <c r="AZ14" s="9"/>
      <c r="BA14" s="9"/>
      <c r="BB14" s="9"/>
      <c r="BC14" s="9"/>
      <c r="BD14" s="9"/>
      <c r="BE14" s="9"/>
      <c r="BF14" s="8"/>
      <c r="BG14" s="8"/>
      <c r="BH14" s="8"/>
      <c r="BI14" s="8"/>
      <c r="BK14" s="8"/>
      <c r="BL14" s="8"/>
      <c r="BM14" s="8"/>
      <c r="BR14" s="26"/>
    </row>
    <row r="15" spans="2:70" s="58" customFormat="1" hidden="1" x14ac:dyDescent="0.2">
      <c r="B15" s="3" t="s">
        <v>142</v>
      </c>
      <c r="C15" s="26"/>
      <c r="D15" s="2" t="s">
        <v>51</v>
      </c>
      <c r="E15" s="58" t="s">
        <v>40</v>
      </c>
      <c r="J15" s="58" t="s">
        <v>508</v>
      </c>
      <c r="O15" s="59"/>
      <c r="P15" s="59"/>
      <c r="U15" s="59"/>
      <c r="V15" s="59"/>
      <c r="Z15" s="2"/>
      <c r="AA15" s="8"/>
      <c r="AB15" s="8"/>
      <c r="AC15" s="8"/>
      <c r="AD15" s="8"/>
      <c r="AE15" s="8"/>
      <c r="AF15" s="8"/>
      <c r="AG15" s="8"/>
      <c r="AH15" s="8"/>
      <c r="AI15" s="8"/>
      <c r="AJ15" s="8"/>
      <c r="AK15" s="8"/>
      <c r="AL15" s="8"/>
      <c r="AM15" s="8"/>
      <c r="AN15" s="8"/>
      <c r="AO15" s="8"/>
      <c r="AP15" s="9"/>
      <c r="AQ15" s="9"/>
      <c r="AR15" s="9"/>
      <c r="AS15" s="9"/>
      <c r="AT15" s="9"/>
      <c r="AU15" s="9"/>
      <c r="AV15" s="9"/>
      <c r="AW15" s="9"/>
      <c r="AX15" s="9"/>
      <c r="AY15" s="9"/>
      <c r="AZ15" s="9"/>
      <c r="BA15" s="9"/>
      <c r="BB15" s="9"/>
      <c r="BC15" s="9"/>
      <c r="BD15" s="9"/>
      <c r="BE15" s="9"/>
      <c r="BF15" s="8"/>
      <c r="BG15" s="8"/>
      <c r="BH15" s="8"/>
      <c r="BI15" s="8"/>
      <c r="BK15" s="8"/>
      <c r="BL15" s="8"/>
      <c r="BM15" s="8"/>
      <c r="BR15" s="26"/>
    </row>
    <row r="16" spans="2:70" s="58" customFormat="1" hidden="1" x14ac:dyDescent="0.2">
      <c r="B16" s="3" t="s">
        <v>143</v>
      </c>
      <c r="C16" s="26"/>
      <c r="D16" s="2" t="s">
        <v>52</v>
      </c>
      <c r="J16" s="58" t="str">
        <f>+CHOOSE(J14,D6,D7,D8,D9,D10,D11,D12,D13,D14,D15,D16,D17,D18,D19,D20,D21,D22,D23,D24,D25)</f>
        <v>Direccionamiento Estratégico y Planeación</v>
      </c>
      <c r="O16" s="59"/>
      <c r="P16" s="59"/>
      <c r="U16" s="59"/>
      <c r="V16" s="59"/>
      <c r="Z16" s="2"/>
      <c r="AA16" s="8"/>
      <c r="AB16" s="8"/>
      <c r="AC16" s="8"/>
      <c r="AD16" s="8"/>
      <c r="AE16" s="8"/>
      <c r="AF16" s="8"/>
      <c r="AG16" s="8"/>
      <c r="AH16" s="8"/>
      <c r="AI16" s="8"/>
      <c r="AJ16" s="8"/>
      <c r="AK16" s="8"/>
      <c r="AL16" s="8"/>
      <c r="AM16" s="8"/>
      <c r="AN16" s="8"/>
      <c r="AO16" s="8"/>
      <c r="AP16" s="9"/>
      <c r="AQ16" s="9"/>
      <c r="AR16" s="9"/>
      <c r="AS16" s="9"/>
      <c r="AT16" s="9"/>
      <c r="AU16" s="9"/>
      <c r="AV16" s="9"/>
      <c r="AW16" s="9"/>
      <c r="AX16" s="9"/>
      <c r="AY16" s="9"/>
      <c r="AZ16" s="9"/>
      <c r="BA16" s="9"/>
      <c r="BB16" s="9"/>
      <c r="BC16" s="9"/>
      <c r="BD16" s="9"/>
      <c r="BE16" s="9"/>
      <c r="BF16" s="8"/>
      <c r="BG16" s="8"/>
      <c r="BH16" s="8"/>
      <c r="BI16" s="8"/>
      <c r="BK16" s="8"/>
      <c r="BL16" s="8"/>
      <c r="BM16" s="8"/>
      <c r="BR16" s="26"/>
    </row>
    <row r="17" spans="2:70" s="58" customFormat="1" hidden="1" x14ac:dyDescent="0.2">
      <c r="B17" s="3" t="s">
        <v>144</v>
      </c>
      <c r="C17" s="26"/>
      <c r="D17" s="2" t="s">
        <v>54</v>
      </c>
      <c r="O17" s="59"/>
      <c r="P17" s="59"/>
      <c r="U17" s="59"/>
      <c r="V17" s="59"/>
      <c r="Z17" s="2"/>
      <c r="AA17" s="8"/>
      <c r="AB17" s="8"/>
      <c r="AC17" s="8"/>
      <c r="AD17" s="8"/>
      <c r="AE17" s="8"/>
      <c r="AF17" s="8"/>
      <c r="AG17" s="8"/>
      <c r="AH17" s="8"/>
      <c r="AI17" s="8"/>
      <c r="AJ17" s="8"/>
      <c r="AK17" s="8"/>
      <c r="AL17" s="8"/>
      <c r="AM17" s="8"/>
      <c r="AN17" s="8"/>
      <c r="AO17" s="8"/>
      <c r="AP17" s="9"/>
      <c r="AQ17" s="9"/>
      <c r="AR17" s="9"/>
      <c r="AS17" s="9"/>
      <c r="AT17" s="9"/>
      <c r="AU17" s="9"/>
      <c r="AV17" s="9"/>
      <c r="AW17" s="9"/>
      <c r="AX17" s="9"/>
      <c r="AY17" s="9"/>
      <c r="AZ17" s="9"/>
      <c r="BA17" s="9"/>
      <c r="BB17" s="9"/>
      <c r="BC17" s="9"/>
      <c r="BD17" s="9"/>
      <c r="BE17" s="9"/>
      <c r="BF17" s="8"/>
      <c r="BG17" s="8"/>
      <c r="BH17" s="8"/>
      <c r="BI17" s="8"/>
      <c r="BK17" s="8"/>
      <c r="BL17" s="8"/>
      <c r="BM17" s="8"/>
      <c r="BR17" s="26"/>
    </row>
    <row r="18" spans="2:70" s="58" customFormat="1" hidden="1" x14ac:dyDescent="0.2">
      <c r="B18" s="3" t="s">
        <v>145</v>
      </c>
      <c r="C18" s="26"/>
      <c r="D18" s="2" t="s">
        <v>53</v>
      </c>
      <c r="O18" s="59"/>
      <c r="P18" s="59"/>
      <c r="U18" s="59"/>
      <c r="V18" s="59"/>
      <c r="Z18" s="2"/>
      <c r="AA18" s="8"/>
      <c r="AB18" s="8"/>
      <c r="AC18" s="8"/>
      <c r="AD18" s="8"/>
      <c r="AE18" s="8"/>
      <c r="AF18" s="8"/>
      <c r="AG18" s="8"/>
      <c r="AH18" s="8"/>
      <c r="AI18" s="8"/>
      <c r="AJ18" s="8"/>
      <c r="AK18" s="8"/>
      <c r="AL18" s="8"/>
      <c r="AM18" s="8"/>
      <c r="AN18" s="8"/>
      <c r="AO18" s="8"/>
      <c r="AP18" s="9"/>
      <c r="AQ18" s="9"/>
      <c r="AR18" s="9"/>
      <c r="AS18" s="9"/>
      <c r="AT18" s="9"/>
      <c r="AU18" s="9"/>
      <c r="AV18" s="9"/>
      <c r="AW18" s="9"/>
      <c r="AX18" s="9"/>
      <c r="AY18" s="9"/>
      <c r="AZ18" s="9"/>
      <c r="BA18" s="9"/>
      <c r="BB18" s="9"/>
      <c r="BC18" s="9"/>
      <c r="BD18" s="9"/>
      <c r="BE18" s="9"/>
      <c r="BF18" s="8"/>
      <c r="BG18" s="8"/>
      <c r="BH18" s="8"/>
      <c r="BI18" s="8"/>
      <c r="BK18" s="8"/>
      <c r="BL18" s="8"/>
      <c r="BM18" s="8"/>
      <c r="BR18" s="26"/>
    </row>
    <row r="19" spans="2:70" s="58" customFormat="1" hidden="1" x14ac:dyDescent="0.2">
      <c r="B19" s="3" t="s">
        <v>146</v>
      </c>
      <c r="C19" s="26"/>
      <c r="D19" s="2" t="s">
        <v>42</v>
      </c>
      <c r="O19" s="59"/>
      <c r="P19" s="59"/>
      <c r="U19" s="59"/>
      <c r="V19" s="59"/>
      <c r="Z19" s="2"/>
      <c r="AA19" s="8"/>
      <c r="AB19" s="8"/>
      <c r="AC19" s="8"/>
      <c r="AD19" s="8"/>
      <c r="AE19" s="8"/>
      <c r="AF19" s="8"/>
      <c r="AG19" s="8"/>
      <c r="AH19" s="8"/>
      <c r="AI19" s="8"/>
      <c r="AJ19" s="8"/>
      <c r="AK19" s="8"/>
      <c r="AL19" s="8"/>
      <c r="AM19" s="8"/>
      <c r="AN19" s="8"/>
      <c r="AO19" s="8"/>
      <c r="AP19" s="9"/>
      <c r="AQ19" s="9"/>
      <c r="AR19" s="9"/>
      <c r="AS19" s="9"/>
      <c r="AT19" s="9"/>
      <c r="AU19" s="9"/>
      <c r="AV19" s="9"/>
      <c r="AW19" s="9"/>
      <c r="AX19" s="9"/>
      <c r="AY19" s="9"/>
      <c r="AZ19" s="9"/>
      <c r="BA19" s="9"/>
      <c r="BB19" s="9"/>
      <c r="BC19" s="9"/>
      <c r="BD19" s="9"/>
      <c r="BE19" s="9"/>
      <c r="BF19" s="8"/>
      <c r="BG19" s="8"/>
      <c r="BH19" s="8"/>
      <c r="BI19" s="8"/>
      <c r="BK19" s="8"/>
      <c r="BL19" s="8"/>
      <c r="BM19" s="8"/>
      <c r="BR19" s="26"/>
    </row>
    <row r="20" spans="2:70" s="58" customFormat="1" hidden="1" x14ac:dyDescent="0.2">
      <c r="B20" s="3" t="s">
        <v>147</v>
      </c>
      <c r="C20" s="26"/>
      <c r="D20" s="2" t="s">
        <v>45</v>
      </c>
      <c r="O20" s="59"/>
      <c r="P20" s="59"/>
      <c r="U20" s="59"/>
      <c r="V20" s="59"/>
      <c r="Z20" s="2"/>
      <c r="AA20" s="8"/>
      <c r="AB20" s="8"/>
      <c r="AC20" s="8"/>
      <c r="AD20" s="8"/>
      <c r="AE20" s="8"/>
      <c r="AF20" s="8"/>
      <c r="AG20" s="8"/>
      <c r="AH20" s="8"/>
      <c r="AI20" s="8"/>
      <c r="AJ20" s="8"/>
      <c r="AK20" s="8"/>
      <c r="AL20" s="8"/>
      <c r="AM20" s="8"/>
      <c r="AN20" s="8"/>
      <c r="AO20" s="8"/>
      <c r="AP20" s="9"/>
      <c r="AQ20" s="9"/>
      <c r="AR20" s="9"/>
      <c r="AS20" s="9"/>
      <c r="AT20" s="9"/>
      <c r="AU20" s="9"/>
      <c r="AV20" s="9"/>
      <c r="AW20" s="9"/>
      <c r="AX20" s="9"/>
      <c r="AY20" s="9"/>
      <c r="AZ20" s="9"/>
      <c r="BA20" s="9"/>
      <c r="BB20" s="9"/>
      <c r="BC20" s="9"/>
      <c r="BD20" s="9"/>
      <c r="BE20" s="9"/>
      <c r="BF20" s="8"/>
      <c r="BG20" s="8"/>
      <c r="BH20" s="8"/>
      <c r="BI20" s="8"/>
      <c r="BK20" s="8"/>
      <c r="BL20" s="8"/>
      <c r="BM20" s="8"/>
      <c r="BR20" s="26"/>
    </row>
    <row r="21" spans="2:70" s="58" customFormat="1" hidden="1" x14ac:dyDescent="0.2">
      <c r="B21" s="3" t="s">
        <v>148</v>
      </c>
      <c r="C21" s="26"/>
      <c r="D21" s="2" t="s">
        <v>57</v>
      </c>
      <c r="O21" s="59"/>
      <c r="P21" s="59"/>
      <c r="U21" s="59"/>
      <c r="V21" s="59"/>
      <c r="Z21" s="2"/>
      <c r="AA21" s="8"/>
      <c r="AB21" s="8"/>
      <c r="AC21" s="8"/>
      <c r="AD21" s="8"/>
      <c r="AE21" s="8"/>
      <c r="AF21" s="8"/>
      <c r="AG21" s="8"/>
      <c r="AH21" s="8"/>
      <c r="AI21" s="8"/>
      <c r="AJ21" s="8"/>
      <c r="AK21" s="8"/>
      <c r="AL21" s="8"/>
      <c r="AM21" s="8"/>
      <c r="AN21" s="8"/>
      <c r="AO21" s="8"/>
      <c r="AP21" s="9"/>
      <c r="AQ21" s="9"/>
      <c r="AR21" s="9"/>
      <c r="AS21" s="9"/>
      <c r="AT21" s="9"/>
      <c r="AU21" s="9"/>
      <c r="AV21" s="9"/>
      <c r="AW21" s="9"/>
      <c r="AX21" s="9"/>
      <c r="AY21" s="9"/>
      <c r="AZ21" s="9"/>
      <c r="BA21" s="9"/>
      <c r="BB21" s="9"/>
      <c r="BC21" s="9"/>
      <c r="BD21" s="9"/>
      <c r="BE21" s="9"/>
      <c r="BF21" s="8"/>
      <c r="BG21" s="8"/>
      <c r="BH21" s="8"/>
      <c r="BI21" s="8"/>
      <c r="BK21" s="8"/>
      <c r="BL21" s="8"/>
      <c r="BM21" s="8"/>
      <c r="BR21" s="26"/>
    </row>
    <row r="22" spans="2:70" s="58" customFormat="1" hidden="1" x14ac:dyDescent="0.2">
      <c r="B22" s="3" t="s">
        <v>149</v>
      </c>
      <c r="C22" s="26"/>
      <c r="D22" s="2" t="s">
        <v>56</v>
      </c>
      <c r="O22" s="59"/>
      <c r="P22" s="59"/>
      <c r="U22" s="59"/>
      <c r="V22" s="59"/>
      <c r="Z22" s="2"/>
      <c r="AP22" s="2"/>
      <c r="AQ22" s="2"/>
      <c r="AR22" s="2"/>
      <c r="AS22" s="2"/>
      <c r="AT22" s="2"/>
      <c r="AU22" s="2"/>
      <c r="AV22" s="2"/>
      <c r="AW22" s="2"/>
      <c r="AX22" s="2"/>
      <c r="AY22" s="2"/>
      <c r="AZ22" s="2"/>
      <c r="BA22" s="2"/>
      <c r="BB22" s="2"/>
      <c r="BC22" s="2"/>
      <c r="BD22" s="2"/>
      <c r="BE22" s="2"/>
      <c r="BR22" s="26"/>
    </row>
    <row r="23" spans="2:70" s="58" customFormat="1" hidden="1" x14ac:dyDescent="0.2">
      <c r="B23" s="3" t="s">
        <v>150</v>
      </c>
      <c r="C23" s="26"/>
      <c r="D23" s="2" t="s">
        <v>47</v>
      </c>
      <c r="O23" s="59"/>
      <c r="P23" s="59"/>
      <c r="U23" s="59"/>
      <c r="V23" s="59"/>
      <c r="Z23" s="2"/>
      <c r="AP23" s="2"/>
      <c r="AQ23" s="2"/>
      <c r="AR23" s="2"/>
      <c r="AS23" s="2"/>
      <c r="AT23" s="2"/>
      <c r="AU23" s="2"/>
      <c r="AV23" s="2"/>
      <c r="AW23" s="2"/>
      <c r="AX23" s="2"/>
      <c r="AY23" s="2"/>
      <c r="AZ23" s="2"/>
      <c r="BA23" s="2"/>
      <c r="BB23" s="2"/>
      <c r="BC23" s="2"/>
      <c r="BD23" s="2"/>
      <c r="BE23" s="2"/>
      <c r="BR23" s="26"/>
    </row>
    <row r="24" spans="2:70" s="58" customFormat="1" hidden="1" x14ac:dyDescent="0.2">
      <c r="B24" s="3" t="s">
        <v>151</v>
      </c>
      <c r="C24" s="26"/>
      <c r="D24" s="2" t="s">
        <v>59</v>
      </c>
      <c r="O24" s="59"/>
      <c r="P24" s="59"/>
      <c r="U24" s="59"/>
      <c r="V24" s="59"/>
      <c r="Z24" s="2"/>
      <c r="AP24" s="2"/>
      <c r="AQ24" s="2"/>
      <c r="AR24" s="2"/>
      <c r="AS24" s="2"/>
      <c r="AT24" s="2"/>
      <c r="AU24" s="2"/>
      <c r="AV24" s="2"/>
      <c r="AW24" s="2"/>
      <c r="AX24" s="2"/>
      <c r="AY24" s="2"/>
      <c r="AZ24" s="2"/>
      <c r="BA24" s="2"/>
      <c r="BB24" s="2"/>
      <c r="BC24" s="2"/>
      <c r="BD24" s="2"/>
      <c r="BE24" s="2"/>
      <c r="BR24" s="26"/>
    </row>
    <row r="25" spans="2:70" s="58" customFormat="1" hidden="1" x14ac:dyDescent="0.2">
      <c r="B25" s="3" t="s">
        <v>152</v>
      </c>
      <c r="C25" s="26"/>
      <c r="D25" s="2" t="s">
        <v>50</v>
      </c>
      <c r="O25" s="59"/>
      <c r="P25" s="59"/>
      <c r="U25" s="59"/>
      <c r="V25" s="59"/>
      <c r="Z25" s="2"/>
      <c r="AP25" s="2"/>
      <c r="AQ25" s="2"/>
      <c r="AR25" s="2"/>
      <c r="AS25" s="2"/>
      <c r="AT25" s="2"/>
      <c r="AU25" s="2"/>
      <c r="AV25" s="2"/>
      <c r="AW25" s="2"/>
      <c r="AX25" s="2"/>
      <c r="AY25" s="2"/>
      <c r="AZ25" s="2"/>
      <c r="BA25" s="2"/>
      <c r="BB25" s="2"/>
      <c r="BC25" s="2"/>
      <c r="BD25" s="2"/>
      <c r="BE25" s="2"/>
      <c r="BR25" s="26"/>
    </row>
    <row r="26" spans="2:70" s="58" customFormat="1" x14ac:dyDescent="0.2">
      <c r="B26" s="3"/>
      <c r="C26" s="26"/>
      <c r="D26" s="2"/>
      <c r="O26" s="59"/>
      <c r="P26" s="59"/>
      <c r="U26" s="59"/>
      <c r="V26" s="59"/>
      <c r="Z26" s="2"/>
      <c r="AP26" s="2"/>
      <c r="AQ26" s="2"/>
      <c r="AR26" s="2"/>
      <c r="AS26" s="2"/>
      <c r="AT26" s="2"/>
      <c r="AU26" s="2"/>
      <c r="AV26" s="2"/>
      <c r="AW26" s="2"/>
      <c r="AX26" s="2"/>
      <c r="AY26" s="2"/>
      <c r="AZ26" s="2"/>
      <c r="BA26" s="2"/>
      <c r="BB26" s="2"/>
      <c r="BC26" s="2"/>
      <c r="BD26" s="2"/>
      <c r="BE26" s="2"/>
      <c r="BR26" s="26"/>
    </row>
    <row r="27" spans="2:70" s="4" customFormat="1" ht="9" customHeight="1" thickBot="1" x14ac:dyDescent="0.3">
      <c r="B27" s="15"/>
      <c r="C27" s="27"/>
      <c r="AG27" s="16"/>
      <c r="AH27" s="16"/>
      <c r="BR27" s="27"/>
    </row>
    <row r="28" spans="2:70" s="4" customFormat="1" ht="15.75" thickBot="1" x14ac:dyDescent="0.3">
      <c r="B28" s="15"/>
      <c r="C28" s="27"/>
      <c r="D28" s="190" t="s">
        <v>779</v>
      </c>
      <c r="E28" s="191"/>
      <c r="F28" s="192"/>
      <c r="AG28" s="16"/>
      <c r="AH28" s="16"/>
      <c r="BR28" s="27"/>
    </row>
    <row r="29" spans="2:70" s="4" customFormat="1" ht="21.75" customHeight="1" thickBot="1" x14ac:dyDescent="0.3">
      <c r="B29" s="15"/>
      <c r="C29" s="27"/>
      <c r="AG29" s="16"/>
      <c r="AH29" s="16"/>
      <c r="BR29" s="27"/>
    </row>
    <row r="30" spans="2:70" s="4" customFormat="1" ht="15.75" hidden="1" thickBot="1" x14ac:dyDescent="0.3">
      <c r="B30" s="15"/>
      <c r="C30" s="27"/>
      <c r="AG30" s="16"/>
      <c r="AH30" s="16"/>
      <c r="BR30" s="27"/>
    </row>
    <row r="31" spans="2:70" s="4" customFormat="1" ht="15.75" hidden="1" thickBot="1" x14ac:dyDescent="0.3">
      <c r="B31" s="15"/>
      <c r="C31" s="27"/>
      <c r="AG31" s="16"/>
      <c r="AH31" s="16"/>
      <c r="BR31" s="27"/>
    </row>
    <row r="32" spans="2:70" s="4" customFormat="1" ht="15.75" hidden="1" thickBot="1" x14ac:dyDescent="0.3">
      <c r="B32" s="15"/>
      <c r="C32" s="27"/>
      <c r="AG32" s="16"/>
      <c r="AH32" s="16"/>
      <c r="BR32" s="27"/>
    </row>
    <row r="33" spans="1:138" s="4" customFormat="1" ht="15.75" hidden="1" thickBot="1" x14ac:dyDescent="0.3">
      <c r="B33" s="15"/>
      <c r="C33" s="27"/>
      <c r="AG33" s="16"/>
      <c r="AH33" s="16"/>
      <c r="BR33" s="27"/>
    </row>
    <row r="34" spans="1:138" s="4" customFormat="1" ht="15.75" hidden="1" thickBot="1" x14ac:dyDescent="0.3">
      <c r="B34" s="15"/>
      <c r="C34" s="27"/>
      <c r="AG34" s="16"/>
      <c r="AH34" s="16"/>
      <c r="BR34" s="27"/>
    </row>
    <row r="35" spans="1:138" s="4" customFormat="1" ht="16.5" customHeight="1" thickBot="1" x14ac:dyDescent="0.3">
      <c r="B35" s="15"/>
      <c r="C35" s="27"/>
      <c r="D35" s="180" t="s">
        <v>501</v>
      </c>
      <c r="E35" s="181"/>
      <c r="F35" s="181"/>
      <c r="G35" s="181"/>
      <c r="H35" s="181"/>
      <c r="I35" s="181"/>
      <c r="J35" s="181"/>
      <c r="K35" s="182"/>
      <c r="L35" s="183" t="s">
        <v>502</v>
      </c>
      <c r="M35" s="184"/>
      <c r="N35" s="184"/>
      <c r="O35" s="184"/>
      <c r="P35" s="184"/>
      <c r="Q35" s="184"/>
      <c r="R35" s="184"/>
      <c r="S35" s="184"/>
      <c r="T35" s="184"/>
      <c r="U35" s="184"/>
      <c r="V35" s="184"/>
      <c r="W35" s="184"/>
      <c r="X35" s="185"/>
      <c r="Y35" s="156" t="s">
        <v>503</v>
      </c>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c r="BI35" s="157"/>
      <c r="BJ35" s="157"/>
      <c r="BK35" s="158"/>
      <c r="BR35" s="27"/>
    </row>
    <row r="36" spans="1:138" s="17" customFormat="1" ht="63.75" x14ac:dyDescent="0.2">
      <c r="A36" s="60" t="s">
        <v>419</v>
      </c>
      <c r="B36" s="60" t="s">
        <v>500</v>
      </c>
      <c r="C36" s="61" t="s">
        <v>508</v>
      </c>
      <c r="D36" s="61" t="s">
        <v>3</v>
      </c>
      <c r="E36" s="61" t="s">
        <v>11</v>
      </c>
      <c r="F36" s="61" t="s">
        <v>63</v>
      </c>
      <c r="G36" s="61" t="s">
        <v>70</v>
      </c>
      <c r="H36" s="61" t="s">
        <v>74</v>
      </c>
      <c r="I36" s="61" t="s">
        <v>12</v>
      </c>
      <c r="J36" s="61" t="s">
        <v>0</v>
      </c>
      <c r="K36" s="61" t="s">
        <v>13</v>
      </c>
      <c r="L36" s="62" t="s">
        <v>1</v>
      </c>
      <c r="M36" s="62" t="s">
        <v>2</v>
      </c>
      <c r="N36" s="61" t="s">
        <v>491</v>
      </c>
      <c r="O36" s="61" t="s">
        <v>523</v>
      </c>
      <c r="P36" s="61" t="s">
        <v>498</v>
      </c>
      <c r="Q36" s="62" t="s">
        <v>62</v>
      </c>
      <c r="R36" s="62" t="s">
        <v>1</v>
      </c>
      <c r="S36" s="62" t="s">
        <v>2</v>
      </c>
      <c r="T36" s="61" t="s">
        <v>492</v>
      </c>
      <c r="U36" s="61" t="s">
        <v>524</v>
      </c>
      <c r="V36" s="61" t="s">
        <v>499</v>
      </c>
      <c r="W36" s="61" t="s">
        <v>153</v>
      </c>
      <c r="X36" s="61" t="s">
        <v>88</v>
      </c>
      <c r="Y36" s="23" t="s">
        <v>10</v>
      </c>
      <c r="Z36" s="23" t="s">
        <v>14</v>
      </c>
      <c r="AA36" s="23" t="s">
        <v>93</v>
      </c>
      <c r="AB36" s="23" t="s">
        <v>154</v>
      </c>
      <c r="AC36" s="23" t="s">
        <v>168</v>
      </c>
      <c r="AD36" s="23" t="s">
        <v>155</v>
      </c>
      <c r="AE36" s="23" t="s">
        <v>560</v>
      </c>
      <c r="AF36" s="23" t="s">
        <v>561</v>
      </c>
      <c r="AG36" s="23" t="s">
        <v>562</v>
      </c>
      <c r="AH36" s="23" t="s">
        <v>563</v>
      </c>
      <c r="AI36" s="23" t="s">
        <v>182</v>
      </c>
      <c r="AJ36" s="23" t="s">
        <v>16</v>
      </c>
      <c r="AK36" s="23" t="s">
        <v>15</v>
      </c>
      <c r="AL36" s="23" t="s">
        <v>17</v>
      </c>
      <c r="AM36" s="23" t="s">
        <v>18</v>
      </c>
      <c r="AN36" s="23" t="s">
        <v>19</v>
      </c>
      <c r="AO36" s="23" t="s">
        <v>170</v>
      </c>
      <c r="AP36" s="23" t="s">
        <v>99</v>
      </c>
      <c r="AQ36" s="23" t="s">
        <v>100</v>
      </c>
      <c r="AR36" s="23" t="s">
        <v>94</v>
      </c>
      <c r="AS36" s="23" t="s">
        <v>95</v>
      </c>
      <c r="AT36" s="23" t="s">
        <v>96</v>
      </c>
      <c r="AU36" s="23" t="s">
        <v>97</v>
      </c>
      <c r="AV36" s="23" t="s">
        <v>98</v>
      </c>
      <c r="AW36" s="23" t="s">
        <v>119</v>
      </c>
      <c r="AX36" s="23" t="s">
        <v>120</v>
      </c>
      <c r="AY36" s="23" t="s">
        <v>121</v>
      </c>
      <c r="AZ36" s="23" t="s">
        <v>122</v>
      </c>
      <c r="BA36" s="23" t="s">
        <v>123</v>
      </c>
      <c r="BB36" s="23" t="s">
        <v>124</v>
      </c>
      <c r="BC36" s="23" t="s">
        <v>125</v>
      </c>
      <c r="BD36" s="23" t="s">
        <v>132</v>
      </c>
      <c r="BE36" s="23" t="s">
        <v>495</v>
      </c>
      <c r="BF36" s="23" t="s">
        <v>496</v>
      </c>
      <c r="BG36" s="23" t="s">
        <v>497</v>
      </c>
      <c r="BH36" s="23" t="s">
        <v>160</v>
      </c>
      <c r="BI36" s="23" t="s">
        <v>161</v>
      </c>
      <c r="BJ36" s="23" t="s">
        <v>159</v>
      </c>
      <c r="BK36" s="23" t="s">
        <v>162</v>
      </c>
      <c r="BL36" s="10" t="s">
        <v>163</v>
      </c>
      <c r="BM36" s="10" t="s">
        <v>164</v>
      </c>
      <c r="BN36" s="10" t="s">
        <v>184</v>
      </c>
      <c r="BO36" s="10" t="s">
        <v>183</v>
      </c>
      <c r="BP36" s="10" t="s">
        <v>185</v>
      </c>
      <c r="BQ36" s="10" t="s">
        <v>183</v>
      </c>
      <c r="BR36" s="23" t="s">
        <v>507</v>
      </c>
    </row>
    <row r="37" spans="1:138" s="36" customFormat="1" ht="251.25" customHeight="1" x14ac:dyDescent="0.2">
      <c r="A37" s="74">
        <v>17</v>
      </c>
      <c r="B37" s="74" t="s">
        <v>430</v>
      </c>
      <c r="C37" s="99" t="s">
        <v>57</v>
      </c>
      <c r="D37" s="75" t="s">
        <v>57</v>
      </c>
      <c r="E37" s="75" t="s">
        <v>38</v>
      </c>
      <c r="F37" s="70" t="s">
        <v>67</v>
      </c>
      <c r="G37" s="70" t="s">
        <v>76</v>
      </c>
      <c r="H37" s="70" t="s">
        <v>72</v>
      </c>
      <c r="I37" s="76" t="s">
        <v>219</v>
      </c>
      <c r="J37" s="77" t="s">
        <v>382</v>
      </c>
      <c r="K37" s="76" t="s">
        <v>220</v>
      </c>
      <c r="L37" s="71">
        <v>3</v>
      </c>
      <c r="M37" s="71">
        <v>4</v>
      </c>
      <c r="N37" s="66">
        <f>+L37*M37</f>
        <v>12</v>
      </c>
      <c r="O37" s="63" t="str">
        <f>(CONCATENATE(L37,M37))</f>
        <v>34</v>
      </c>
      <c r="P37" s="63" t="str">
        <f>IF(OR(O37="11",O37="12",O37="21",O37="22",O37="31"),$P$9,IF(OR(O37="41",O37="32",O37="23",O37="13"),$P$8,IF(OR(O37="51",O37="52",O37="42",O37="43",O37="33",O37="24",O37="14"),$P$7,IF(OR(O37="53",O37="54",O37="44",O37="34",O37="55",O37="45",O37="35",O37="25",O37="15"),$P$6,0))))</f>
        <v>RIESGO EXTREMO</v>
      </c>
      <c r="Q37" s="63" t="s">
        <v>90</v>
      </c>
      <c r="R37" s="73">
        <f>INT(L37-BO37)</f>
        <v>1</v>
      </c>
      <c r="S37" s="73">
        <f>INT(M37-BQ37)</f>
        <v>2</v>
      </c>
      <c r="T37" s="66">
        <f>+R37*S37</f>
        <v>2</v>
      </c>
      <c r="U37" s="63" t="str">
        <f>(CONCATENATE(R37,S37))</f>
        <v>12</v>
      </c>
      <c r="V37" s="63" t="str">
        <f>IF(OR(U37="11",U37="12",U37="21",U37="22",U37="31"),$P$9,IF(OR(U37="41",U37="32",U37="23",U37="13"),$P$8,IF(OR(U37="51",U37="52",U37="42",U37="43",U37="33",U37="24",U37="14"),$P$7,IF(OR(U37="53",U37="54",U37="44",U37="34",U37="55",U37="45",U37="35",U37="25",U37="15"),$P$6,0))))</f>
        <v>RIESGO BAJO</v>
      </c>
      <c r="W37" s="70" t="s">
        <v>538</v>
      </c>
      <c r="X37" s="70" t="s">
        <v>6</v>
      </c>
      <c r="Y37" s="76" t="s">
        <v>773</v>
      </c>
      <c r="Z37" s="80" t="s">
        <v>221</v>
      </c>
      <c r="AA37" s="33" t="s">
        <v>6</v>
      </c>
      <c r="AB37" s="80" t="s">
        <v>565</v>
      </c>
      <c r="AC37" s="33" t="s">
        <v>7</v>
      </c>
      <c r="AD37" s="72">
        <f>+SUM(AE37:AH37)</f>
        <v>12</v>
      </c>
      <c r="AE37" s="33">
        <v>3</v>
      </c>
      <c r="AF37" s="33">
        <v>3</v>
      </c>
      <c r="AG37" s="33">
        <v>3</v>
      </c>
      <c r="AH37" s="33">
        <v>3</v>
      </c>
      <c r="AI37" s="33" t="s">
        <v>23</v>
      </c>
      <c r="AJ37" s="33" t="s">
        <v>20</v>
      </c>
      <c r="AK37" s="33" t="s">
        <v>6</v>
      </c>
      <c r="AL37" s="33" t="s">
        <v>6</v>
      </c>
      <c r="AM37" s="33" t="s">
        <v>6</v>
      </c>
      <c r="AN37" s="33" t="s">
        <v>27</v>
      </c>
      <c r="AO37" s="33" t="s">
        <v>117</v>
      </c>
      <c r="AP37" s="33" t="s">
        <v>101</v>
      </c>
      <c r="AQ37" s="33" t="s">
        <v>103</v>
      </c>
      <c r="AR37" s="33" t="s">
        <v>105</v>
      </c>
      <c r="AS37" s="33" t="str">
        <f>+IF(AJ37="Preventivo","Prevenir",IF(AJ37="Detectivo","Detectar","No es un control"))</f>
        <v>Prevenir</v>
      </c>
      <c r="AT37" s="80" t="s">
        <v>108</v>
      </c>
      <c r="AU37" s="80" t="s">
        <v>110</v>
      </c>
      <c r="AV37" s="80" t="s">
        <v>112</v>
      </c>
      <c r="AW37" s="33">
        <f>+IF(AP37=$AP$6,$AP$10,$AP$11)</f>
        <v>15</v>
      </c>
      <c r="AX37" s="33">
        <f>+IF(AQ37=$AQ$6,$AQ$10,$AQ$11)</f>
        <v>15</v>
      </c>
      <c r="AY37" s="33">
        <f>+IF(AR37=$AR$6,$AR$10,$AR$11)</f>
        <v>15</v>
      </c>
      <c r="AZ37" s="33">
        <f>IF(AS37=$AS$6,$AS$10,IF(AS37=$AS$7,$AS$11,0))</f>
        <v>15</v>
      </c>
      <c r="BA37" s="33">
        <f>+IF(AT37=$AT$6,$AT$10,$AT$11)</f>
        <v>15</v>
      </c>
      <c r="BB37" s="33">
        <f>+IF(AU37=$AU$6,$AU$10,$AU$11)</f>
        <v>15</v>
      </c>
      <c r="BC37" s="33">
        <f>IF(AV37=$AV$6,$AV$10,IF(AV37=$AV$7,$AV$11,0))</f>
        <v>10</v>
      </c>
      <c r="BD37" s="72">
        <f>SUM(AW37:BC37)</f>
        <v>100</v>
      </c>
      <c r="BE37" s="72" t="str">
        <f>+IF(BD37&lt;=85,"Débil",IF(AND(BD37&gt;85,BD37&lt;96),"Moderado","Fuerte"))</f>
        <v>Fuerte</v>
      </c>
      <c r="BF37" s="34" t="s">
        <v>156</v>
      </c>
      <c r="BG37" s="72" t="str">
        <f>+IF(BF37=$BF$6,"Fuerte",IF(BF37=$BF$7,"Moderado","Débil"))</f>
        <v>Fuerte</v>
      </c>
      <c r="BH37" s="72" t="str">
        <f>+IF(AND(BE37="Fuerte",BG37="Fuerte"),"Fuerte",IF(BE37="Débil","Débil",IF(BG37="Débil","Débil","Moderado")))</f>
        <v>Fuerte</v>
      </c>
      <c r="BI37" s="72">
        <f>+IF(BH37=$BE$6,100,IF(BH37=$BE$7,50,0))</f>
        <v>100</v>
      </c>
      <c r="BJ37" s="65">
        <f>+AVERAGE(BI37:BI37)</f>
        <v>100</v>
      </c>
      <c r="BK37" s="72" t="str">
        <f>IF(BJ37&lt;50,"Débil",IF(BJ37=100,"Fuerte","Moderado"))</f>
        <v>Fuerte</v>
      </c>
      <c r="BL37" s="39" t="s">
        <v>165</v>
      </c>
      <c r="BM37" s="39" t="s">
        <v>165</v>
      </c>
      <c r="BN37" s="66">
        <f>IF(E37=$E$7,0,IF(AND(BK37="Fuerte",BL37="Directamente"),2,IF(AND(BK37="Moderado",BL37="Directamente"),1,0)))</f>
        <v>2</v>
      </c>
      <c r="BO37" s="81">
        <f>+AVERAGE(BN37:BN37)</f>
        <v>2</v>
      </c>
      <c r="BP37" s="66">
        <f>IF(D37=$E$7,0,IF(AND(BK37="Fuerte",BL37="Indirectamente"),1,IF(AND(BK37="Fuerte",BL37="Directamente"),2,IF(AND(BK37="Moderado",BL37="Directamente"),1,0))))</f>
        <v>2</v>
      </c>
      <c r="BQ37" s="81">
        <f>+AVERAGE(BP37:BP37)</f>
        <v>2</v>
      </c>
      <c r="BR37" s="99" t="s">
        <v>57</v>
      </c>
      <c r="BS37" s="50"/>
      <c r="BT37" s="50"/>
      <c r="BU37" s="50"/>
      <c r="BV37" s="50"/>
      <c r="BW37" s="50"/>
      <c r="BX37" s="50"/>
      <c r="BY37" s="50"/>
      <c r="BZ37" s="50"/>
      <c r="CA37" s="50"/>
      <c r="CB37" s="50"/>
      <c r="CC37" s="50"/>
      <c r="CD37" s="50"/>
      <c r="CE37" s="50"/>
      <c r="CF37" s="50"/>
      <c r="CG37" s="50"/>
      <c r="CH37" s="50"/>
      <c r="CI37" s="50"/>
      <c r="CJ37" s="50"/>
      <c r="CK37" s="50"/>
      <c r="CL37" s="50"/>
      <c r="CM37" s="50"/>
      <c r="CN37" s="50"/>
      <c r="CO37" s="50"/>
      <c r="CP37" s="50"/>
      <c r="CQ37" s="50"/>
      <c r="CR37" s="50"/>
      <c r="CS37" s="50"/>
      <c r="CT37" s="50"/>
      <c r="CU37" s="50"/>
      <c r="CV37" s="50"/>
      <c r="CW37" s="50"/>
      <c r="CX37" s="50"/>
      <c r="CY37" s="50"/>
      <c r="CZ37" s="50"/>
      <c r="DA37" s="50"/>
      <c r="DB37" s="50"/>
      <c r="DC37" s="50"/>
      <c r="DD37" s="50"/>
      <c r="DE37" s="50"/>
      <c r="DF37" s="50"/>
      <c r="DG37" s="50"/>
      <c r="DH37" s="50"/>
      <c r="DI37" s="50"/>
      <c r="DJ37" s="50"/>
      <c r="DK37" s="50"/>
      <c r="DL37" s="50"/>
      <c r="DM37" s="50"/>
      <c r="DN37" s="50"/>
      <c r="DO37" s="50"/>
      <c r="DP37" s="50"/>
      <c r="DQ37" s="50"/>
      <c r="DR37" s="50"/>
      <c r="DS37" s="50"/>
      <c r="DT37" s="50"/>
      <c r="DU37" s="50"/>
      <c r="DV37" s="50"/>
      <c r="DW37" s="50"/>
      <c r="DX37" s="50"/>
      <c r="DY37" s="50"/>
      <c r="DZ37" s="50"/>
      <c r="EA37" s="50"/>
      <c r="EB37" s="50"/>
      <c r="EC37" s="50"/>
      <c r="ED37" s="50"/>
      <c r="EE37" s="50"/>
      <c r="EF37" s="50"/>
      <c r="EG37" s="50"/>
      <c r="EH37" s="50"/>
    </row>
    <row r="38" spans="1:138" s="36" customFormat="1" ht="127.5" customHeight="1" x14ac:dyDescent="0.2">
      <c r="A38" s="142">
        <v>18</v>
      </c>
      <c r="B38" s="142" t="s">
        <v>431</v>
      </c>
      <c r="C38" s="99" t="s">
        <v>57</v>
      </c>
      <c r="D38" s="75" t="s">
        <v>57</v>
      </c>
      <c r="E38" s="143" t="s">
        <v>38</v>
      </c>
      <c r="F38" s="136" t="s">
        <v>65</v>
      </c>
      <c r="G38" s="136" t="s">
        <v>41</v>
      </c>
      <c r="H38" s="136" t="s">
        <v>83</v>
      </c>
      <c r="I38" s="144" t="s">
        <v>222</v>
      </c>
      <c r="J38" s="145" t="s">
        <v>774</v>
      </c>
      <c r="K38" s="144" t="s">
        <v>223</v>
      </c>
      <c r="L38" s="139">
        <v>5</v>
      </c>
      <c r="M38" s="139">
        <v>5</v>
      </c>
      <c r="N38" s="140">
        <f>+L38*M38</f>
        <v>25</v>
      </c>
      <c r="O38" s="193" t="str">
        <f>(CONCATENATE(L38,M38))</f>
        <v>55</v>
      </c>
      <c r="P38" s="193" t="str">
        <f>IF(OR(O38="11",O38="12",O38="21",O38="22",O38="31"),$P$9,IF(OR(O38="41",O38="32",O38="23",O38="13"),$P$8,IF(OR(O38="51",O38="52",O38="42",O38="43",O38="33",O38="24",O38="14"),$P$7,IF(OR(O38="53",O38="54",O38="44",O38="34",O38="55",O38="45",O38="35",O38="25",O38="15"),$P$6,0))))</f>
        <v>RIESGO EXTREMO</v>
      </c>
      <c r="Q38" s="193" t="s">
        <v>90</v>
      </c>
      <c r="R38" s="138">
        <f>INT(L38-BO38)</f>
        <v>3</v>
      </c>
      <c r="S38" s="138">
        <f>INT(M38-BQ38)</f>
        <v>3</v>
      </c>
      <c r="T38" s="140">
        <f>+R38*S38</f>
        <v>9</v>
      </c>
      <c r="U38" s="193" t="str">
        <f>(CONCATENATE(R38,S38))</f>
        <v>33</v>
      </c>
      <c r="V38" s="193" t="str">
        <f>IF(OR(U38="11",U38="12",U38="21",U38="22",U38="31"),$P$9,IF(OR(U38="41",U38="32",U38="23",U38="13"),$P$8,IF(OR(U38="51",U38="52",U38="42",U38="43",U38="33",U38="24",U38="14"),$P$7,IF(OR(U38="53",U38="54",U38="44",U38="34",U38="55",U38="45",U38="35",U38="25",U38="15"),$P$6,0))))</f>
        <v>RIESGO ALTO</v>
      </c>
      <c r="W38" s="136" t="s">
        <v>538</v>
      </c>
      <c r="X38" s="136" t="s">
        <v>23</v>
      </c>
      <c r="Y38" s="76" t="s">
        <v>775</v>
      </c>
      <c r="Z38" s="80" t="s">
        <v>224</v>
      </c>
      <c r="AA38" s="33" t="s">
        <v>23</v>
      </c>
      <c r="AB38" s="80" t="s">
        <v>390</v>
      </c>
      <c r="AC38" s="33" t="s">
        <v>7</v>
      </c>
      <c r="AD38" s="72">
        <f>+SUM(AE38:AH38)</f>
        <v>4</v>
      </c>
      <c r="AE38" s="33">
        <v>1</v>
      </c>
      <c r="AF38" s="33">
        <v>1</v>
      </c>
      <c r="AG38" s="33">
        <v>1</v>
      </c>
      <c r="AH38" s="33">
        <v>1</v>
      </c>
      <c r="AI38" s="33" t="s">
        <v>6</v>
      </c>
      <c r="AJ38" s="33" t="s">
        <v>20</v>
      </c>
      <c r="AK38" s="33" t="s">
        <v>6</v>
      </c>
      <c r="AL38" s="33" t="s">
        <v>6</v>
      </c>
      <c r="AM38" s="33" t="s">
        <v>6</v>
      </c>
      <c r="AN38" s="33" t="s">
        <v>61</v>
      </c>
      <c r="AO38" s="33" t="s">
        <v>117</v>
      </c>
      <c r="AP38" s="33" t="s">
        <v>101</v>
      </c>
      <c r="AQ38" s="33" t="s">
        <v>103</v>
      </c>
      <c r="AR38" s="33" t="s">
        <v>105</v>
      </c>
      <c r="AS38" s="33" t="str">
        <f>+IF(AJ38="Preventivo","Prevenir",IF(AJ38="Detectivo","Detectar","No es un control"))</f>
        <v>Prevenir</v>
      </c>
      <c r="AT38" s="80" t="s">
        <v>108</v>
      </c>
      <c r="AU38" s="80" t="s">
        <v>110</v>
      </c>
      <c r="AV38" s="80" t="s">
        <v>112</v>
      </c>
      <c r="AW38" s="33">
        <f>+IF(AP38=$AP$6,$AP$10,$AP$11)</f>
        <v>15</v>
      </c>
      <c r="AX38" s="33">
        <f>+IF(AQ38=$AQ$6,$AQ$10,$AQ$11)</f>
        <v>15</v>
      </c>
      <c r="AY38" s="33">
        <f>+IF(AR38=$AR$6,$AR$10,$AR$11)</f>
        <v>15</v>
      </c>
      <c r="AZ38" s="33">
        <f>IF(AS38=$AS$6,$AS$10,IF(AS38=$AS$7,$AS$11,0))</f>
        <v>15</v>
      </c>
      <c r="BA38" s="33">
        <f>+IF(AT38=$AT$6,$AT$10,$AT$11)</f>
        <v>15</v>
      </c>
      <c r="BB38" s="33">
        <f>+IF(AU38=$AU$6,$AU$10,$AU$11)</f>
        <v>15</v>
      </c>
      <c r="BC38" s="33">
        <f>IF(AV38=$AV$6,$AV$10,IF(AV38=$AV$7,$AV$11,0))</f>
        <v>10</v>
      </c>
      <c r="BD38" s="72">
        <f>SUM(AW38:BC38)</f>
        <v>100</v>
      </c>
      <c r="BE38" s="72" t="str">
        <f>+IF(BD38&lt;=85,"Débil",IF(AND(BD38&gt;85,BD38&lt;96),"Moderado","Fuerte"))</f>
        <v>Fuerte</v>
      </c>
      <c r="BF38" s="34" t="s">
        <v>156</v>
      </c>
      <c r="BG38" s="72" t="str">
        <f>+IF(BF38=$BF$6,"Fuerte",IF(BF38=$BF$7,"Moderado","Débil"))</f>
        <v>Fuerte</v>
      </c>
      <c r="BH38" s="72" t="str">
        <f>+IF(AND(BE38="Fuerte",BG38="Fuerte"),"Fuerte",IF(BE38="Débil","Débil",IF(BG38="Débil","Débil","Moderado")))</f>
        <v>Fuerte</v>
      </c>
      <c r="BI38" s="72">
        <f>+IF(BH38=$BE$6,100,IF(BH38=$BE$7,50,0))</f>
        <v>100</v>
      </c>
      <c r="BJ38" s="135">
        <f>+AVERAGE(BI38:BI39)</f>
        <v>100</v>
      </c>
      <c r="BK38" s="137" t="str">
        <f>IF(BJ38&lt;50,"Débil",IF(BJ38=100,"Fuerte","Moderado"))</f>
        <v>Fuerte</v>
      </c>
      <c r="BL38" s="39" t="s">
        <v>165</v>
      </c>
      <c r="BM38" s="39" t="s">
        <v>165</v>
      </c>
      <c r="BN38" s="66">
        <f>IF(E38=$E$7,0,IF(AND(BK38="Fuerte",BL38="Directamente"),2,IF(AND(BK38="Moderado",BL38="Directamente"),1,0)))</f>
        <v>2</v>
      </c>
      <c r="BO38" s="134">
        <f>+AVERAGE(BN38:BN39)</f>
        <v>2</v>
      </c>
      <c r="BP38" s="66">
        <f>IF(D38=$E$7,0,IF(AND(BK38="Fuerte",BL38="Indirectamente"),1,IF(AND(BK38="Fuerte",BL38="Directamente"),2,IF(AND(BK38="Moderado",BL38="Directamente"),1,0))))</f>
        <v>2</v>
      </c>
      <c r="BQ38" s="134">
        <f>+AVERAGE(BP38:BP39)</f>
        <v>2</v>
      </c>
      <c r="BR38" s="99" t="s">
        <v>57</v>
      </c>
      <c r="BS38" s="50"/>
      <c r="BT38" s="50"/>
      <c r="BU38" s="50"/>
      <c r="BV38" s="50"/>
      <c r="BW38" s="50"/>
      <c r="BX38" s="50"/>
      <c r="BY38" s="50"/>
      <c r="BZ38" s="50"/>
      <c r="CA38" s="50"/>
      <c r="CB38" s="50"/>
      <c r="CC38" s="50"/>
      <c r="CD38" s="50"/>
      <c r="CE38" s="50"/>
      <c r="CF38" s="50"/>
      <c r="CG38" s="50"/>
      <c r="CH38" s="50"/>
      <c r="CI38" s="50"/>
      <c r="CJ38" s="50"/>
      <c r="CK38" s="50"/>
      <c r="CL38" s="50"/>
      <c r="CM38" s="50"/>
      <c r="CN38" s="50"/>
      <c r="CO38" s="50"/>
      <c r="CP38" s="50"/>
      <c r="CQ38" s="50"/>
      <c r="CR38" s="50"/>
      <c r="CS38" s="50"/>
      <c r="CT38" s="50"/>
      <c r="CU38" s="50"/>
      <c r="CV38" s="50"/>
      <c r="CW38" s="50"/>
      <c r="CX38" s="50"/>
      <c r="CY38" s="50"/>
      <c r="CZ38" s="50"/>
      <c r="DA38" s="50"/>
      <c r="DB38" s="50"/>
      <c r="DC38" s="50"/>
      <c r="DD38" s="50"/>
      <c r="DE38" s="50"/>
      <c r="DF38" s="50"/>
      <c r="DG38" s="50"/>
      <c r="DH38" s="50"/>
      <c r="DI38" s="50"/>
      <c r="DJ38" s="50"/>
      <c r="DK38" s="50"/>
      <c r="DL38" s="50"/>
      <c r="DM38" s="50"/>
      <c r="DN38" s="50"/>
      <c r="DO38" s="50"/>
      <c r="DP38" s="50"/>
      <c r="DQ38" s="50"/>
      <c r="DR38" s="50"/>
      <c r="DS38" s="50"/>
      <c r="DT38" s="50"/>
      <c r="DU38" s="50"/>
      <c r="DV38" s="50"/>
      <c r="DW38" s="50"/>
      <c r="DX38" s="50"/>
      <c r="DY38" s="50"/>
      <c r="DZ38" s="50"/>
      <c r="EA38" s="50"/>
      <c r="EB38" s="50"/>
      <c r="EC38" s="50"/>
      <c r="ED38" s="50"/>
      <c r="EE38" s="50"/>
      <c r="EF38" s="50"/>
      <c r="EG38" s="50"/>
      <c r="EH38" s="50"/>
    </row>
    <row r="39" spans="1:138" s="36" customFormat="1" ht="127.5" customHeight="1" x14ac:dyDescent="0.2">
      <c r="A39" s="142"/>
      <c r="B39" s="142"/>
      <c r="C39" s="99" t="s">
        <v>57</v>
      </c>
      <c r="D39" s="75" t="s">
        <v>57</v>
      </c>
      <c r="E39" s="143"/>
      <c r="F39" s="136"/>
      <c r="G39" s="136"/>
      <c r="H39" s="136"/>
      <c r="I39" s="144"/>
      <c r="J39" s="145"/>
      <c r="K39" s="144"/>
      <c r="L39" s="139"/>
      <c r="M39" s="139"/>
      <c r="N39" s="140"/>
      <c r="O39" s="193"/>
      <c r="P39" s="193">
        <f>IF(OR(O39="11",O39="12",O39="21",O39="22",O39="31"),$P$9,IF(OR(O39="41",O39="32",O39="23",O39="13"),$P$8,IF(OR(O39="51",O39="52",O39="42",O39="43",O39="33",O39="24",O39="14"),$P$7,IF(OR(O39="53",O39="54",O39="44",O39="34",O39="55",O39="45",O39="35",O39="25",O39="15"),$P$6,0))))</f>
        <v>0</v>
      </c>
      <c r="Q39" s="193"/>
      <c r="R39" s="139">
        <f>+L39-BN39</f>
        <v>-2</v>
      </c>
      <c r="S39" s="139">
        <f>+M39-BQ39</f>
        <v>0</v>
      </c>
      <c r="T39" s="140"/>
      <c r="U39" s="193"/>
      <c r="V39" s="193">
        <f>IF(OR(U39="11",U39="12",U39="21",U39="22",U39="31"),$P$9,IF(OR(U39="41",U39="32",U39="23",U39="13"),$P$8,IF(OR(U39="51",U39="52",U39="42",U39="43",U39="33",U39="24",U39="14"),$P$7,IF(OR(U39="53",U39="54",U39="44",U39="34",U39="55",U39="45",U39="35",U39="25",U39="15"),$P$6,0))))</f>
        <v>0</v>
      </c>
      <c r="W39" s="139"/>
      <c r="X39" s="139"/>
      <c r="Y39" s="76" t="s">
        <v>776</v>
      </c>
      <c r="Z39" s="80" t="s">
        <v>224</v>
      </c>
      <c r="AA39" s="33" t="s">
        <v>23</v>
      </c>
      <c r="AB39" s="80" t="s">
        <v>566</v>
      </c>
      <c r="AC39" s="33" t="s">
        <v>9</v>
      </c>
      <c r="AD39" s="72">
        <f>+SUM(AE39:AH39)</f>
        <v>4</v>
      </c>
      <c r="AE39" s="33">
        <v>1</v>
      </c>
      <c r="AF39" s="33">
        <v>1</v>
      </c>
      <c r="AG39" s="33">
        <v>1</v>
      </c>
      <c r="AH39" s="33">
        <v>1</v>
      </c>
      <c r="AI39" s="33" t="s">
        <v>6</v>
      </c>
      <c r="AJ39" s="33" t="s">
        <v>20</v>
      </c>
      <c r="AK39" s="33" t="s">
        <v>23</v>
      </c>
      <c r="AL39" s="33" t="s">
        <v>6</v>
      </c>
      <c r="AM39" s="33" t="s">
        <v>6</v>
      </c>
      <c r="AN39" s="33" t="s">
        <v>29</v>
      </c>
      <c r="AO39" s="33" t="s">
        <v>117</v>
      </c>
      <c r="AP39" s="33" t="s">
        <v>101</v>
      </c>
      <c r="AQ39" s="33" t="s">
        <v>103</v>
      </c>
      <c r="AR39" s="33" t="s">
        <v>105</v>
      </c>
      <c r="AS39" s="33" t="str">
        <f>+IF(AJ39="Preventivo","Prevenir",IF(AJ39="Detectivo","Detectar","No es un control"))</f>
        <v>Prevenir</v>
      </c>
      <c r="AT39" s="80" t="s">
        <v>108</v>
      </c>
      <c r="AU39" s="80" t="s">
        <v>110</v>
      </c>
      <c r="AV39" s="80" t="s">
        <v>112</v>
      </c>
      <c r="AW39" s="33">
        <f>+IF(AP39=$AP$6,$AP$10,$AP$11)</f>
        <v>15</v>
      </c>
      <c r="AX39" s="33">
        <f>+IF(AQ39=$AQ$6,$AQ$10,$AQ$11)</f>
        <v>15</v>
      </c>
      <c r="AY39" s="33">
        <f>+IF(AR39=$AR$6,$AR$10,$AR$11)</f>
        <v>15</v>
      </c>
      <c r="AZ39" s="33">
        <f>IF(AS39=$AS$6,$AS$10,IF(AS39=$AS$7,$AS$11,0))</f>
        <v>15</v>
      </c>
      <c r="BA39" s="33">
        <f>+IF(AT39=$AT$6,$AT$10,$AT$11)</f>
        <v>15</v>
      </c>
      <c r="BB39" s="33">
        <f>+IF(AU39=$AU$6,$AU$10,$AU$11)</f>
        <v>15</v>
      </c>
      <c r="BC39" s="33">
        <f>IF(AV39=$AV$6,$AV$10,IF(AV39=$AV$7,$AV$11,0))</f>
        <v>10</v>
      </c>
      <c r="BD39" s="72">
        <f>SUM(AW39:BC39)</f>
        <v>100</v>
      </c>
      <c r="BE39" s="72" t="str">
        <f>+IF(BD39&lt;=85,"Débil",IF(AND(BD39&gt;85,BD39&lt;96),"Moderado","Fuerte"))</f>
        <v>Fuerte</v>
      </c>
      <c r="BF39" s="34" t="s">
        <v>156</v>
      </c>
      <c r="BG39" s="72" t="str">
        <f>+IF(BF39=$BF$6,"Fuerte",IF(BF39=$BF$7,"Moderado","Débil"))</f>
        <v>Fuerte</v>
      </c>
      <c r="BH39" s="72" t="str">
        <f>+IF(AND(BE39="Fuerte",BG39="Fuerte"),"Fuerte",IF(BE39="Débil","Débil",IF(BG39="Débil","Débil","Moderado")))</f>
        <v>Fuerte</v>
      </c>
      <c r="BI39" s="72">
        <f>+IF(BH39=$BE$6,100,IF(BH39=$BE$7,50,0))</f>
        <v>100</v>
      </c>
      <c r="BJ39" s="135"/>
      <c r="BK39" s="137"/>
      <c r="BL39" s="39" t="s">
        <v>165</v>
      </c>
      <c r="BM39" s="39" t="s">
        <v>165</v>
      </c>
      <c r="BN39" s="66">
        <f>IF(E39=$E$7,0,IF(AND(BK38="Fuerte",BL39="Directamente"),2,IF(AND(BK38="Moderado",BL39="Directamente"),1,0)))</f>
        <v>2</v>
      </c>
      <c r="BO39" s="134"/>
      <c r="BP39" s="66">
        <f>IF(D39=$E$7,0,IF(AND(BK38="Fuerte",BL39="Indirectamente"),1,IF(AND(BK38="Fuerte",BL39="Directamente"),2,IF(AND(BK38="Moderado",BL39="Directamente"),1,0))))</f>
        <v>2</v>
      </c>
      <c r="BQ39" s="134"/>
      <c r="BR39" s="99" t="s">
        <v>57</v>
      </c>
      <c r="BS39" s="50"/>
      <c r="BT39" s="50"/>
      <c r="BU39" s="50"/>
      <c r="BV39" s="50"/>
      <c r="BW39" s="50"/>
      <c r="BX39" s="50"/>
      <c r="BY39" s="50"/>
      <c r="BZ39" s="50"/>
      <c r="CA39" s="50"/>
      <c r="CB39" s="50"/>
      <c r="CC39" s="50"/>
      <c r="CD39" s="50"/>
      <c r="CE39" s="50"/>
      <c r="CF39" s="50"/>
      <c r="CG39" s="50"/>
      <c r="CH39" s="50"/>
      <c r="CI39" s="50"/>
      <c r="CJ39" s="50"/>
      <c r="CK39" s="50"/>
      <c r="CL39" s="50"/>
      <c r="CM39" s="50"/>
      <c r="CN39" s="50"/>
      <c r="CO39" s="50"/>
      <c r="CP39" s="50"/>
      <c r="CQ39" s="50"/>
      <c r="CR39" s="50"/>
      <c r="CS39" s="50"/>
      <c r="CT39" s="50"/>
      <c r="CU39" s="50"/>
      <c r="CV39" s="50"/>
      <c r="CW39" s="50"/>
      <c r="CX39" s="50"/>
      <c r="CY39" s="50"/>
      <c r="CZ39" s="50"/>
      <c r="DA39" s="50"/>
      <c r="DB39" s="50"/>
      <c r="DC39" s="50"/>
      <c r="DD39" s="50"/>
      <c r="DE39" s="50"/>
      <c r="DF39" s="50"/>
      <c r="DG39" s="50"/>
      <c r="DH39" s="50"/>
      <c r="DI39" s="50"/>
      <c r="DJ39" s="50"/>
      <c r="DK39" s="50"/>
      <c r="DL39" s="50"/>
      <c r="DM39" s="50"/>
      <c r="DN39" s="50"/>
      <c r="DO39" s="50"/>
      <c r="DP39" s="50"/>
      <c r="DQ39" s="50"/>
      <c r="DR39" s="50"/>
      <c r="DS39" s="50"/>
      <c r="DT39" s="50"/>
      <c r="DU39" s="50"/>
      <c r="DV39" s="50"/>
      <c r="DW39" s="50"/>
      <c r="DX39" s="50"/>
      <c r="DY39" s="50"/>
      <c r="DZ39" s="50"/>
      <c r="EA39" s="50"/>
      <c r="EB39" s="50"/>
      <c r="EC39" s="50"/>
      <c r="ED39" s="50"/>
      <c r="EE39" s="50"/>
      <c r="EF39" s="50"/>
      <c r="EG39" s="50"/>
      <c r="EH39" s="50"/>
    </row>
    <row r="40" spans="1:138" s="36" customFormat="1" ht="90.75" customHeight="1" x14ac:dyDescent="0.2">
      <c r="A40" s="142">
        <v>19</v>
      </c>
      <c r="B40" s="142" t="s">
        <v>432</v>
      </c>
      <c r="C40" s="99" t="s">
        <v>57</v>
      </c>
      <c r="D40" s="75" t="s">
        <v>57</v>
      </c>
      <c r="E40" s="143" t="s">
        <v>34</v>
      </c>
      <c r="F40" s="136" t="s">
        <v>65</v>
      </c>
      <c r="G40" s="136" t="s">
        <v>77</v>
      </c>
      <c r="H40" s="136" t="s">
        <v>71</v>
      </c>
      <c r="I40" s="144" t="s">
        <v>225</v>
      </c>
      <c r="J40" s="145" t="s">
        <v>226</v>
      </c>
      <c r="K40" s="144" t="s">
        <v>227</v>
      </c>
      <c r="L40" s="139">
        <v>1</v>
      </c>
      <c r="M40" s="139">
        <v>4</v>
      </c>
      <c r="N40" s="140">
        <f>+L40*M40</f>
        <v>4</v>
      </c>
      <c r="O40" s="193" t="str">
        <f>(CONCATENATE(L40,M40))</f>
        <v>14</v>
      </c>
      <c r="P40" s="193" t="str">
        <f>IF(OR(O40="11",O40="12",O40="21",O40="22",O40="31"),$P$9,IF(OR(O40="41",O40="32",O40="23",O40="13"),$P$8,IF(OR(O40="51",O40="52",O40="42",O40="43",O40="33",O40="24",O40="14"),$P$7,IF(OR(O40="53",O40="54",O40="44",O40="34",O40="55",O40="45",O40="35",O40="25",O40="15"),$P$6,0))))</f>
        <v>RIESGO ALTO</v>
      </c>
      <c r="Q40" s="193" t="s">
        <v>90</v>
      </c>
      <c r="R40" s="138">
        <f>+IF(INT(L40-BO40)&lt;=1,1,INT(L40-BO40))</f>
        <v>1</v>
      </c>
      <c r="S40" s="138">
        <f>INT(M40-BQ40)</f>
        <v>4</v>
      </c>
      <c r="T40" s="140">
        <f>+R40*S40</f>
        <v>4</v>
      </c>
      <c r="U40" s="193" t="str">
        <f>(CONCATENATE(R40,S40))</f>
        <v>14</v>
      </c>
      <c r="V40" s="193" t="str">
        <f>IF(OR(U40="11",U40="12",U40="21",U40="22",U40="31"),$P$9,IF(OR(U40="41",U40="32",U40="23",U40="13"),$P$8,IF(OR(U40="51",U40="52",U40="42",U40="43",U40="33",U40="24",U40="14"),$P$7,IF(OR(U40="53",U40="54",U40="44",U40="34",U40="55",U40="45",U40="35",U40="25",U40="15"),$P$6,0))))</f>
        <v>RIESGO ALTO</v>
      </c>
      <c r="W40" s="136" t="s">
        <v>538</v>
      </c>
      <c r="X40" s="136" t="s">
        <v>23</v>
      </c>
      <c r="Y40" s="76" t="s">
        <v>777</v>
      </c>
      <c r="Z40" s="80" t="s">
        <v>567</v>
      </c>
      <c r="AA40" s="33" t="s">
        <v>23</v>
      </c>
      <c r="AB40" s="80" t="s">
        <v>568</v>
      </c>
      <c r="AC40" s="33" t="s">
        <v>9</v>
      </c>
      <c r="AD40" s="72">
        <f>+SUM(AE40:AH40)</f>
        <v>0</v>
      </c>
      <c r="AE40" s="33">
        <v>0</v>
      </c>
      <c r="AF40" s="33">
        <v>0</v>
      </c>
      <c r="AG40" s="33">
        <v>0</v>
      </c>
      <c r="AH40" s="33">
        <v>0</v>
      </c>
      <c r="AI40" s="33" t="s">
        <v>6</v>
      </c>
      <c r="AJ40" s="33" t="s">
        <v>20</v>
      </c>
      <c r="AK40" s="33" t="s">
        <v>23</v>
      </c>
      <c r="AL40" s="33" t="s">
        <v>23</v>
      </c>
      <c r="AM40" s="33" t="s">
        <v>6</v>
      </c>
      <c r="AN40" s="33" t="s">
        <v>30</v>
      </c>
      <c r="AO40" s="33" t="s">
        <v>118</v>
      </c>
      <c r="AP40" s="33" t="s">
        <v>101</v>
      </c>
      <c r="AQ40" s="33" t="s">
        <v>103</v>
      </c>
      <c r="AR40" s="33" t="s">
        <v>105</v>
      </c>
      <c r="AS40" s="33" t="str">
        <f>+IF(AJ40="Preventivo","Prevenir",IF(AJ40="Detectivo","Detectar","No es un control"))</f>
        <v>Prevenir</v>
      </c>
      <c r="AT40" s="80" t="s">
        <v>108</v>
      </c>
      <c r="AU40" s="80" t="s">
        <v>110</v>
      </c>
      <c r="AV40" s="80" t="s">
        <v>112</v>
      </c>
      <c r="AW40" s="33">
        <f>+IF(AP40=$AP$6,$AP$10,$AP$11)</f>
        <v>15</v>
      </c>
      <c r="AX40" s="33">
        <f>+IF(AQ40=$AQ$6,$AQ$10,$AQ$11)</f>
        <v>15</v>
      </c>
      <c r="AY40" s="33">
        <f>+IF(AR40=$AR$6,$AR$10,$AR$11)</f>
        <v>15</v>
      </c>
      <c r="AZ40" s="33">
        <f>IF(AS40=$AS$6,$AS$10,IF(AS40=$AS$7,$AS$11,0))</f>
        <v>15</v>
      </c>
      <c r="BA40" s="33">
        <f>+IF(AT40=$AT$6,$AT$10,$AT$11)</f>
        <v>15</v>
      </c>
      <c r="BB40" s="33">
        <f>+IF(AU40=$AU$6,$AU$10,$AU$11)</f>
        <v>15</v>
      </c>
      <c r="BC40" s="33">
        <f>IF(AV40=$AV$6,$AV$10,IF(AV40=$AV$7,$AV$11,0))</f>
        <v>10</v>
      </c>
      <c r="BD40" s="72">
        <f>SUM(AW40:BC40)</f>
        <v>100</v>
      </c>
      <c r="BE40" s="72" t="str">
        <f>+IF(BD40&lt;=85,"Débil",IF(AND(BD40&gt;85,BD40&lt;96),"Moderado","Fuerte"))</f>
        <v>Fuerte</v>
      </c>
      <c r="BF40" s="34" t="s">
        <v>156</v>
      </c>
      <c r="BG40" s="72" t="str">
        <f>+IF(BF40=$BF$6,"Fuerte",IF(BF40=$BF$7,"Moderado","Débil"))</f>
        <v>Fuerte</v>
      </c>
      <c r="BH40" s="72" t="str">
        <f>+IF(AND(BE40="Fuerte",BG40="Fuerte"),"Fuerte",IF(BE40="Débil","Débil",IF(BG40="Débil","Débil","Moderado")))</f>
        <v>Fuerte</v>
      </c>
      <c r="BI40" s="72">
        <f>+IF(BH40=$BE$6,100,IF(BH40=$BE$7,50,0))</f>
        <v>100</v>
      </c>
      <c r="BJ40" s="135">
        <f>+AVERAGE(BI40:BI41)</f>
        <v>100</v>
      </c>
      <c r="BK40" s="137" t="str">
        <f>IF(BJ40&lt;50,"Débil",IF(BJ40=100,"Fuerte","Moderado"))</f>
        <v>Fuerte</v>
      </c>
      <c r="BL40" s="39" t="s">
        <v>165</v>
      </c>
      <c r="BM40" s="39" t="s">
        <v>167</v>
      </c>
      <c r="BN40" s="66">
        <f>IF(E40=$E$7,0,IF(AND(BK39="Fuerte",BL40="Directamente"),2,IF(AND(BK39="Moderado",BL40="Directamente"),1,0)))</f>
        <v>0</v>
      </c>
      <c r="BO40" s="134">
        <f>+AVERAGE(BN40:BN41)</f>
        <v>1</v>
      </c>
      <c r="BP40" s="66">
        <f>IF(D40=$E$7,0,IF(AND(BK39="Fuerte",BL40="Indirectamente"),1,IF(AND(BK39="Fuerte",BL40="Directamente"),2,IF(AND(BK39="Moderado",BL40="Directamente"),1,0))))</f>
        <v>0</v>
      </c>
      <c r="BQ40" s="134">
        <f>+IF(E40="De Corrupción",0,AVERAGE(BP40:BP41))</f>
        <v>0</v>
      </c>
      <c r="BR40" s="99" t="s">
        <v>57</v>
      </c>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row>
    <row r="41" spans="1:138" s="36" customFormat="1" ht="120.75" customHeight="1" x14ac:dyDescent="0.2">
      <c r="A41" s="142"/>
      <c r="B41" s="142"/>
      <c r="C41" s="99" t="s">
        <v>57</v>
      </c>
      <c r="D41" s="75" t="s">
        <v>57</v>
      </c>
      <c r="E41" s="143"/>
      <c r="F41" s="136"/>
      <c r="G41" s="136"/>
      <c r="H41" s="136"/>
      <c r="I41" s="144"/>
      <c r="J41" s="145"/>
      <c r="K41" s="144"/>
      <c r="L41" s="139"/>
      <c r="M41" s="139"/>
      <c r="N41" s="140">
        <f>+L41*M41</f>
        <v>0</v>
      </c>
      <c r="O41" s="193"/>
      <c r="P41" s="193"/>
      <c r="Q41" s="193"/>
      <c r="R41" s="139">
        <f>+L41-BN41</f>
        <v>-2</v>
      </c>
      <c r="S41" s="139">
        <f>+M41-BQ41</f>
        <v>0</v>
      </c>
      <c r="T41" s="140">
        <f>+R41*S41</f>
        <v>0</v>
      </c>
      <c r="U41" s="193"/>
      <c r="V41" s="193"/>
      <c r="W41" s="139"/>
      <c r="X41" s="139"/>
      <c r="Y41" s="76" t="s">
        <v>778</v>
      </c>
      <c r="Z41" s="80" t="s">
        <v>570</v>
      </c>
      <c r="AA41" s="33" t="s">
        <v>6</v>
      </c>
      <c r="AB41" s="80" t="s">
        <v>569</v>
      </c>
      <c r="AC41" s="33" t="s">
        <v>9</v>
      </c>
      <c r="AD41" s="72">
        <f>+SUM(AE41:AH41)</f>
        <v>0</v>
      </c>
      <c r="AE41" s="33">
        <v>0</v>
      </c>
      <c r="AF41" s="33">
        <v>0</v>
      </c>
      <c r="AG41" s="33">
        <v>0</v>
      </c>
      <c r="AH41" s="33">
        <v>0</v>
      </c>
      <c r="AI41" s="33" t="s">
        <v>6</v>
      </c>
      <c r="AJ41" s="33" t="s">
        <v>20</v>
      </c>
      <c r="AK41" s="33" t="s">
        <v>23</v>
      </c>
      <c r="AL41" s="33" t="s">
        <v>23</v>
      </c>
      <c r="AM41" s="33" t="s">
        <v>6</v>
      </c>
      <c r="AN41" s="33" t="s">
        <v>30</v>
      </c>
      <c r="AO41" s="33" t="s">
        <v>118</v>
      </c>
      <c r="AP41" s="33" t="s">
        <v>101</v>
      </c>
      <c r="AQ41" s="33" t="s">
        <v>103</v>
      </c>
      <c r="AR41" s="33" t="s">
        <v>105</v>
      </c>
      <c r="AS41" s="33" t="str">
        <f>+IF(AJ41="Preventivo","Prevenir",IF(AJ41="Detectivo","Detectar","No es un control"))</f>
        <v>Prevenir</v>
      </c>
      <c r="AT41" s="80" t="s">
        <v>108</v>
      </c>
      <c r="AU41" s="80" t="s">
        <v>110</v>
      </c>
      <c r="AV41" s="80" t="s">
        <v>112</v>
      </c>
      <c r="AW41" s="33">
        <f>+IF(AP41=$AP$6,$AP$10,$AP$11)</f>
        <v>15</v>
      </c>
      <c r="AX41" s="33">
        <f>+IF(AQ41=$AQ$6,$AQ$10,$AQ$11)</f>
        <v>15</v>
      </c>
      <c r="AY41" s="33">
        <f>+IF(AR41=$AR$6,$AR$10,$AR$11)</f>
        <v>15</v>
      </c>
      <c r="AZ41" s="33">
        <f>IF(AS41=$AS$6,$AS$10,IF(AS41=$AS$7,$AS$11,0))</f>
        <v>15</v>
      </c>
      <c r="BA41" s="33">
        <f>+IF(AT41=$AT$6,$AT$10,$AT$11)</f>
        <v>15</v>
      </c>
      <c r="BB41" s="33">
        <f>+IF(AU41=$AU$6,$AU$10,$AU$11)</f>
        <v>15</v>
      </c>
      <c r="BC41" s="33">
        <f>IF(AV41=$AV$6,$AV$10,IF(AV41=$AV$7,$AV$11,0))</f>
        <v>10</v>
      </c>
      <c r="BD41" s="72">
        <f>SUM(AW41:BC41)</f>
        <v>100</v>
      </c>
      <c r="BE41" s="72" t="str">
        <f>+IF(BD41&lt;=85,"Débil",IF(AND(BD41&gt;85,BD41&lt;96),"Moderado","Fuerte"))</f>
        <v>Fuerte</v>
      </c>
      <c r="BF41" s="34" t="s">
        <v>156</v>
      </c>
      <c r="BG41" s="72" t="str">
        <f>+IF(BF41=$BF$6,"Fuerte",IF(BF41=$BF$7,"Moderado","Débil"))</f>
        <v>Fuerte</v>
      </c>
      <c r="BH41" s="72" t="str">
        <f>+IF(AND(BE41="Fuerte",BG41="Fuerte"),"Fuerte",IF(BE41="Débil","Débil",IF(BG41="Débil","Débil","Moderado")))</f>
        <v>Fuerte</v>
      </c>
      <c r="BI41" s="72">
        <f>+IF(BH41=$BE$6,100,IF(BH41=$BE$7,50,0))</f>
        <v>100</v>
      </c>
      <c r="BJ41" s="135"/>
      <c r="BK41" s="137"/>
      <c r="BL41" s="39" t="s">
        <v>165</v>
      </c>
      <c r="BM41" s="39" t="s">
        <v>167</v>
      </c>
      <c r="BN41" s="66">
        <f>IF(E41=$E$7,0,IF(AND(BK40="Fuerte",BL41="Directamente"),2,IF(AND(BK40="Moderado",BL41="Directamente"),1,0)))</f>
        <v>2</v>
      </c>
      <c r="BO41" s="134"/>
      <c r="BP41" s="66">
        <f>IF(D41=$E$7,0,IF(AND(BK40="Fuerte",BL41="Indirectamente"),1,IF(AND(BK40="Fuerte",BL41="Directamente"),2,IF(AND(BK40="Moderado",BL41="Directamente"),1,0))))</f>
        <v>2</v>
      </c>
      <c r="BQ41" s="134"/>
      <c r="BR41" s="99" t="s">
        <v>57</v>
      </c>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row>
    <row r="42" spans="1:138" s="50" customFormat="1" x14ac:dyDescent="0.2">
      <c r="B42" s="40"/>
      <c r="C42" s="41"/>
      <c r="D42" s="46"/>
      <c r="I42" s="49"/>
      <c r="K42" s="49"/>
      <c r="N42" s="197"/>
      <c r="O42" s="198"/>
      <c r="P42" s="48"/>
      <c r="Q42" s="44"/>
      <c r="T42" s="208"/>
      <c r="U42" s="207"/>
      <c r="V42" s="48"/>
      <c r="Z42" s="45"/>
      <c r="AA42" s="49"/>
      <c r="AB42" s="49"/>
      <c r="AC42" s="49"/>
      <c r="AD42" s="49"/>
      <c r="AE42" s="49"/>
      <c r="AF42" s="49"/>
      <c r="AG42" s="49"/>
      <c r="AH42" s="49"/>
      <c r="AI42" s="49"/>
      <c r="AJ42" s="49"/>
      <c r="AK42" s="49"/>
      <c r="AL42" s="49"/>
      <c r="AM42" s="49"/>
      <c r="AN42" s="49"/>
      <c r="AO42" s="49"/>
      <c r="AP42" s="45"/>
      <c r="AQ42" s="45"/>
      <c r="AR42" s="45"/>
      <c r="AS42" s="45"/>
      <c r="AT42" s="45"/>
      <c r="AU42" s="45"/>
      <c r="AV42" s="45"/>
      <c r="AW42" s="45"/>
      <c r="AX42" s="45"/>
      <c r="AY42" s="45"/>
      <c r="AZ42" s="45"/>
      <c r="BA42" s="45"/>
      <c r="BB42" s="45"/>
      <c r="BC42" s="45"/>
      <c r="BD42" s="45"/>
      <c r="BE42" s="45"/>
      <c r="BF42" s="49"/>
      <c r="BG42" s="49"/>
      <c r="BH42" s="49"/>
      <c r="BI42" s="49"/>
      <c r="BJ42" s="202"/>
      <c r="BK42" s="49"/>
      <c r="BR42" s="41"/>
    </row>
    <row r="43" spans="1:138" s="50" customFormat="1" x14ac:dyDescent="0.2">
      <c r="B43" s="40"/>
      <c r="C43" s="41"/>
      <c r="D43" s="46"/>
      <c r="I43" s="49"/>
      <c r="K43" s="49"/>
      <c r="N43" s="197"/>
      <c r="O43" s="198"/>
      <c r="P43" s="48"/>
      <c r="Q43" s="44"/>
      <c r="T43" s="208"/>
      <c r="U43" s="207"/>
      <c r="V43" s="48"/>
      <c r="Z43" s="45"/>
      <c r="AA43" s="49"/>
      <c r="AB43" s="49"/>
      <c r="AC43" s="49"/>
      <c r="AD43" s="49"/>
      <c r="AE43" s="49"/>
      <c r="AF43" s="49"/>
      <c r="AG43" s="49"/>
      <c r="AH43" s="49"/>
      <c r="AI43" s="49"/>
      <c r="AJ43" s="49"/>
      <c r="AK43" s="49"/>
      <c r="AL43" s="49"/>
      <c r="AM43" s="49"/>
      <c r="AN43" s="49"/>
      <c r="AO43" s="49"/>
      <c r="AP43" s="45"/>
      <c r="AQ43" s="45"/>
      <c r="AR43" s="45"/>
      <c r="AS43" s="45"/>
      <c r="AT43" s="45"/>
      <c r="AU43" s="45"/>
      <c r="AV43" s="45"/>
      <c r="AW43" s="45"/>
      <c r="AX43" s="45"/>
      <c r="AY43" s="45"/>
      <c r="AZ43" s="45"/>
      <c r="BA43" s="45"/>
      <c r="BB43" s="45"/>
      <c r="BC43" s="45"/>
      <c r="BD43" s="45"/>
      <c r="BE43" s="45"/>
      <c r="BF43" s="49"/>
      <c r="BG43" s="49"/>
      <c r="BH43" s="49"/>
      <c r="BI43" s="49"/>
      <c r="BJ43" s="202"/>
      <c r="BK43" s="49"/>
      <c r="BR43" s="41"/>
    </row>
    <row r="44" spans="1:138" s="50" customFormat="1" x14ac:dyDescent="0.2">
      <c r="B44" s="40"/>
      <c r="C44" s="41"/>
      <c r="D44" s="46"/>
      <c r="I44" s="49"/>
      <c r="K44" s="49"/>
      <c r="N44" s="197"/>
      <c r="O44" s="198"/>
      <c r="P44" s="48"/>
      <c r="Q44" s="44"/>
      <c r="T44" s="208"/>
      <c r="U44" s="207"/>
      <c r="V44" s="48"/>
      <c r="Z44" s="45"/>
      <c r="AA44" s="49"/>
      <c r="AB44" s="49"/>
      <c r="AC44" s="49"/>
      <c r="AD44" s="49"/>
      <c r="AE44" s="49"/>
      <c r="AF44" s="49"/>
      <c r="AG44" s="49"/>
      <c r="AH44" s="49"/>
      <c r="AI44" s="49"/>
      <c r="AJ44" s="49"/>
      <c r="AK44" s="49"/>
      <c r="AL44" s="49"/>
      <c r="AM44" s="49"/>
      <c r="AN44" s="49"/>
      <c r="AO44" s="49"/>
      <c r="AP44" s="45"/>
      <c r="AQ44" s="45"/>
      <c r="AR44" s="45"/>
      <c r="AS44" s="45"/>
      <c r="AT44" s="45"/>
      <c r="AU44" s="45"/>
      <c r="AV44" s="45"/>
      <c r="AW44" s="45"/>
      <c r="AX44" s="45"/>
      <c r="AY44" s="45"/>
      <c r="AZ44" s="45"/>
      <c r="BA44" s="45"/>
      <c r="BB44" s="45"/>
      <c r="BC44" s="45"/>
      <c r="BD44" s="45"/>
      <c r="BE44" s="45"/>
      <c r="BF44" s="49"/>
      <c r="BG44" s="49"/>
      <c r="BH44" s="49"/>
      <c r="BI44" s="49"/>
      <c r="BJ44" s="202"/>
      <c r="BK44" s="49"/>
      <c r="BR44" s="41"/>
    </row>
    <row r="45" spans="1:138" s="50" customFormat="1" x14ac:dyDescent="0.2">
      <c r="B45" s="40"/>
      <c r="C45" s="41"/>
      <c r="D45" s="46"/>
      <c r="I45" s="49"/>
      <c r="K45" s="49"/>
      <c r="N45" s="197"/>
      <c r="O45" s="198"/>
      <c r="P45" s="48"/>
      <c r="Q45" s="44"/>
      <c r="T45" s="197"/>
      <c r="U45" s="198"/>
      <c r="V45" s="48"/>
      <c r="Z45" s="45"/>
      <c r="AA45" s="49"/>
      <c r="AB45" s="49"/>
      <c r="AC45" s="49"/>
      <c r="AD45" s="49"/>
      <c r="AE45" s="49"/>
      <c r="AF45" s="49"/>
      <c r="AG45" s="49"/>
      <c r="AH45" s="49"/>
      <c r="AI45" s="49"/>
      <c r="AJ45" s="49"/>
      <c r="AK45" s="49"/>
      <c r="AL45" s="49"/>
      <c r="AM45" s="49"/>
      <c r="AN45" s="49"/>
      <c r="AO45" s="49"/>
      <c r="AP45" s="45"/>
      <c r="AQ45" s="45"/>
      <c r="AR45" s="45"/>
      <c r="AS45" s="45"/>
      <c r="AT45" s="45"/>
      <c r="AU45" s="45"/>
      <c r="AV45" s="45"/>
      <c r="AW45" s="45"/>
      <c r="AX45" s="45"/>
      <c r="AY45" s="45"/>
      <c r="AZ45" s="45"/>
      <c r="BA45" s="45"/>
      <c r="BB45" s="45"/>
      <c r="BC45" s="45"/>
      <c r="BD45" s="45"/>
      <c r="BE45" s="45"/>
      <c r="BF45" s="49"/>
      <c r="BG45" s="49"/>
      <c r="BH45" s="49"/>
      <c r="BI45" s="49"/>
      <c r="BJ45" s="202"/>
      <c r="BK45" s="49"/>
      <c r="BR45" s="41"/>
    </row>
    <row r="46" spans="1:138" s="50" customFormat="1" x14ac:dyDescent="0.2">
      <c r="B46" s="40"/>
      <c r="C46" s="41"/>
      <c r="D46" s="46"/>
      <c r="I46" s="49"/>
      <c r="K46" s="49"/>
      <c r="N46" s="197"/>
      <c r="O46" s="198"/>
      <c r="P46" s="48"/>
      <c r="T46" s="197"/>
      <c r="U46" s="198"/>
      <c r="V46" s="48"/>
      <c r="Z46" s="45"/>
      <c r="AA46" s="49"/>
      <c r="AB46" s="49"/>
      <c r="AC46" s="49"/>
      <c r="AD46" s="49"/>
      <c r="AE46" s="49"/>
      <c r="AF46" s="49"/>
      <c r="AG46" s="49"/>
      <c r="AH46" s="49"/>
      <c r="AI46" s="49"/>
      <c r="AJ46" s="49"/>
      <c r="AK46" s="49"/>
      <c r="AL46" s="49"/>
      <c r="AM46" s="49"/>
      <c r="AN46" s="49"/>
      <c r="AO46" s="49"/>
      <c r="AP46" s="45"/>
      <c r="AQ46" s="45"/>
      <c r="AR46" s="45"/>
      <c r="AS46" s="45"/>
      <c r="AT46" s="45"/>
      <c r="AU46" s="45"/>
      <c r="AV46" s="45"/>
      <c r="AW46" s="45"/>
      <c r="AX46" s="45"/>
      <c r="AY46" s="45"/>
      <c r="AZ46" s="45"/>
      <c r="BA46" s="45"/>
      <c r="BB46" s="45"/>
      <c r="BC46" s="45"/>
      <c r="BD46" s="45"/>
      <c r="BE46" s="45"/>
      <c r="BF46" s="49"/>
      <c r="BG46" s="49"/>
      <c r="BH46" s="49"/>
      <c r="BI46" s="49"/>
      <c r="BJ46" s="202"/>
      <c r="BK46" s="49"/>
      <c r="BR46" s="41"/>
    </row>
    <row r="47" spans="1:138" s="50" customFormat="1" x14ac:dyDescent="0.2">
      <c r="B47" s="40"/>
      <c r="C47" s="41"/>
      <c r="D47" s="46"/>
      <c r="I47" s="49"/>
      <c r="K47" s="49"/>
      <c r="N47" s="197"/>
      <c r="O47" s="198"/>
      <c r="P47" s="48"/>
      <c r="T47" s="197"/>
      <c r="U47" s="198"/>
      <c r="V47" s="48"/>
      <c r="Z47" s="46"/>
      <c r="AP47" s="46"/>
      <c r="AQ47" s="46"/>
      <c r="AR47" s="46"/>
      <c r="AS47" s="46"/>
      <c r="AT47" s="46"/>
      <c r="AU47" s="46"/>
      <c r="AV47" s="46"/>
      <c r="AW47" s="46"/>
      <c r="AX47" s="46"/>
      <c r="AY47" s="46"/>
      <c r="AZ47" s="46"/>
      <c r="BA47" s="46"/>
      <c r="BB47" s="46"/>
      <c r="BC47" s="46"/>
      <c r="BD47" s="46"/>
      <c r="BE47" s="46"/>
      <c r="BJ47" s="197"/>
      <c r="BR47" s="41"/>
    </row>
    <row r="48" spans="1:138" s="50" customFormat="1" x14ac:dyDescent="0.2">
      <c r="B48" s="40"/>
      <c r="C48" s="41"/>
      <c r="D48" s="46"/>
      <c r="I48" s="49"/>
      <c r="K48" s="49"/>
      <c r="N48" s="197"/>
      <c r="O48" s="198"/>
      <c r="P48" s="48"/>
      <c r="T48" s="197"/>
      <c r="U48" s="198"/>
      <c r="V48" s="48"/>
      <c r="Z48" s="46"/>
      <c r="AP48" s="46"/>
      <c r="AQ48" s="46"/>
      <c r="AR48" s="46"/>
      <c r="AS48" s="46"/>
      <c r="AT48" s="46"/>
      <c r="AU48" s="46"/>
      <c r="AV48" s="46"/>
      <c r="AW48" s="46"/>
      <c r="AX48" s="46"/>
      <c r="AY48" s="46"/>
      <c r="AZ48" s="46"/>
      <c r="BA48" s="46"/>
      <c r="BB48" s="46"/>
      <c r="BC48" s="46"/>
      <c r="BD48" s="46"/>
      <c r="BE48" s="46"/>
      <c r="BJ48" s="197"/>
      <c r="BR48" s="41"/>
    </row>
    <row r="49" spans="2:70" s="50" customFormat="1" x14ac:dyDescent="0.2">
      <c r="B49" s="40"/>
      <c r="C49" s="41"/>
      <c r="D49" s="46"/>
      <c r="K49" s="49"/>
      <c r="N49" s="197"/>
      <c r="O49" s="198"/>
      <c r="P49" s="48"/>
      <c r="T49" s="197"/>
      <c r="U49" s="198"/>
      <c r="V49" s="48"/>
      <c r="Z49" s="46"/>
      <c r="AP49" s="46"/>
      <c r="AQ49" s="46"/>
      <c r="AR49" s="46"/>
      <c r="AS49" s="46"/>
      <c r="AT49" s="46"/>
      <c r="AU49" s="46"/>
      <c r="AV49" s="46"/>
      <c r="AW49" s="46"/>
      <c r="AX49" s="46"/>
      <c r="AY49" s="46"/>
      <c r="AZ49" s="46"/>
      <c r="BA49" s="46"/>
      <c r="BB49" s="46"/>
      <c r="BC49" s="46"/>
      <c r="BD49" s="46"/>
      <c r="BE49" s="46"/>
      <c r="BJ49" s="197"/>
      <c r="BR49" s="41"/>
    </row>
    <row r="50" spans="2:70" s="50" customFormat="1" x14ac:dyDescent="0.2">
      <c r="B50" s="40"/>
      <c r="C50" s="41"/>
      <c r="D50" s="46"/>
      <c r="K50" s="49"/>
      <c r="N50" s="197"/>
      <c r="O50" s="198"/>
      <c r="P50" s="48"/>
      <c r="T50" s="197"/>
      <c r="U50" s="198"/>
      <c r="V50" s="48"/>
      <c r="Z50" s="46"/>
      <c r="AP50" s="46"/>
      <c r="AQ50" s="46"/>
      <c r="AR50" s="46"/>
      <c r="AS50" s="46"/>
      <c r="AT50" s="46"/>
      <c r="AU50" s="46"/>
      <c r="AV50" s="46"/>
      <c r="AW50" s="46"/>
      <c r="AX50" s="46"/>
      <c r="AY50" s="46"/>
      <c r="AZ50" s="46"/>
      <c r="BA50" s="46"/>
      <c r="BB50" s="46"/>
      <c r="BC50" s="46"/>
      <c r="BD50" s="46"/>
      <c r="BE50" s="46"/>
      <c r="BJ50" s="197"/>
      <c r="BR50" s="41"/>
    </row>
    <row r="51" spans="2:70" s="50" customFormat="1" x14ac:dyDescent="0.2">
      <c r="B51" s="40"/>
      <c r="C51" s="41"/>
      <c r="D51" s="46"/>
      <c r="K51" s="49"/>
      <c r="N51" s="197"/>
      <c r="O51" s="198"/>
      <c r="P51" s="48"/>
      <c r="T51" s="197"/>
      <c r="U51" s="198"/>
      <c r="V51" s="48"/>
      <c r="Z51" s="46"/>
      <c r="AP51" s="46"/>
      <c r="AQ51" s="46"/>
      <c r="AR51" s="46"/>
      <c r="AS51" s="46"/>
      <c r="AT51" s="46"/>
      <c r="AU51" s="46"/>
      <c r="AV51" s="46"/>
      <c r="AW51" s="46"/>
      <c r="AX51" s="46"/>
      <c r="AY51" s="46"/>
      <c r="AZ51" s="46"/>
      <c r="BA51" s="46"/>
      <c r="BB51" s="46"/>
      <c r="BC51" s="46"/>
      <c r="BD51" s="46"/>
      <c r="BE51" s="46"/>
      <c r="BJ51" s="197"/>
      <c r="BR51" s="41"/>
    </row>
    <row r="52" spans="2:70" s="50" customFormat="1" x14ac:dyDescent="0.2">
      <c r="B52" s="40"/>
      <c r="C52" s="41"/>
      <c r="D52" s="46"/>
      <c r="K52" s="49"/>
      <c r="N52" s="197"/>
      <c r="O52" s="198"/>
      <c r="P52" s="48"/>
      <c r="T52" s="197"/>
      <c r="U52" s="198"/>
      <c r="V52" s="48"/>
      <c r="Z52" s="46"/>
      <c r="AP52" s="46"/>
      <c r="AQ52" s="46"/>
      <c r="AR52" s="46"/>
      <c r="AS52" s="46"/>
      <c r="AT52" s="46"/>
      <c r="AU52" s="46"/>
      <c r="AV52" s="46"/>
      <c r="AW52" s="46"/>
      <c r="AX52" s="46"/>
      <c r="AY52" s="46"/>
      <c r="AZ52" s="46"/>
      <c r="BA52" s="46"/>
      <c r="BB52" s="46"/>
      <c r="BC52" s="46"/>
      <c r="BD52" s="46"/>
      <c r="BE52" s="46"/>
      <c r="BJ52" s="197"/>
      <c r="BR52" s="41"/>
    </row>
    <row r="53" spans="2:70" s="50" customFormat="1" x14ac:dyDescent="0.2">
      <c r="B53" s="40"/>
      <c r="C53" s="41"/>
      <c r="D53" s="46"/>
      <c r="K53" s="49"/>
      <c r="N53" s="197"/>
      <c r="O53" s="198"/>
      <c r="P53" s="48"/>
      <c r="T53" s="197"/>
      <c r="U53" s="198"/>
      <c r="V53" s="48"/>
      <c r="Z53" s="46"/>
      <c r="AP53" s="46"/>
      <c r="AQ53" s="46"/>
      <c r="AR53" s="46"/>
      <c r="AS53" s="46"/>
      <c r="AT53" s="46"/>
      <c r="AU53" s="46"/>
      <c r="AV53" s="46"/>
      <c r="AW53" s="46"/>
      <c r="AX53" s="46"/>
      <c r="AY53" s="46"/>
      <c r="AZ53" s="46"/>
      <c r="BA53" s="46"/>
      <c r="BB53" s="46"/>
      <c r="BC53" s="46"/>
      <c r="BD53" s="46"/>
      <c r="BE53" s="46"/>
      <c r="BJ53" s="197"/>
      <c r="BR53" s="41"/>
    </row>
    <row r="54" spans="2:70" s="50" customFormat="1" x14ac:dyDescent="0.2">
      <c r="B54" s="40"/>
      <c r="C54" s="41"/>
      <c r="D54" s="46"/>
      <c r="K54" s="49"/>
      <c r="O54" s="48"/>
      <c r="P54" s="48"/>
      <c r="U54" s="48"/>
      <c r="V54" s="48"/>
      <c r="Z54" s="46"/>
      <c r="AP54" s="46"/>
      <c r="AQ54" s="46"/>
      <c r="AR54" s="46"/>
      <c r="AS54" s="46"/>
      <c r="AT54" s="46"/>
      <c r="AU54" s="46"/>
      <c r="AV54" s="46"/>
      <c r="AW54" s="46"/>
      <c r="AX54" s="46"/>
      <c r="AY54" s="46"/>
      <c r="AZ54" s="46"/>
      <c r="BA54" s="46"/>
      <c r="BB54" s="46"/>
      <c r="BC54" s="46"/>
      <c r="BD54" s="46"/>
      <c r="BE54" s="46"/>
      <c r="BR54" s="41"/>
    </row>
    <row r="55" spans="2:70" s="50" customFormat="1" x14ac:dyDescent="0.2">
      <c r="B55" s="40"/>
      <c r="C55" s="41"/>
      <c r="D55" s="46"/>
      <c r="K55" s="49"/>
      <c r="O55" s="48"/>
      <c r="P55" s="48"/>
      <c r="U55" s="48"/>
      <c r="V55" s="48"/>
      <c r="Z55" s="46"/>
      <c r="AP55" s="46"/>
      <c r="AQ55" s="46"/>
      <c r="AR55" s="46"/>
      <c r="AS55" s="46"/>
      <c r="AT55" s="46"/>
      <c r="AU55" s="46"/>
      <c r="AV55" s="46"/>
      <c r="AW55" s="46"/>
      <c r="AX55" s="46"/>
      <c r="AY55" s="46"/>
      <c r="AZ55" s="46"/>
      <c r="BA55" s="46"/>
      <c r="BB55" s="46"/>
      <c r="BC55" s="46"/>
      <c r="BD55" s="46"/>
      <c r="BE55" s="46"/>
      <c r="BR55" s="41"/>
    </row>
    <row r="56" spans="2:70" s="50" customFormat="1" x14ac:dyDescent="0.2">
      <c r="B56" s="40"/>
      <c r="C56" s="41"/>
      <c r="D56" s="46"/>
      <c r="K56" s="49"/>
      <c r="N56" s="197"/>
      <c r="O56" s="198"/>
      <c r="P56" s="48"/>
      <c r="T56" s="197"/>
      <c r="U56" s="198"/>
      <c r="V56" s="48"/>
      <c r="Z56" s="46"/>
      <c r="AP56" s="46"/>
      <c r="AQ56" s="46"/>
      <c r="AR56" s="46"/>
      <c r="AS56" s="46"/>
      <c r="AT56" s="46"/>
      <c r="AU56" s="46"/>
      <c r="AV56" s="46"/>
      <c r="AW56" s="46"/>
      <c r="AX56" s="46"/>
      <c r="AY56" s="46"/>
      <c r="AZ56" s="46"/>
      <c r="BA56" s="46"/>
      <c r="BB56" s="46"/>
      <c r="BC56" s="46"/>
      <c r="BD56" s="46"/>
      <c r="BE56" s="46"/>
      <c r="BJ56" s="197"/>
      <c r="BR56" s="41"/>
    </row>
    <row r="57" spans="2:70" s="50" customFormat="1" x14ac:dyDescent="0.2">
      <c r="B57" s="40"/>
      <c r="C57" s="41"/>
      <c r="D57" s="46"/>
      <c r="K57" s="49"/>
      <c r="N57" s="197"/>
      <c r="O57" s="198"/>
      <c r="P57" s="48"/>
      <c r="T57" s="197"/>
      <c r="U57" s="198"/>
      <c r="V57" s="48"/>
      <c r="Z57" s="46"/>
      <c r="AP57" s="46"/>
      <c r="AQ57" s="46"/>
      <c r="AR57" s="46"/>
      <c r="AS57" s="46"/>
      <c r="AT57" s="46"/>
      <c r="AU57" s="46"/>
      <c r="AV57" s="46"/>
      <c r="AW57" s="46"/>
      <c r="AX57" s="46"/>
      <c r="AY57" s="46"/>
      <c r="AZ57" s="46"/>
      <c r="BA57" s="46"/>
      <c r="BB57" s="46"/>
      <c r="BC57" s="46"/>
      <c r="BD57" s="46"/>
      <c r="BE57" s="46"/>
      <c r="BJ57" s="197"/>
      <c r="BR57" s="41"/>
    </row>
    <row r="58" spans="2:70" s="50" customFormat="1" x14ac:dyDescent="0.2">
      <c r="B58" s="40"/>
      <c r="C58" s="41"/>
      <c r="D58" s="46"/>
      <c r="K58" s="49"/>
      <c r="O58" s="48"/>
      <c r="P58" s="48"/>
      <c r="U58" s="48"/>
      <c r="V58" s="48"/>
      <c r="Z58" s="46"/>
      <c r="AP58" s="46"/>
      <c r="AQ58" s="46"/>
      <c r="AR58" s="46"/>
      <c r="AS58" s="46"/>
      <c r="AT58" s="46"/>
      <c r="AU58" s="46"/>
      <c r="AV58" s="46"/>
      <c r="AW58" s="46"/>
      <c r="AX58" s="46"/>
      <c r="AY58" s="46"/>
      <c r="AZ58" s="46"/>
      <c r="BA58" s="46"/>
      <c r="BB58" s="46"/>
      <c r="BC58" s="46"/>
      <c r="BD58" s="46"/>
      <c r="BE58" s="46"/>
      <c r="BR58" s="41"/>
    </row>
    <row r="59" spans="2:70" s="50" customFormat="1" x14ac:dyDescent="0.2">
      <c r="B59" s="40"/>
      <c r="C59" s="41"/>
      <c r="D59" s="46"/>
      <c r="K59" s="49"/>
      <c r="N59" s="197"/>
      <c r="O59" s="198"/>
      <c r="P59" s="48"/>
      <c r="T59" s="197"/>
      <c r="U59" s="198"/>
      <c r="V59" s="48"/>
      <c r="Z59" s="46"/>
      <c r="AP59" s="46"/>
      <c r="AQ59" s="46"/>
      <c r="AR59" s="46"/>
      <c r="AS59" s="46"/>
      <c r="AT59" s="46"/>
      <c r="AU59" s="46"/>
      <c r="AV59" s="46"/>
      <c r="AW59" s="46"/>
      <c r="AX59" s="46"/>
      <c r="AY59" s="46"/>
      <c r="AZ59" s="46"/>
      <c r="BA59" s="46"/>
      <c r="BB59" s="46"/>
      <c r="BC59" s="46"/>
      <c r="BD59" s="46"/>
      <c r="BE59" s="46"/>
      <c r="BJ59" s="197"/>
      <c r="BR59" s="41"/>
    </row>
    <row r="60" spans="2:70" s="50" customFormat="1" x14ac:dyDescent="0.2">
      <c r="B60" s="40"/>
      <c r="C60" s="41"/>
      <c r="D60" s="46"/>
      <c r="K60" s="49"/>
      <c r="N60" s="197"/>
      <c r="O60" s="198"/>
      <c r="P60" s="48"/>
      <c r="T60" s="197"/>
      <c r="U60" s="198"/>
      <c r="V60" s="48"/>
      <c r="Z60" s="46"/>
      <c r="AP60" s="46"/>
      <c r="AQ60" s="46"/>
      <c r="AR60" s="46"/>
      <c r="AS60" s="46"/>
      <c r="AT60" s="46"/>
      <c r="AU60" s="46"/>
      <c r="AV60" s="46"/>
      <c r="AW60" s="46"/>
      <c r="AX60" s="46"/>
      <c r="AY60" s="46"/>
      <c r="AZ60" s="46"/>
      <c r="BA60" s="46"/>
      <c r="BB60" s="46"/>
      <c r="BC60" s="46"/>
      <c r="BD60" s="46"/>
      <c r="BE60" s="46"/>
      <c r="BJ60" s="197"/>
      <c r="BR60" s="41"/>
    </row>
    <row r="61" spans="2:70" s="50" customFormat="1" x14ac:dyDescent="0.2">
      <c r="B61" s="40"/>
      <c r="C61" s="41"/>
      <c r="D61" s="46"/>
      <c r="K61" s="49"/>
      <c r="N61" s="186"/>
      <c r="O61" s="187"/>
      <c r="P61" s="48"/>
      <c r="T61" s="186"/>
      <c r="U61" s="187"/>
      <c r="V61" s="48"/>
      <c r="Z61" s="46"/>
      <c r="AP61" s="46"/>
      <c r="AQ61" s="46"/>
      <c r="AR61" s="46"/>
      <c r="AS61" s="46"/>
      <c r="AT61" s="46"/>
      <c r="AU61" s="46"/>
      <c r="AV61" s="46"/>
      <c r="AW61" s="46"/>
      <c r="AX61" s="46"/>
      <c r="AY61" s="46"/>
      <c r="AZ61" s="46"/>
      <c r="BA61" s="46"/>
      <c r="BB61" s="46"/>
      <c r="BC61" s="46"/>
      <c r="BD61" s="46"/>
      <c r="BE61" s="46"/>
      <c r="BJ61" s="186"/>
      <c r="BR61" s="41"/>
    </row>
    <row r="62" spans="2:70" x14ac:dyDescent="0.2">
      <c r="K62" s="22"/>
      <c r="N62" s="186"/>
      <c r="O62" s="187"/>
      <c r="T62" s="186"/>
      <c r="U62" s="187"/>
      <c r="BJ62" s="186"/>
    </row>
    <row r="63" spans="2:70" x14ac:dyDescent="0.2">
      <c r="K63" s="22"/>
      <c r="N63" s="186"/>
      <c r="O63" s="187"/>
      <c r="T63" s="186"/>
      <c r="U63" s="187"/>
      <c r="BJ63" s="186"/>
    </row>
    <row r="64" spans="2:70" x14ac:dyDescent="0.2">
      <c r="K64" s="22"/>
      <c r="N64" s="186"/>
      <c r="O64" s="187"/>
      <c r="T64" s="186"/>
      <c r="U64" s="187"/>
      <c r="BJ64" s="186"/>
    </row>
    <row r="65" spans="11:62" x14ac:dyDescent="0.2">
      <c r="K65" s="22"/>
      <c r="N65" s="186"/>
      <c r="O65" s="187"/>
      <c r="T65" s="186"/>
      <c r="U65" s="187"/>
      <c r="BJ65" s="186"/>
    </row>
    <row r="66" spans="11:62" x14ac:dyDescent="0.2">
      <c r="K66" s="22"/>
      <c r="N66" s="186"/>
      <c r="O66" s="187"/>
      <c r="T66" s="186"/>
      <c r="U66" s="187"/>
      <c r="BJ66" s="186"/>
    </row>
    <row r="67" spans="11:62" x14ac:dyDescent="0.2">
      <c r="K67" s="22"/>
      <c r="N67" s="186"/>
      <c r="O67" s="187"/>
      <c r="T67" s="186"/>
      <c r="U67" s="187"/>
      <c r="BJ67" s="186"/>
    </row>
    <row r="68" spans="11:62" x14ac:dyDescent="0.2">
      <c r="K68" s="22"/>
      <c r="N68" s="186"/>
      <c r="O68" s="187"/>
      <c r="T68" s="186"/>
      <c r="U68" s="187"/>
      <c r="BJ68" s="186"/>
    </row>
    <row r="69" spans="11:62" x14ac:dyDescent="0.2">
      <c r="K69" s="22"/>
      <c r="N69" s="186"/>
      <c r="O69" s="187"/>
      <c r="T69" s="186"/>
      <c r="U69" s="187"/>
      <c r="BJ69" s="186"/>
    </row>
    <row r="70" spans="11:62" x14ac:dyDescent="0.2">
      <c r="K70" s="22"/>
    </row>
    <row r="71" spans="11:62" x14ac:dyDescent="0.2">
      <c r="K71" s="22"/>
    </row>
    <row r="72" spans="11:62" x14ac:dyDescent="0.2">
      <c r="K72" s="22"/>
    </row>
    <row r="73" spans="11:62" x14ac:dyDescent="0.2">
      <c r="K73" s="22"/>
    </row>
    <row r="74" spans="11:62" x14ac:dyDescent="0.2">
      <c r="K74" s="22"/>
      <c r="N74" s="186"/>
      <c r="O74" s="187"/>
      <c r="T74" s="186"/>
      <c r="U74" s="187"/>
      <c r="BJ74" s="186"/>
    </row>
    <row r="75" spans="11:62" x14ac:dyDescent="0.2">
      <c r="K75" s="22"/>
      <c r="N75" s="186"/>
      <c r="O75" s="187"/>
      <c r="T75" s="186"/>
      <c r="U75" s="187"/>
      <c r="BJ75" s="186"/>
    </row>
    <row r="76" spans="11:62" x14ac:dyDescent="0.2">
      <c r="K76" s="22"/>
      <c r="N76" s="186"/>
      <c r="O76" s="187"/>
      <c r="T76" s="186"/>
      <c r="U76" s="187"/>
      <c r="BJ76" s="186"/>
    </row>
    <row r="77" spans="11:62" x14ac:dyDescent="0.2">
      <c r="K77" s="22"/>
      <c r="N77" s="186"/>
      <c r="O77" s="187"/>
      <c r="T77" s="186"/>
      <c r="U77" s="187"/>
      <c r="BJ77" s="186"/>
    </row>
    <row r="78" spans="11:62" x14ac:dyDescent="0.2">
      <c r="K78" s="22"/>
      <c r="N78" s="186"/>
      <c r="O78" s="187"/>
      <c r="T78" s="186"/>
      <c r="U78" s="187"/>
      <c r="BJ78" s="186"/>
    </row>
    <row r="79" spans="11:62" x14ac:dyDescent="0.2">
      <c r="K79" s="22"/>
      <c r="N79" s="186"/>
      <c r="O79" s="187"/>
      <c r="T79" s="186"/>
      <c r="U79" s="187"/>
      <c r="BJ79" s="186"/>
    </row>
    <row r="80" spans="11:62" x14ac:dyDescent="0.2">
      <c r="K80" s="22"/>
      <c r="N80" s="186"/>
      <c r="O80" s="187"/>
      <c r="T80" s="186"/>
      <c r="U80" s="187"/>
      <c r="BJ80" s="186"/>
    </row>
    <row r="81" spans="11:62" x14ac:dyDescent="0.2">
      <c r="K81" s="22"/>
      <c r="N81" s="186"/>
      <c r="O81" s="187"/>
      <c r="T81" s="186"/>
      <c r="U81" s="187"/>
      <c r="BJ81" s="186"/>
    </row>
    <row r="82" spans="11:62" x14ac:dyDescent="0.2">
      <c r="K82" s="22"/>
      <c r="N82" s="186"/>
      <c r="O82" s="187"/>
      <c r="T82" s="186"/>
      <c r="U82" s="187"/>
      <c r="BJ82" s="186"/>
    </row>
    <row r="83" spans="11:62" x14ac:dyDescent="0.2">
      <c r="K83" s="22"/>
    </row>
    <row r="84" spans="11:62" x14ac:dyDescent="0.2">
      <c r="K84" s="22"/>
    </row>
    <row r="85" spans="11:62" x14ac:dyDescent="0.2">
      <c r="K85" s="22"/>
      <c r="N85" s="186"/>
      <c r="O85" s="187"/>
      <c r="T85" s="186"/>
      <c r="U85" s="187"/>
      <c r="BJ85" s="186"/>
    </row>
    <row r="86" spans="11:62" x14ac:dyDescent="0.2">
      <c r="K86" s="22"/>
      <c r="N86" s="186"/>
      <c r="O86" s="187"/>
      <c r="T86" s="186"/>
      <c r="U86" s="187"/>
      <c r="BJ86" s="186"/>
    </row>
    <row r="87" spans="11:62" x14ac:dyDescent="0.2">
      <c r="K87" s="22"/>
    </row>
    <row r="88" spans="11:62" x14ac:dyDescent="0.2">
      <c r="K88" s="22"/>
      <c r="N88" s="186"/>
      <c r="O88" s="187"/>
      <c r="T88" s="186"/>
      <c r="U88" s="187"/>
      <c r="BJ88" s="186"/>
    </row>
    <row r="89" spans="11:62" x14ac:dyDescent="0.2">
      <c r="K89" s="22"/>
      <c r="N89" s="186"/>
      <c r="O89" s="187"/>
      <c r="T89" s="186"/>
      <c r="U89" s="187"/>
      <c r="BJ89" s="186"/>
    </row>
    <row r="90" spans="11:62" x14ac:dyDescent="0.2">
      <c r="K90" s="22"/>
      <c r="N90" s="186"/>
      <c r="O90" s="187"/>
      <c r="T90" s="186"/>
      <c r="U90" s="187"/>
      <c r="BJ90" s="186"/>
    </row>
    <row r="91" spans="11:62" x14ac:dyDescent="0.2">
      <c r="K91" s="22"/>
      <c r="N91" s="186"/>
      <c r="O91" s="187"/>
      <c r="T91" s="186"/>
      <c r="U91" s="187"/>
      <c r="BJ91" s="186"/>
    </row>
    <row r="92" spans="11:62" x14ac:dyDescent="0.2">
      <c r="K92" s="22"/>
      <c r="N92" s="186"/>
      <c r="O92" s="187"/>
      <c r="T92" s="186"/>
      <c r="U92" s="187"/>
      <c r="BJ92" s="186"/>
    </row>
    <row r="93" spans="11:62" x14ac:dyDescent="0.2">
      <c r="K93" s="22"/>
      <c r="N93" s="186"/>
      <c r="O93" s="187"/>
      <c r="T93" s="186"/>
      <c r="U93" s="187"/>
      <c r="BJ93" s="186"/>
    </row>
    <row r="94" spans="11:62" x14ac:dyDescent="0.2">
      <c r="K94" s="22"/>
      <c r="N94" s="186"/>
      <c r="O94" s="187"/>
      <c r="T94" s="186"/>
      <c r="U94" s="187"/>
      <c r="BJ94" s="186"/>
    </row>
    <row r="95" spans="11:62" x14ac:dyDescent="0.2">
      <c r="K95" s="22"/>
      <c r="N95" s="186"/>
      <c r="O95" s="187"/>
      <c r="T95" s="186"/>
      <c r="U95" s="187"/>
      <c r="BJ95" s="186"/>
    </row>
    <row r="96" spans="11:62" x14ac:dyDescent="0.2">
      <c r="K96" s="22"/>
    </row>
    <row r="97" spans="11:62" x14ac:dyDescent="0.2">
      <c r="K97" s="22"/>
    </row>
    <row r="98" spans="11:62" x14ac:dyDescent="0.2">
      <c r="K98" s="22"/>
    </row>
    <row r="99" spans="11:62" x14ac:dyDescent="0.2">
      <c r="K99" s="22"/>
      <c r="N99" s="186"/>
      <c r="O99" s="187"/>
      <c r="T99" s="186"/>
      <c r="U99" s="187"/>
      <c r="BJ99" s="186"/>
    </row>
    <row r="100" spans="11:62" x14ac:dyDescent="0.2">
      <c r="K100" s="22"/>
      <c r="N100" s="186"/>
      <c r="O100" s="187"/>
      <c r="T100" s="186"/>
      <c r="U100" s="187"/>
      <c r="BJ100" s="186"/>
    </row>
    <row r="101" spans="11:62" x14ac:dyDescent="0.2">
      <c r="K101" s="22"/>
      <c r="N101" s="186"/>
      <c r="O101" s="187"/>
      <c r="T101" s="186"/>
      <c r="U101" s="187"/>
      <c r="BJ101" s="186"/>
    </row>
    <row r="102" spans="11:62" x14ac:dyDescent="0.2">
      <c r="K102" s="22"/>
      <c r="N102" s="186"/>
      <c r="O102" s="187"/>
      <c r="T102" s="186"/>
      <c r="U102" s="187"/>
      <c r="BJ102" s="186"/>
    </row>
    <row r="103" spans="11:62" x14ac:dyDescent="0.2">
      <c r="K103" s="22"/>
      <c r="N103" s="186"/>
      <c r="O103" s="187"/>
      <c r="T103" s="186"/>
      <c r="U103" s="187"/>
      <c r="BJ103" s="186"/>
    </row>
    <row r="104" spans="11:62" x14ac:dyDescent="0.2">
      <c r="K104" s="22"/>
      <c r="N104" s="186"/>
      <c r="O104" s="187"/>
      <c r="T104" s="186"/>
      <c r="U104" s="187"/>
      <c r="BJ104" s="186"/>
    </row>
    <row r="105" spans="11:62" x14ac:dyDescent="0.2">
      <c r="K105" s="22"/>
      <c r="N105" s="186"/>
      <c r="O105" s="187"/>
      <c r="T105" s="186"/>
      <c r="U105" s="187"/>
      <c r="BJ105" s="186"/>
    </row>
    <row r="110" spans="11:62" x14ac:dyDescent="0.2">
      <c r="N110" s="186"/>
      <c r="O110" s="187"/>
      <c r="T110" s="186"/>
      <c r="U110" s="187"/>
      <c r="BJ110" s="186"/>
    </row>
    <row r="111" spans="11:62" x14ac:dyDescent="0.2">
      <c r="N111" s="186"/>
      <c r="O111" s="187"/>
      <c r="T111" s="186"/>
      <c r="U111" s="187"/>
      <c r="BJ111" s="186"/>
    </row>
    <row r="112" spans="11:62" x14ac:dyDescent="0.2">
      <c r="N112" s="186"/>
      <c r="O112" s="187"/>
      <c r="T112" s="186"/>
      <c r="U112" s="187"/>
      <c r="BJ112" s="186"/>
    </row>
    <row r="113" spans="14:62" x14ac:dyDescent="0.2">
      <c r="N113" s="186"/>
      <c r="O113" s="187"/>
      <c r="T113" s="186"/>
      <c r="U113" s="187"/>
      <c r="BJ113" s="186"/>
    </row>
    <row r="114" spans="14:62" x14ac:dyDescent="0.2">
      <c r="N114" s="186"/>
      <c r="O114" s="187"/>
      <c r="T114" s="186"/>
      <c r="U114" s="187"/>
      <c r="BJ114" s="186"/>
    </row>
    <row r="115" spans="14:62" x14ac:dyDescent="0.2">
      <c r="N115" s="186"/>
      <c r="O115" s="187"/>
      <c r="T115" s="186"/>
      <c r="U115" s="187"/>
      <c r="BJ115" s="186"/>
    </row>
    <row r="116" spans="14:62" x14ac:dyDescent="0.2">
      <c r="N116" s="186"/>
      <c r="O116" s="187"/>
      <c r="T116" s="186"/>
      <c r="U116" s="187"/>
      <c r="BJ116" s="186"/>
    </row>
    <row r="119" spans="14:62" x14ac:dyDescent="0.2">
      <c r="N119" s="186"/>
      <c r="O119" s="187"/>
      <c r="T119" s="186"/>
      <c r="U119" s="187"/>
      <c r="BJ119" s="186"/>
    </row>
    <row r="120" spans="14:62" x14ac:dyDescent="0.2">
      <c r="N120" s="186"/>
      <c r="O120" s="187"/>
      <c r="T120" s="186"/>
      <c r="U120" s="187"/>
      <c r="BJ120" s="186"/>
    </row>
    <row r="121" spans="14:62" x14ac:dyDescent="0.2">
      <c r="N121" s="186"/>
      <c r="O121" s="187"/>
      <c r="T121" s="186"/>
      <c r="U121" s="187"/>
      <c r="BJ121" s="186"/>
    </row>
    <row r="122" spans="14:62" x14ac:dyDescent="0.2">
      <c r="N122" s="186"/>
      <c r="O122" s="187"/>
      <c r="T122" s="186"/>
      <c r="U122" s="187"/>
      <c r="BJ122" s="186"/>
    </row>
    <row r="123" spans="14:62" x14ac:dyDescent="0.2">
      <c r="N123" s="186"/>
      <c r="O123" s="187"/>
      <c r="T123" s="186"/>
      <c r="U123" s="187"/>
      <c r="BJ123" s="186"/>
    </row>
    <row r="124" spans="14:62" x14ac:dyDescent="0.2">
      <c r="N124" s="186"/>
      <c r="O124" s="187"/>
      <c r="T124" s="186"/>
      <c r="U124" s="187"/>
      <c r="BJ124" s="186"/>
    </row>
  </sheetData>
  <sheetProtection sheet="1" formatCells="0" formatColumns="0" formatRows="0" sort="0" autoFilter="0" pivotTables="0"/>
  <autoFilter ref="A36:BR41" xr:uid="{C17AB63A-CC2E-45B1-9000-3DF8F50B2535}"/>
  <mergeCells count="183">
    <mergeCell ref="N40:N41"/>
    <mergeCell ref="O40:O41"/>
    <mergeCell ref="U42:U44"/>
    <mergeCell ref="BJ42:BJ44"/>
    <mergeCell ref="O42:O44"/>
    <mergeCell ref="T42:T44"/>
    <mergeCell ref="N42:N44"/>
    <mergeCell ref="B2:D5"/>
    <mergeCell ref="E2:X5"/>
    <mergeCell ref="D28:F28"/>
    <mergeCell ref="D35:K35"/>
    <mergeCell ref="L35:X35"/>
    <mergeCell ref="Y35:BK35"/>
    <mergeCell ref="BK38:BK39"/>
    <mergeCell ref="BJ38:BJ39"/>
    <mergeCell ref="N38:N39"/>
    <mergeCell ref="O38:O39"/>
    <mergeCell ref="T38:T39"/>
    <mergeCell ref="U38:U39"/>
    <mergeCell ref="BJ45:BJ48"/>
    <mergeCell ref="T45:T48"/>
    <mergeCell ref="U45:U48"/>
    <mergeCell ref="N45:N48"/>
    <mergeCell ref="O45:O48"/>
    <mergeCell ref="U49:U50"/>
    <mergeCell ref="BJ49:BJ50"/>
    <mergeCell ref="O49:O50"/>
    <mergeCell ref="T49:T50"/>
    <mergeCell ref="N49:N50"/>
    <mergeCell ref="U61:U62"/>
    <mergeCell ref="BJ61:BJ62"/>
    <mergeCell ref="O61:O62"/>
    <mergeCell ref="T61:T62"/>
    <mergeCell ref="N61:N62"/>
    <mergeCell ref="BJ51:BJ53"/>
    <mergeCell ref="T51:T53"/>
    <mergeCell ref="U51:U53"/>
    <mergeCell ref="N51:N53"/>
    <mergeCell ref="O51:O53"/>
    <mergeCell ref="U56:U57"/>
    <mergeCell ref="BJ56:BJ57"/>
    <mergeCell ref="O56:O57"/>
    <mergeCell ref="T56:T57"/>
    <mergeCell ref="N56:N57"/>
    <mergeCell ref="A38:A39"/>
    <mergeCell ref="B38:B39"/>
    <mergeCell ref="E38:E39"/>
    <mergeCell ref="F38:F39"/>
    <mergeCell ref="G38:G39"/>
    <mergeCell ref="H38:H39"/>
    <mergeCell ref="I38:I39"/>
    <mergeCell ref="J38:J39"/>
    <mergeCell ref="A40:A41"/>
    <mergeCell ref="B40:B41"/>
    <mergeCell ref="E40:E41"/>
    <mergeCell ref="F40:F41"/>
    <mergeCell ref="U66:U69"/>
    <mergeCell ref="BJ66:BJ69"/>
    <mergeCell ref="O66:O69"/>
    <mergeCell ref="T66:T69"/>
    <mergeCell ref="N66:N69"/>
    <mergeCell ref="G40:G41"/>
    <mergeCell ref="H40:H41"/>
    <mergeCell ref="W38:W39"/>
    <mergeCell ref="X38:X39"/>
    <mergeCell ref="I40:I41"/>
    <mergeCell ref="J40:J41"/>
    <mergeCell ref="K40:K41"/>
    <mergeCell ref="L40:L41"/>
    <mergeCell ref="M40:M41"/>
    <mergeCell ref="BJ63:BJ65"/>
    <mergeCell ref="T63:T65"/>
    <mergeCell ref="U63:U65"/>
    <mergeCell ref="N63:N65"/>
    <mergeCell ref="O63:O65"/>
    <mergeCell ref="BJ59:BJ60"/>
    <mergeCell ref="T59:T60"/>
    <mergeCell ref="U59:U60"/>
    <mergeCell ref="N59:N60"/>
    <mergeCell ref="O59:O60"/>
    <mergeCell ref="BO38:BO39"/>
    <mergeCell ref="BQ38:BQ39"/>
    <mergeCell ref="Q38:Q39"/>
    <mergeCell ref="R38:R39"/>
    <mergeCell ref="S38:S39"/>
    <mergeCell ref="V38:V39"/>
    <mergeCell ref="K38:K39"/>
    <mergeCell ref="L38:L39"/>
    <mergeCell ref="M38:M39"/>
    <mergeCell ref="P38:P39"/>
    <mergeCell ref="BO40:BO41"/>
    <mergeCell ref="BQ40:BQ41"/>
    <mergeCell ref="V40:V41"/>
    <mergeCell ref="W40:W41"/>
    <mergeCell ref="X40:X41"/>
    <mergeCell ref="BK40:BK41"/>
    <mergeCell ref="P40:P41"/>
    <mergeCell ref="Q40:Q41"/>
    <mergeCell ref="R40:R41"/>
    <mergeCell ref="S40:S41"/>
    <mergeCell ref="BJ40:BJ41"/>
    <mergeCell ref="T40:T41"/>
    <mergeCell ref="U40:U41"/>
    <mergeCell ref="BJ74:BJ75"/>
    <mergeCell ref="T74:T75"/>
    <mergeCell ref="U74:U75"/>
    <mergeCell ref="N74:N75"/>
    <mergeCell ref="O74:O75"/>
    <mergeCell ref="U76:U78"/>
    <mergeCell ref="BJ76:BJ78"/>
    <mergeCell ref="O76:O78"/>
    <mergeCell ref="T76:T78"/>
    <mergeCell ref="N76:N78"/>
    <mergeCell ref="BJ79:BJ82"/>
    <mergeCell ref="T79:T82"/>
    <mergeCell ref="U79:U82"/>
    <mergeCell ref="N79:N82"/>
    <mergeCell ref="O79:O82"/>
    <mergeCell ref="U85:U86"/>
    <mergeCell ref="BJ85:BJ86"/>
    <mergeCell ref="O85:O86"/>
    <mergeCell ref="T85:T86"/>
    <mergeCell ref="N85:N86"/>
    <mergeCell ref="BJ88:BJ90"/>
    <mergeCell ref="T88:T90"/>
    <mergeCell ref="U88:U90"/>
    <mergeCell ref="N88:N90"/>
    <mergeCell ref="O88:O90"/>
    <mergeCell ref="U91:U93"/>
    <mergeCell ref="BJ91:BJ93"/>
    <mergeCell ref="O91:O93"/>
    <mergeCell ref="T91:T93"/>
    <mergeCell ref="N91:N93"/>
    <mergeCell ref="BJ94:BJ95"/>
    <mergeCell ref="T94:T95"/>
    <mergeCell ref="U94:U95"/>
    <mergeCell ref="N94:N95"/>
    <mergeCell ref="O94:O95"/>
    <mergeCell ref="U99:U100"/>
    <mergeCell ref="BJ99:BJ100"/>
    <mergeCell ref="O99:O100"/>
    <mergeCell ref="T99:T100"/>
    <mergeCell ref="N99:N100"/>
    <mergeCell ref="BJ101:BJ102"/>
    <mergeCell ref="T101:T102"/>
    <mergeCell ref="U101:U102"/>
    <mergeCell ref="N101:N102"/>
    <mergeCell ref="O101:O102"/>
    <mergeCell ref="U103:U105"/>
    <mergeCell ref="BJ103:BJ105"/>
    <mergeCell ref="O103:O105"/>
    <mergeCell ref="T103:T105"/>
    <mergeCell ref="N103:N105"/>
    <mergeCell ref="BJ110:BJ112"/>
    <mergeCell ref="T110:T112"/>
    <mergeCell ref="U110:U112"/>
    <mergeCell ref="N110:N112"/>
    <mergeCell ref="O110:O112"/>
    <mergeCell ref="U113:U114"/>
    <mergeCell ref="BJ113:BJ114"/>
    <mergeCell ref="O113:O114"/>
    <mergeCell ref="T113:T114"/>
    <mergeCell ref="N113:N114"/>
    <mergeCell ref="BJ115:BJ116"/>
    <mergeCell ref="T115:T116"/>
    <mergeCell ref="U115:U116"/>
    <mergeCell ref="N115:N116"/>
    <mergeCell ref="O115:O116"/>
    <mergeCell ref="U119:U120"/>
    <mergeCell ref="BJ119:BJ120"/>
    <mergeCell ref="O119:O120"/>
    <mergeCell ref="T119:T120"/>
    <mergeCell ref="N119:N120"/>
    <mergeCell ref="BJ121:BJ122"/>
    <mergeCell ref="T121:T122"/>
    <mergeCell ref="U121:U122"/>
    <mergeCell ref="N121:N122"/>
    <mergeCell ref="O121:O122"/>
    <mergeCell ref="U123:U124"/>
    <mergeCell ref="BJ123:BJ124"/>
    <mergeCell ref="O123:O124"/>
    <mergeCell ref="T123:T124"/>
    <mergeCell ref="N123:N124"/>
  </mergeCells>
  <conditionalFormatting sqref="W40 O37:Q38 U37:X38">
    <cfRule type="containsText" dxfId="179" priority="252" operator="containsText" text="RIESGO BAJO">
      <formula>NOT(ISERROR(SEARCH("RIESGO BAJO",O37)))</formula>
    </cfRule>
    <cfRule type="containsText" dxfId="178" priority="253" operator="containsText" text="RIESGO MODERADO">
      <formula>NOT(ISERROR(SEARCH("RIESGO MODERADO",O37)))</formula>
    </cfRule>
    <cfRule type="containsText" dxfId="177" priority="254" operator="containsText" text="RIESGO ALTO">
      <formula>NOT(ISERROR(SEARCH("RIESGO ALTO",O37)))</formula>
    </cfRule>
    <cfRule type="containsText" dxfId="176" priority="255" operator="containsText" text="RIESGO EXTREMO">
      <formula>NOT(ISERROR(SEARCH("RIESGO EXTREMO",O37)))</formula>
    </cfRule>
  </conditionalFormatting>
  <conditionalFormatting sqref="X40">
    <cfRule type="containsText" dxfId="175" priority="203" operator="containsText" text="RIESGO BAJO">
      <formula>NOT(ISERROR(SEARCH("RIESGO BAJO",X40)))</formula>
    </cfRule>
    <cfRule type="containsText" dxfId="174" priority="204" operator="containsText" text="RIESGO MODERADO">
      <formula>NOT(ISERROR(SEARCH("RIESGO MODERADO",X40)))</formula>
    </cfRule>
    <cfRule type="containsText" dxfId="173" priority="205" operator="containsText" text="RIESGO ALTO">
      <formula>NOT(ISERROR(SEARCH("RIESGO ALTO",X40)))</formula>
    </cfRule>
    <cfRule type="containsText" dxfId="172" priority="206" operator="containsText" text="RIESGO EXTREMO">
      <formula>NOT(ISERROR(SEARCH("RIESGO EXTREMO",X40)))</formula>
    </cfRule>
  </conditionalFormatting>
  <conditionalFormatting sqref="P40">
    <cfRule type="containsText" dxfId="171" priority="191" operator="containsText" text="RIESGO BAJO">
      <formula>NOT(ISERROR(SEARCH("RIESGO BAJO",P40)))</formula>
    </cfRule>
    <cfRule type="containsText" dxfId="170" priority="192" operator="containsText" text="RIESGO MODERADO">
      <formula>NOT(ISERROR(SEARCH("RIESGO MODERADO",P40)))</formula>
    </cfRule>
    <cfRule type="containsText" dxfId="169" priority="193" operator="containsText" text="RIESGO ALTO">
      <formula>NOT(ISERROR(SEARCH("RIESGO ALTO",P40)))</formula>
    </cfRule>
    <cfRule type="containsText" dxfId="168" priority="194" operator="containsText" text="RIESGO EXTREMO">
      <formula>NOT(ISERROR(SEARCH("RIESGO EXTREMO",P40)))</formula>
    </cfRule>
  </conditionalFormatting>
  <conditionalFormatting sqref="O40">
    <cfRule type="containsText" dxfId="167" priority="103" operator="containsText" text="RIESGO BAJO">
      <formula>NOT(ISERROR(SEARCH("RIESGO BAJO",O40)))</formula>
    </cfRule>
    <cfRule type="containsText" dxfId="166" priority="104" operator="containsText" text="RIESGO MODERADO">
      <formula>NOT(ISERROR(SEARCH("RIESGO MODERADO",O40)))</formula>
    </cfRule>
    <cfRule type="containsText" dxfId="165" priority="105" operator="containsText" text="RIESGO ALTO">
      <formula>NOT(ISERROR(SEARCH("RIESGO ALTO",O40)))</formula>
    </cfRule>
    <cfRule type="containsText" dxfId="164" priority="106" operator="containsText" text="RIESGO EXTREMO">
      <formula>NOT(ISERROR(SEARCH("RIESGO EXTREMO",O40)))</formula>
    </cfRule>
  </conditionalFormatting>
  <conditionalFormatting sqref="Q40">
    <cfRule type="containsText" dxfId="163" priority="119" operator="containsText" text="RIESGO BAJO">
      <formula>NOT(ISERROR(SEARCH("RIESGO BAJO",Q40)))</formula>
    </cfRule>
    <cfRule type="containsText" dxfId="162" priority="120" operator="containsText" text="RIESGO MODERADO">
      <formula>NOT(ISERROR(SEARCH("RIESGO MODERADO",Q40)))</formula>
    </cfRule>
    <cfRule type="containsText" dxfId="161" priority="121" operator="containsText" text="RIESGO ALTO">
      <formula>NOT(ISERROR(SEARCH("RIESGO ALTO",Q40)))</formula>
    </cfRule>
    <cfRule type="containsText" dxfId="160" priority="122" operator="containsText" text="RIESGO EXTREMO">
      <formula>NOT(ISERROR(SEARCH("RIESGO EXTREMO",Q40)))</formula>
    </cfRule>
  </conditionalFormatting>
  <conditionalFormatting sqref="V40">
    <cfRule type="containsText" dxfId="159" priority="67" operator="containsText" text="RIESGO BAJO">
      <formula>NOT(ISERROR(SEARCH("RIESGO BAJO",V40)))</formula>
    </cfRule>
    <cfRule type="containsText" dxfId="158" priority="68" operator="containsText" text="RIESGO MODERADO">
      <formula>NOT(ISERROR(SEARCH("RIESGO MODERADO",V40)))</formula>
    </cfRule>
    <cfRule type="containsText" dxfId="157" priority="69" operator="containsText" text="RIESGO ALTO">
      <formula>NOT(ISERROR(SEARCH("RIESGO ALTO",V40)))</formula>
    </cfRule>
    <cfRule type="containsText" dxfId="156" priority="70" operator="containsText" text="RIESGO EXTREMO">
      <formula>NOT(ISERROR(SEARCH("RIESGO EXTREMO",V40)))</formula>
    </cfRule>
  </conditionalFormatting>
  <conditionalFormatting sqref="U40">
    <cfRule type="containsText" dxfId="155" priority="47" operator="containsText" text="RIESGO BAJO">
      <formula>NOT(ISERROR(SEARCH("RIESGO BAJO",U40)))</formula>
    </cfRule>
    <cfRule type="containsText" dxfId="154" priority="48" operator="containsText" text="RIESGO MODERADO">
      <formula>NOT(ISERROR(SEARCH("RIESGO MODERADO",U40)))</formula>
    </cfRule>
    <cfRule type="containsText" dxfId="153" priority="49" operator="containsText" text="RIESGO ALTO">
      <formula>NOT(ISERROR(SEARCH("RIESGO ALTO",U40)))</formula>
    </cfRule>
    <cfRule type="containsText" dxfId="152" priority="50" operator="containsText" text="RIESGO EXTREMO">
      <formula>NOT(ISERROR(SEARCH("RIESGO EXTREMO",U40)))</formula>
    </cfRule>
  </conditionalFormatting>
  <conditionalFormatting sqref="L6:L10">
    <cfRule type="colorScale" priority="2">
      <colorScale>
        <cfvo type="min"/>
        <cfvo type="percentile" val="50"/>
        <cfvo type="max"/>
        <color rgb="FFF8696B"/>
        <color rgb="FFFFEB84"/>
        <color rgb="FF63BE7B"/>
      </colorScale>
    </cfRule>
  </conditionalFormatting>
  <conditionalFormatting sqref="R6:R10">
    <cfRule type="colorScale" priority="1">
      <colorScale>
        <cfvo type="min"/>
        <cfvo type="percentile" val="50"/>
        <cfvo type="max"/>
        <color rgb="FFF8696B"/>
        <color rgb="FFFFEB84"/>
        <color rgb="FF63BE7B"/>
      </colorScale>
    </cfRule>
  </conditionalFormatting>
  <dataValidations count="26">
    <dataValidation type="list" allowBlank="1" showInputMessage="1" showErrorMessage="1" sqref="L37:L38 R37:R41 L40:L41" xr:uid="{7046EBC7-EB22-4DA8-9EB3-4BBAF8BAAA9A}">
      <formula1>$L$6:$L$10</formula1>
    </dataValidation>
    <dataValidation type="list" allowBlank="1" showInputMessage="1" showErrorMessage="1" sqref="M37:M38 S37:S41 M40:M41" xr:uid="{807DBE02-4AD7-4321-8139-D5D08BCA4ED9}">
      <formula1>$M$6:$M$10</formula1>
    </dataValidation>
    <dataValidation type="list" allowBlank="1" showInputMessage="1" showErrorMessage="1" sqref="F40 F37:F38" xr:uid="{69E96A00-17F5-445C-A678-FD0B2C20CC28}">
      <formula1>$F$6:$F$11</formula1>
    </dataValidation>
    <dataValidation type="list" allowBlank="1" showInputMessage="1" showErrorMessage="1" sqref="G40 G37:G38" xr:uid="{1D7FEC2C-4CA3-4C59-8619-BFD05909F143}">
      <formula1>$G$6:$G$11</formula1>
    </dataValidation>
    <dataValidation type="list" allowBlank="1" showInputMessage="1" showErrorMessage="1" sqref="H40 H37:H38" xr:uid="{751BF114-3175-4567-899A-F19A9871A6C5}">
      <formula1>$H$6:$H$12</formula1>
    </dataValidation>
    <dataValidation type="list" allowBlank="1" showInputMessage="1" showErrorMessage="1" sqref="Q40 Q37:Q38" xr:uid="{A007B249-FEB6-44F7-BF08-24687C2BDACF}">
      <formula1>#REF!</formula1>
    </dataValidation>
    <dataValidation type="list" allowBlank="1" showInputMessage="1" showErrorMessage="1" sqref="AN37:AN41" xr:uid="{CF71D401-4AD7-4A6C-8FE6-5F18F3EE40AC}">
      <formula1>$AN$6:$AN$14</formula1>
    </dataValidation>
    <dataValidation type="list" allowBlank="1" showInputMessage="1" showErrorMessage="1" sqref="E37:E41" xr:uid="{E08A8AFC-E234-46CD-990C-85F205AC405D}">
      <formula1>$E$6:$E$15</formula1>
    </dataValidation>
    <dataValidation type="list" allowBlank="1" showInputMessage="1" showErrorMessage="1" sqref="D37:D41" xr:uid="{7125872E-F5C9-411E-9807-01C329C77E4B}">
      <formula1>$D$6:$D$25</formula1>
    </dataValidation>
    <dataValidation type="list" allowBlank="1" showInputMessage="1" showErrorMessage="1" sqref="BM37:BM41" xr:uid="{9B07ED64-2881-46E2-99DD-09036F56FE89}">
      <formula1>$BM$6:$BM$8</formula1>
    </dataValidation>
    <dataValidation type="list" allowBlank="1" showInputMessage="1" showErrorMessage="1" sqref="BL37:BL41" xr:uid="{254FC1A1-0A71-4B01-8CAC-C71E2AB5CBE3}">
      <formula1>$BL$6:$BL$7</formula1>
    </dataValidation>
    <dataValidation type="list" allowBlank="1" showInputMessage="1" showErrorMessage="1" sqref="X37:X41" xr:uid="{024A00EC-3C03-478D-BDED-598490F348EA}">
      <formula1>$X$6:$X$7</formula1>
    </dataValidation>
    <dataValidation type="list" allowBlank="1" showInputMessage="1" showErrorMessage="1" sqref="AJ37:AJ41" xr:uid="{63B76433-2240-4E4B-B8EC-4FFDA70A42D9}">
      <formula1>$AJ$6:$AJ$8</formula1>
    </dataValidation>
    <dataValidation type="list" allowBlank="1" showInputMessage="1" showErrorMessage="1" sqref="AA37:AA41" xr:uid="{49B741BA-FE9C-4895-B061-C63F9361086C}">
      <formula1>$AA$6:$AA$7</formula1>
    </dataValidation>
    <dataValidation type="list" allowBlank="1" showInputMessage="1" showErrorMessage="1" sqref="AK37:AM41" xr:uid="{266CB9A7-8F20-4EE8-AD7F-1F5D46231ED1}">
      <formula1>$AK$6:$AK$7</formula1>
    </dataValidation>
    <dataValidation type="list" allowBlank="1" showInputMessage="1" showErrorMessage="1" sqref="AP37:AP41" xr:uid="{50F79EAC-12E2-4DD6-A946-9028DC7EED83}">
      <formula1>$AP$6:$AP$7</formula1>
    </dataValidation>
    <dataValidation type="list" allowBlank="1" showInputMessage="1" showErrorMessage="1" sqref="AQ37:AQ41" xr:uid="{6DF554B4-BC00-4771-BC0E-0B5DB2A01F38}">
      <formula1>$AQ$6:$AQ$7</formula1>
    </dataValidation>
    <dataValidation type="list" allowBlank="1" showInputMessage="1" showErrorMessage="1" sqref="AR37:AR41" xr:uid="{837E76FB-E39E-42BC-A3EB-6169D1762F46}">
      <formula1>$AR$6:$AR$7</formula1>
    </dataValidation>
    <dataValidation type="list" allowBlank="1" showInputMessage="1" showErrorMessage="1" sqref="AS37:AS41" xr:uid="{33CBA580-CC20-4647-98E5-84A25AE98F54}">
      <formula1>$AS$6:$AS$8</formula1>
    </dataValidation>
    <dataValidation type="list" allowBlank="1" showInputMessage="1" showErrorMessage="1" sqref="AT37:AT41" xr:uid="{8B7355B4-DEEA-4788-964F-4798E755EB1D}">
      <formula1>$AT$6:$AT$7</formula1>
    </dataValidation>
    <dataValidation type="list" allowBlank="1" showInputMessage="1" showErrorMessage="1" sqref="AU37:AU41" xr:uid="{70790A74-46AD-4037-978A-23A36AD5FAAE}">
      <formula1>$AU$6:$AU$7</formula1>
    </dataValidation>
    <dataValidation type="list" allowBlank="1" showInputMessage="1" showErrorMessage="1" sqref="AV37:AV41" xr:uid="{800CEE69-DE88-4E2E-85B6-9633D0C9F6FD}">
      <formula1>$AV$6:$AV$8</formula1>
    </dataValidation>
    <dataValidation type="list" allowBlank="1" showInputMessage="1" showErrorMessage="1" sqref="BF37:BF41" xr:uid="{0D92F47F-B3F9-41C0-8BD0-F347BF2C8C10}">
      <formula1>$BF$6:$BF$8</formula1>
    </dataValidation>
    <dataValidation type="list" allowBlank="1" showInputMessage="1" showErrorMessage="1" sqref="AC37:AC41" xr:uid="{59120A32-DDAB-4FCE-BEF2-E2D1E2CD3812}">
      <formula1>$AC$6:$AC$7</formula1>
    </dataValidation>
    <dataValidation type="list" allowBlank="1" showInputMessage="1" showErrorMessage="1" sqref="AI37:AI41" xr:uid="{B3D11ED3-D2B7-4ECC-B330-FAC6C22A5081}">
      <formula1>$AI$6:$AI$7</formula1>
    </dataValidation>
    <dataValidation type="list" allowBlank="1" showInputMessage="1" showErrorMessage="1" sqref="AO37:AO41" xr:uid="{F97D0174-4E62-484A-9944-74E6BC9FC4E2}">
      <formula1>$AO$6:$AO$7</formula1>
    </dataValidation>
  </dataValidations>
  <pageMargins left="0.25" right="0.25" top="0.75" bottom="0.75" header="0.3" footer="0.3"/>
  <pageSetup scale="21" orientation="landscape"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12068-2396-4AFB-8C00-FA306171EEF3}">
  <sheetPr>
    <tabColor theme="8" tint="-0.249977111117893"/>
  </sheetPr>
  <dimension ref="A1:EH134"/>
  <sheetViews>
    <sheetView showGridLines="0" zoomScale="70" zoomScaleNormal="70" zoomScaleSheetLayoutView="80" workbookViewId="0"/>
  </sheetViews>
  <sheetFormatPr baseColWidth="10" defaultRowHeight="15" x14ac:dyDescent="0.2"/>
  <cols>
    <col min="1" max="1" width="3.5703125" style="1" bestFit="1" customWidth="1"/>
    <col min="2" max="2" width="7" style="3" customWidth="1"/>
    <col min="3" max="3" width="20.140625" style="26" hidden="1" customWidth="1"/>
    <col min="4" max="4" width="20.42578125" style="2" customWidth="1"/>
    <col min="5" max="5" width="15" style="1" customWidth="1"/>
    <col min="6" max="7" width="14.42578125" style="1" customWidth="1"/>
    <col min="8" max="8" width="15.5703125" style="1" customWidth="1"/>
    <col min="9" max="9" width="37.85546875" style="1" customWidth="1"/>
    <col min="10" max="10" width="33.140625" style="1" customWidth="1"/>
    <col min="11" max="11" width="36.28515625" style="1" customWidth="1"/>
    <col min="12" max="12" width="16.7109375" style="1" customWidth="1"/>
    <col min="13" max="13" width="14.140625" style="1" customWidth="1"/>
    <col min="14" max="14" width="9.5703125" style="1" hidden="1" customWidth="1"/>
    <col min="15" max="15" width="15.5703125" style="6" hidden="1" customWidth="1"/>
    <col min="16" max="16" width="15.5703125" style="6" customWidth="1"/>
    <col min="17" max="17" width="18.42578125" style="1" customWidth="1"/>
    <col min="18" max="18" width="17.7109375" style="1" customWidth="1"/>
    <col min="19" max="19" width="13.85546875" style="1" customWidth="1"/>
    <col min="20" max="20" width="9.5703125" style="1" hidden="1" customWidth="1"/>
    <col min="21" max="21" width="15.5703125" style="6" hidden="1" customWidth="1"/>
    <col min="22" max="22" width="16.7109375" style="6" customWidth="1"/>
    <col min="23" max="24" width="28.140625" style="1" customWidth="1"/>
    <col min="25" max="25" width="82.140625" style="1" customWidth="1"/>
    <col min="26" max="26" width="21.28515625" style="2" customWidth="1"/>
    <col min="27" max="27" width="16.140625" style="1" customWidth="1"/>
    <col min="28" max="28" width="35" style="1" customWidth="1"/>
    <col min="29" max="29" width="21.140625" style="1" customWidth="1"/>
    <col min="30" max="30" width="7.42578125" style="1" customWidth="1"/>
    <col min="31" max="34" width="11.85546875" style="1" customWidth="1"/>
    <col min="35" max="35" width="21.140625" style="1" customWidth="1"/>
    <col min="36" max="41" width="16.140625" style="1" customWidth="1"/>
    <col min="42" max="48" width="19.28515625" style="2" customWidth="1"/>
    <col min="49" max="49" width="4.85546875" style="2" customWidth="1"/>
    <col min="50" max="50" width="6.42578125" style="2" customWidth="1"/>
    <col min="51" max="55" width="4.85546875" style="2" customWidth="1"/>
    <col min="56" max="56" width="10.42578125" style="2" customWidth="1"/>
    <col min="57" max="57" width="11.85546875" style="2" customWidth="1"/>
    <col min="58" max="58" width="28.85546875" style="1" customWidth="1"/>
    <col min="59" max="59" width="13" style="1" customWidth="1"/>
    <col min="60" max="60" width="14" style="1" customWidth="1"/>
    <col min="61" max="62" width="14.42578125" style="1" customWidth="1"/>
    <col min="63" max="63" width="13.28515625" style="1" customWidth="1"/>
    <col min="64" max="65" width="18.85546875" style="1" customWidth="1"/>
    <col min="66" max="67" width="18" style="1" customWidth="1"/>
    <col min="68" max="69" width="17.85546875" style="1" customWidth="1"/>
    <col min="70" max="70" width="22.42578125" style="26" customWidth="1"/>
    <col min="71" max="72" width="11.42578125" style="1" customWidth="1"/>
    <col min="73" max="16384" width="11.42578125" style="1"/>
  </cols>
  <sheetData>
    <row r="1" spans="2:70" s="58" customFormat="1" ht="6" customHeight="1" thickBot="1" x14ac:dyDescent="0.25">
      <c r="B1" s="3"/>
      <c r="C1" s="26"/>
      <c r="D1" s="2"/>
      <c r="O1" s="59"/>
      <c r="P1" s="59"/>
      <c r="U1" s="59"/>
      <c r="V1" s="59"/>
      <c r="Z1" s="2"/>
      <c r="AP1" s="2"/>
      <c r="AQ1" s="2"/>
      <c r="AR1" s="2"/>
      <c r="AS1" s="2"/>
      <c r="AT1" s="2"/>
      <c r="AU1" s="2"/>
      <c r="AV1" s="2"/>
      <c r="AW1" s="2"/>
      <c r="AX1" s="2"/>
      <c r="AY1" s="2"/>
      <c r="AZ1" s="2"/>
      <c r="BA1" s="2"/>
      <c r="BB1" s="2"/>
      <c r="BC1" s="2"/>
      <c r="BD1" s="2"/>
      <c r="BE1" s="2"/>
      <c r="BR1" s="26"/>
    </row>
    <row r="2" spans="2:70" s="58" customFormat="1" ht="14.25" customHeight="1" x14ac:dyDescent="0.2">
      <c r="B2" s="159"/>
      <c r="C2" s="160"/>
      <c r="D2" s="161"/>
      <c r="E2" s="168" t="s">
        <v>794</v>
      </c>
      <c r="F2" s="169"/>
      <c r="G2" s="169"/>
      <c r="H2" s="169"/>
      <c r="I2" s="169"/>
      <c r="J2" s="169"/>
      <c r="K2" s="169"/>
      <c r="L2" s="169"/>
      <c r="M2" s="169"/>
      <c r="N2" s="169"/>
      <c r="O2" s="169"/>
      <c r="P2" s="169"/>
      <c r="Q2" s="169"/>
      <c r="R2" s="169"/>
      <c r="S2" s="169"/>
      <c r="T2" s="169"/>
      <c r="U2" s="169"/>
      <c r="V2" s="169"/>
      <c r="W2" s="169"/>
      <c r="X2" s="170"/>
      <c r="Z2" s="2"/>
      <c r="AP2" s="2"/>
      <c r="AQ2" s="2"/>
      <c r="AR2" s="2"/>
      <c r="AS2" s="2"/>
      <c r="AT2" s="2"/>
      <c r="AU2" s="2"/>
      <c r="AV2" s="2"/>
      <c r="AW2" s="2"/>
      <c r="AX2" s="2"/>
      <c r="AY2" s="2"/>
      <c r="AZ2" s="2"/>
      <c r="BA2" s="2"/>
      <c r="BB2" s="2"/>
      <c r="BC2" s="2"/>
      <c r="BD2" s="2"/>
      <c r="BE2" s="2"/>
      <c r="BR2" s="26"/>
    </row>
    <row r="3" spans="2:70" s="58" customFormat="1" ht="14.25" customHeight="1" x14ac:dyDescent="0.2">
      <c r="B3" s="162"/>
      <c r="C3" s="188"/>
      <c r="D3" s="164"/>
      <c r="E3" s="171"/>
      <c r="F3" s="189"/>
      <c r="G3" s="189"/>
      <c r="H3" s="189"/>
      <c r="I3" s="189"/>
      <c r="J3" s="189"/>
      <c r="K3" s="189"/>
      <c r="L3" s="189"/>
      <c r="M3" s="189"/>
      <c r="N3" s="189"/>
      <c r="O3" s="189"/>
      <c r="P3" s="189"/>
      <c r="Q3" s="189"/>
      <c r="R3" s="189"/>
      <c r="S3" s="189"/>
      <c r="T3" s="189"/>
      <c r="U3" s="189"/>
      <c r="V3" s="189"/>
      <c r="W3" s="189"/>
      <c r="X3" s="173"/>
      <c r="Y3" s="4"/>
      <c r="Z3" s="4"/>
      <c r="AA3" s="4"/>
      <c r="AB3" s="4"/>
      <c r="AC3" s="4"/>
      <c r="AD3" s="4"/>
      <c r="AE3" s="4"/>
      <c r="AF3" s="4"/>
      <c r="AG3" s="16"/>
      <c r="AH3" s="16"/>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R3" s="26"/>
    </row>
    <row r="4" spans="2:70" s="58" customFormat="1" ht="14.25" customHeight="1" x14ac:dyDescent="0.2">
      <c r="B4" s="162"/>
      <c r="C4" s="188"/>
      <c r="D4" s="164"/>
      <c r="E4" s="171"/>
      <c r="F4" s="189"/>
      <c r="G4" s="189"/>
      <c r="H4" s="189"/>
      <c r="I4" s="189"/>
      <c r="J4" s="189"/>
      <c r="K4" s="189"/>
      <c r="L4" s="189"/>
      <c r="M4" s="189"/>
      <c r="N4" s="189"/>
      <c r="O4" s="189"/>
      <c r="P4" s="189"/>
      <c r="Q4" s="189"/>
      <c r="R4" s="189"/>
      <c r="S4" s="189"/>
      <c r="T4" s="189"/>
      <c r="U4" s="189"/>
      <c r="V4" s="189"/>
      <c r="W4" s="189"/>
      <c r="X4" s="173"/>
      <c r="Y4" s="4"/>
      <c r="Z4" s="4"/>
      <c r="AA4" s="4"/>
      <c r="AB4" s="4"/>
      <c r="AC4" s="4"/>
      <c r="AD4" s="4"/>
      <c r="AE4" s="4"/>
      <c r="AF4" s="4"/>
      <c r="AG4" s="16"/>
      <c r="AH4" s="16"/>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R4" s="26"/>
    </row>
    <row r="5" spans="2:70" s="58" customFormat="1" ht="15" customHeight="1" thickBot="1" x14ac:dyDescent="0.25">
      <c r="B5" s="165"/>
      <c r="C5" s="166"/>
      <c r="D5" s="167"/>
      <c r="E5" s="174"/>
      <c r="F5" s="175"/>
      <c r="G5" s="175"/>
      <c r="H5" s="175"/>
      <c r="I5" s="175"/>
      <c r="J5" s="175"/>
      <c r="K5" s="175"/>
      <c r="L5" s="175"/>
      <c r="M5" s="175"/>
      <c r="N5" s="175"/>
      <c r="O5" s="175"/>
      <c r="P5" s="175"/>
      <c r="Q5" s="175"/>
      <c r="R5" s="175"/>
      <c r="S5" s="175"/>
      <c r="T5" s="175"/>
      <c r="U5" s="175"/>
      <c r="V5" s="175"/>
      <c r="W5" s="175"/>
      <c r="X5" s="176"/>
      <c r="Y5" s="4"/>
      <c r="Z5" s="4"/>
      <c r="AA5" s="4"/>
      <c r="AB5" s="4"/>
      <c r="AC5" s="4"/>
      <c r="AD5" s="4"/>
      <c r="AE5" s="4"/>
      <c r="AF5" s="4"/>
      <c r="AG5" s="16"/>
      <c r="AH5" s="16"/>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R5" s="26"/>
    </row>
    <row r="6" spans="2:70" s="58" customFormat="1" hidden="1" x14ac:dyDescent="0.2">
      <c r="B6" s="3" t="s">
        <v>133</v>
      </c>
      <c r="C6" s="26"/>
      <c r="D6" s="2" t="s">
        <v>58</v>
      </c>
      <c r="E6" s="58" t="s">
        <v>36</v>
      </c>
      <c r="F6" s="58" t="s">
        <v>64</v>
      </c>
      <c r="G6" s="58" t="s">
        <v>75</v>
      </c>
      <c r="H6" s="58" t="s">
        <v>80</v>
      </c>
      <c r="L6" s="58">
        <v>1</v>
      </c>
      <c r="M6" s="58">
        <v>1</v>
      </c>
      <c r="O6" s="5" t="s">
        <v>84</v>
      </c>
      <c r="P6" s="5" t="s">
        <v>84</v>
      </c>
      <c r="Q6" s="58" t="s">
        <v>89</v>
      </c>
      <c r="R6" s="58">
        <v>1</v>
      </c>
      <c r="S6" s="58">
        <v>1</v>
      </c>
      <c r="U6" s="5" t="s">
        <v>84</v>
      </c>
      <c r="V6" s="5" t="s">
        <v>84</v>
      </c>
      <c r="X6" s="58" t="s">
        <v>6</v>
      </c>
      <c r="Z6" s="2"/>
      <c r="AA6" s="8" t="s">
        <v>6</v>
      </c>
      <c r="AB6" s="8"/>
      <c r="AC6" s="8" t="s">
        <v>7</v>
      </c>
      <c r="AD6" s="8"/>
      <c r="AE6" s="8"/>
      <c r="AF6" s="8"/>
      <c r="AG6" s="8"/>
      <c r="AH6" s="8"/>
      <c r="AI6" s="8" t="s">
        <v>6</v>
      </c>
      <c r="AJ6" s="8" t="s">
        <v>20</v>
      </c>
      <c r="AK6" s="8" t="s">
        <v>6</v>
      </c>
      <c r="AL6" s="8" t="s">
        <v>6</v>
      </c>
      <c r="AM6" s="8" t="s">
        <v>6</v>
      </c>
      <c r="AN6" s="8" t="s">
        <v>24</v>
      </c>
      <c r="AO6" s="8" t="s">
        <v>117</v>
      </c>
      <c r="AP6" s="9" t="s">
        <v>101</v>
      </c>
      <c r="AQ6" s="9" t="s">
        <v>103</v>
      </c>
      <c r="AR6" s="9" t="s">
        <v>105</v>
      </c>
      <c r="AS6" s="9" t="s">
        <v>113</v>
      </c>
      <c r="AT6" s="9" t="s">
        <v>108</v>
      </c>
      <c r="AU6" s="9" t="s">
        <v>110</v>
      </c>
      <c r="AV6" s="9" t="s">
        <v>112</v>
      </c>
      <c r="AW6" s="9"/>
      <c r="AX6" s="9"/>
      <c r="AY6" s="9"/>
      <c r="AZ6" s="9"/>
      <c r="BA6" s="9"/>
      <c r="BB6" s="9"/>
      <c r="BC6" s="9"/>
      <c r="BD6" s="9"/>
      <c r="BE6" s="9" t="s">
        <v>126</v>
      </c>
      <c r="BF6" s="8" t="s">
        <v>156</v>
      </c>
      <c r="BG6" s="8"/>
      <c r="BH6" s="8"/>
      <c r="BI6" s="8"/>
      <c r="BK6" s="8"/>
      <c r="BL6" s="8" t="s">
        <v>165</v>
      </c>
      <c r="BM6" s="8" t="s">
        <v>165</v>
      </c>
      <c r="BR6" s="26"/>
    </row>
    <row r="7" spans="2:70" s="58" customFormat="1" hidden="1" x14ac:dyDescent="0.2">
      <c r="B7" s="3" t="s">
        <v>134</v>
      </c>
      <c r="C7" s="26"/>
      <c r="D7" s="2" t="s">
        <v>8</v>
      </c>
      <c r="E7" s="58" t="s">
        <v>34</v>
      </c>
      <c r="F7" s="58" t="s">
        <v>65</v>
      </c>
      <c r="G7" s="58" t="s">
        <v>76</v>
      </c>
      <c r="H7" s="58" t="s">
        <v>81</v>
      </c>
      <c r="L7" s="58">
        <v>2</v>
      </c>
      <c r="M7" s="58">
        <v>2</v>
      </c>
      <c r="O7" s="5" t="s">
        <v>85</v>
      </c>
      <c r="P7" s="5" t="s">
        <v>85</v>
      </c>
      <c r="Q7" s="58" t="s">
        <v>90</v>
      </c>
      <c r="R7" s="58">
        <v>2</v>
      </c>
      <c r="S7" s="58">
        <v>2</v>
      </c>
      <c r="U7" s="5" t="s">
        <v>85</v>
      </c>
      <c r="V7" s="5" t="s">
        <v>85</v>
      </c>
      <c r="X7" s="58" t="s">
        <v>23</v>
      </c>
      <c r="Z7" s="2"/>
      <c r="AA7" s="8" t="s">
        <v>23</v>
      </c>
      <c r="AB7" s="8"/>
      <c r="AC7" s="8" t="s">
        <v>9</v>
      </c>
      <c r="AD7" s="8"/>
      <c r="AE7" s="8"/>
      <c r="AF7" s="8"/>
      <c r="AG7" s="8"/>
      <c r="AH7" s="8"/>
      <c r="AI7" s="8" t="s">
        <v>23</v>
      </c>
      <c r="AJ7" s="8" t="s">
        <v>21</v>
      </c>
      <c r="AK7" s="8" t="s">
        <v>23</v>
      </c>
      <c r="AL7" s="8" t="s">
        <v>23</v>
      </c>
      <c r="AM7" s="8" t="s">
        <v>23</v>
      </c>
      <c r="AN7" s="8" t="s">
        <v>25</v>
      </c>
      <c r="AO7" s="8" t="s">
        <v>118</v>
      </c>
      <c r="AP7" s="9" t="s">
        <v>102</v>
      </c>
      <c r="AQ7" s="9" t="s">
        <v>104</v>
      </c>
      <c r="AR7" s="9" t="s">
        <v>106</v>
      </c>
      <c r="AS7" s="9" t="s">
        <v>114</v>
      </c>
      <c r="AT7" s="9" t="s">
        <v>109</v>
      </c>
      <c r="AU7" s="9" t="s">
        <v>111</v>
      </c>
      <c r="AV7" s="9" t="s">
        <v>115</v>
      </c>
      <c r="AW7" s="9"/>
      <c r="AX7" s="9"/>
      <c r="AY7" s="9"/>
      <c r="AZ7" s="9"/>
      <c r="BA7" s="9"/>
      <c r="BB7" s="9"/>
      <c r="BC7" s="9"/>
      <c r="BD7" s="9"/>
      <c r="BE7" s="9" t="s">
        <v>127</v>
      </c>
      <c r="BF7" s="8" t="s">
        <v>157</v>
      </c>
      <c r="BG7" s="8"/>
      <c r="BH7" s="8"/>
      <c r="BI7" s="8"/>
      <c r="BK7" s="8"/>
      <c r="BL7" s="8" t="s">
        <v>166</v>
      </c>
      <c r="BM7" s="8" t="s">
        <v>167</v>
      </c>
      <c r="BR7" s="26"/>
    </row>
    <row r="8" spans="2:70" s="58" customFormat="1" hidden="1" x14ac:dyDescent="0.2">
      <c r="B8" s="3" t="s">
        <v>135</v>
      </c>
      <c r="C8" s="26"/>
      <c r="D8" s="2" t="s">
        <v>44</v>
      </c>
      <c r="E8" s="58" t="s">
        <v>32</v>
      </c>
      <c r="F8" s="58" t="s">
        <v>66</v>
      </c>
      <c r="G8" s="58" t="s">
        <v>77</v>
      </c>
      <c r="H8" s="58" t="s">
        <v>82</v>
      </c>
      <c r="L8" s="58">
        <v>3</v>
      </c>
      <c r="M8" s="58">
        <v>3</v>
      </c>
      <c r="O8" s="5" t="s">
        <v>86</v>
      </c>
      <c r="P8" s="5" t="s">
        <v>86</v>
      </c>
      <c r="Q8" s="58" t="s">
        <v>91</v>
      </c>
      <c r="R8" s="58">
        <v>3</v>
      </c>
      <c r="S8" s="58">
        <v>3</v>
      </c>
      <c r="U8" s="5" t="s">
        <v>86</v>
      </c>
      <c r="V8" s="5" t="s">
        <v>86</v>
      </c>
      <c r="Z8" s="2"/>
      <c r="AA8" s="8"/>
      <c r="AB8" s="8"/>
      <c r="AC8" s="8"/>
      <c r="AD8" s="8"/>
      <c r="AE8" s="8"/>
      <c r="AF8" s="8"/>
      <c r="AG8" s="8"/>
      <c r="AH8" s="8"/>
      <c r="AI8" s="8"/>
      <c r="AJ8" s="8" t="s">
        <v>22</v>
      </c>
      <c r="AK8" s="8"/>
      <c r="AL8" s="8"/>
      <c r="AM8" s="8"/>
      <c r="AN8" s="8" t="s">
        <v>26</v>
      </c>
      <c r="AO8" s="8"/>
      <c r="AP8" s="9"/>
      <c r="AQ8" s="9"/>
      <c r="AR8" s="9"/>
      <c r="AS8" s="9" t="s">
        <v>107</v>
      </c>
      <c r="AT8" s="9"/>
      <c r="AU8" s="9"/>
      <c r="AV8" s="9" t="s">
        <v>116</v>
      </c>
      <c r="AW8" s="9"/>
      <c r="AX8" s="9"/>
      <c r="AY8" s="9"/>
      <c r="AZ8" s="9"/>
      <c r="BA8" s="9"/>
      <c r="BB8" s="9"/>
      <c r="BC8" s="9"/>
      <c r="BD8" s="9"/>
      <c r="BE8" s="9" t="s">
        <v>128</v>
      </c>
      <c r="BF8" s="8" t="s">
        <v>158</v>
      </c>
      <c r="BG8" s="8"/>
      <c r="BH8" s="8"/>
      <c r="BI8" s="8"/>
      <c r="BK8" s="8"/>
      <c r="BL8" s="8"/>
      <c r="BM8" s="8" t="s">
        <v>166</v>
      </c>
      <c r="BR8" s="26"/>
    </row>
    <row r="9" spans="2:70" s="58" customFormat="1" hidden="1" x14ac:dyDescent="0.2">
      <c r="B9" s="3" t="s">
        <v>136</v>
      </c>
      <c r="C9" s="26"/>
      <c r="D9" s="2" t="s">
        <v>43</v>
      </c>
      <c r="E9" s="58" t="s">
        <v>33</v>
      </c>
      <c r="F9" s="58" t="s">
        <v>67</v>
      </c>
      <c r="G9" s="58" t="s">
        <v>78</v>
      </c>
      <c r="H9" s="58" t="s">
        <v>71</v>
      </c>
      <c r="L9" s="58">
        <v>4</v>
      </c>
      <c r="M9" s="58">
        <v>4</v>
      </c>
      <c r="O9" s="5" t="s">
        <v>87</v>
      </c>
      <c r="P9" s="5" t="s">
        <v>87</v>
      </c>
      <c r="Q9" s="58" t="s">
        <v>92</v>
      </c>
      <c r="R9" s="58">
        <v>4</v>
      </c>
      <c r="S9" s="58">
        <v>4</v>
      </c>
      <c r="U9" s="5" t="s">
        <v>87</v>
      </c>
      <c r="V9" s="5" t="s">
        <v>87</v>
      </c>
      <c r="Z9" s="2"/>
      <c r="AA9" s="8"/>
      <c r="AB9" s="8"/>
      <c r="AC9" s="8"/>
      <c r="AD9" s="8"/>
      <c r="AE9" s="8"/>
      <c r="AF9" s="8"/>
      <c r="AG9" s="8"/>
      <c r="AH9" s="8"/>
      <c r="AI9" s="8"/>
      <c r="AJ9" s="8"/>
      <c r="AK9" s="8"/>
      <c r="AL9" s="8"/>
      <c r="AM9" s="8"/>
      <c r="AN9" s="8" t="s">
        <v>27</v>
      </c>
      <c r="AO9" s="8"/>
      <c r="AP9" s="9"/>
      <c r="AQ9" s="9"/>
      <c r="AR9" s="9"/>
      <c r="AS9" s="9"/>
      <c r="AT9" s="9"/>
      <c r="AU9" s="9"/>
      <c r="AV9" s="9"/>
      <c r="AW9" s="9"/>
      <c r="AX9" s="9"/>
      <c r="AY9" s="9"/>
      <c r="AZ9" s="9"/>
      <c r="BA9" s="9"/>
      <c r="BB9" s="9"/>
      <c r="BC9" s="9"/>
      <c r="BD9" s="9"/>
      <c r="BE9" s="9"/>
      <c r="BF9" s="8"/>
      <c r="BG9" s="8"/>
      <c r="BH9" s="8"/>
      <c r="BI9" s="8"/>
      <c r="BK9" s="8"/>
      <c r="BL9" s="8"/>
      <c r="BM9" s="8"/>
      <c r="BR9" s="26"/>
    </row>
    <row r="10" spans="2:70" s="58" customFormat="1" hidden="1" x14ac:dyDescent="0.2">
      <c r="B10" s="3" t="s">
        <v>137</v>
      </c>
      <c r="C10" s="26"/>
      <c r="D10" s="2" t="s">
        <v>46</v>
      </c>
      <c r="E10" s="58" t="s">
        <v>35</v>
      </c>
      <c r="F10" s="58" t="s">
        <v>68</v>
      </c>
      <c r="G10" s="58" t="s">
        <v>41</v>
      </c>
      <c r="H10" s="58" t="s">
        <v>72</v>
      </c>
      <c r="L10" s="58">
        <v>5</v>
      </c>
      <c r="M10" s="58">
        <v>5</v>
      </c>
      <c r="O10" s="59"/>
      <c r="P10" s="59"/>
      <c r="R10" s="58">
        <v>5</v>
      </c>
      <c r="S10" s="58">
        <v>5</v>
      </c>
      <c r="U10" s="59"/>
      <c r="V10" s="59"/>
      <c r="Z10" s="2"/>
      <c r="AA10" s="8"/>
      <c r="AB10" s="8"/>
      <c r="AC10" s="8"/>
      <c r="AD10" s="8"/>
      <c r="AE10" s="8"/>
      <c r="AF10" s="8"/>
      <c r="AG10" s="8"/>
      <c r="AH10" s="8"/>
      <c r="AI10" s="8"/>
      <c r="AJ10" s="8"/>
      <c r="AK10" s="8"/>
      <c r="AL10" s="8"/>
      <c r="AM10" s="8"/>
      <c r="AN10" s="8" t="s">
        <v>61</v>
      </c>
      <c r="AO10" s="8"/>
      <c r="AP10" s="9">
        <v>15</v>
      </c>
      <c r="AQ10" s="9">
        <v>15</v>
      </c>
      <c r="AR10" s="9">
        <v>15</v>
      </c>
      <c r="AS10" s="9">
        <v>15</v>
      </c>
      <c r="AT10" s="9">
        <v>15</v>
      </c>
      <c r="AU10" s="9">
        <v>15</v>
      </c>
      <c r="AV10" s="9">
        <v>10</v>
      </c>
      <c r="AW10" s="9"/>
      <c r="AX10" s="9"/>
      <c r="AY10" s="9"/>
      <c r="AZ10" s="9"/>
      <c r="BA10" s="9"/>
      <c r="BB10" s="9"/>
      <c r="BC10" s="9"/>
      <c r="BD10" s="9"/>
      <c r="BE10" s="9" t="s">
        <v>129</v>
      </c>
      <c r="BF10" s="8"/>
      <c r="BG10" s="8"/>
      <c r="BH10" s="8"/>
      <c r="BI10" s="8"/>
      <c r="BK10" s="8"/>
      <c r="BL10" s="8"/>
      <c r="BM10" s="8"/>
      <c r="BR10" s="26"/>
    </row>
    <row r="11" spans="2:70" s="58" customFormat="1" hidden="1" x14ac:dyDescent="0.2">
      <c r="B11" s="3" t="s">
        <v>138</v>
      </c>
      <c r="C11" s="26"/>
      <c r="D11" s="2" t="s">
        <v>55</v>
      </c>
      <c r="E11" s="58" t="s">
        <v>41</v>
      </c>
      <c r="F11" s="58" t="s">
        <v>69</v>
      </c>
      <c r="G11" s="58" t="s">
        <v>79</v>
      </c>
      <c r="H11" s="58" t="s">
        <v>83</v>
      </c>
      <c r="O11" s="59"/>
      <c r="P11" s="59"/>
      <c r="U11" s="59"/>
      <c r="V11" s="59"/>
      <c r="Z11" s="2"/>
      <c r="AA11" s="8"/>
      <c r="AB11" s="8"/>
      <c r="AC11" s="8"/>
      <c r="AD11" s="8"/>
      <c r="AE11" s="8"/>
      <c r="AF11" s="8"/>
      <c r="AG11" s="8"/>
      <c r="AH11" s="8"/>
      <c r="AI11" s="8"/>
      <c r="AJ11" s="8"/>
      <c r="AK11" s="8"/>
      <c r="AL11" s="8"/>
      <c r="AM11" s="8"/>
      <c r="AN11" s="8" t="s">
        <v>31</v>
      </c>
      <c r="AO11" s="8"/>
      <c r="AP11" s="9">
        <v>0</v>
      </c>
      <c r="AQ11" s="9">
        <v>0</v>
      </c>
      <c r="AR11" s="9">
        <v>0</v>
      </c>
      <c r="AS11" s="9">
        <v>10</v>
      </c>
      <c r="AT11" s="9">
        <v>0</v>
      </c>
      <c r="AU11" s="9">
        <v>0</v>
      </c>
      <c r="AV11" s="9">
        <v>5</v>
      </c>
      <c r="AW11" s="9"/>
      <c r="AX11" s="9"/>
      <c r="AY11" s="9"/>
      <c r="AZ11" s="9"/>
      <c r="BA11" s="9"/>
      <c r="BB11" s="9"/>
      <c r="BC11" s="9"/>
      <c r="BD11" s="9"/>
      <c r="BE11" s="9" t="s">
        <v>130</v>
      </c>
      <c r="BF11" s="8"/>
      <c r="BG11" s="8"/>
      <c r="BH11" s="8"/>
      <c r="BI11" s="8"/>
      <c r="BK11" s="8"/>
      <c r="BL11" s="8"/>
      <c r="BM11" s="8"/>
      <c r="BR11" s="26"/>
    </row>
    <row r="12" spans="2:70" s="58" customFormat="1" hidden="1" x14ac:dyDescent="0.2">
      <c r="B12" s="3" t="s">
        <v>139</v>
      </c>
      <c r="C12" s="26"/>
      <c r="D12" s="2" t="s">
        <v>49</v>
      </c>
      <c r="E12" s="58" t="s">
        <v>39</v>
      </c>
      <c r="H12" s="58" t="s">
        <v>73</v>
      </c>
      <c r="O12" s="59"/>
      <c r="P12" s="59"/>
      <c r="U12" s="59"/>
      <c r="V12" s="59"/>
      <c r="Z12" s="2"/>
      <c r="AA12" s="8"/>
      <c r="AB12" s="8"/>
      <c r="AC12" s="8"/>
      <c r="AD12" s="8"/>
      <c r="AE12" s="8"/>
      <c r="AF12" s="8"/>
      <c r="AG12" s="8"/>
      <c r="AH12" s="8"/>
      <c r="AI12" s="8"/>
      <c r="AJ12" s="8"/>
      <c r="AK12" s="8"/>
      <c r="AL12" s="8"/>
      <c r="AM12" s="8"/>
      <c r="AN12" s="8" t="s">
        <v>28</v>
      </c>
      <c r="AO12" s="8"/>
      <c r="AP12" s="9"/>
      <c r="AQ12" s="9"/>
      <c r="AR12" s="9"/>
      <c r="AS12" s="9">
        <v>0</v>
      </c>
      <c r="AT12" s="9"/>
      <c r="AU12" s="9"/>
      <c r="AV12" s="9">
        <v>0</v>
      </c>
      <c r="AW12" s="9"/>
      <c r="AX12" s="9"/>
      <c r="AY12" s="9"/>
      <c r="AZ12" s="9"/>
      <c r="BA12" s="9"/>
      <c r="BB12" s="9"/>
      <c r="BC12" s="9"/>
      <c r="BD12" s="9"/>
      <c r="BE12" s="9" t="s">
        <v>131</v>
      </c>
      <c r="BF12" s="8"/>
      <c r="BG12" s="8"/>
      <c r="BH12" s="8"/>
      <c r="BI12" s="8"/>
      <c r="BK12" s="8"/>
      <c r="BL12" s="8"/>
      <c r="BM12" s="8"/>
      <c r="BR12" s="26"/>
    </row>
    <row r="13" spans="2:70" s="58" customFormat="1" hidden="1" x14ac:dyDescent="0.2">
      <c r="B13" s="3" t="s">
        <v>140</v>
      </c>
      <c r="C13" s="26"/>
      <c r="D13" s="2" t="s">
        <v>60</v>
      </c>
      <c r="E13" s="58" t="s">
        <v>37</v>
      </c>
      <c r="O13" s="59"/>
      <c r="P13" s="59"/>
      <c r="U13" s="59"/>
      <c r="V13" s="59"/>
      <c r="Z13" s="2"/>
      <c r="AA13" s="8"/>
      <c r="AB13" s="8"/>
      <c r="AC13" s="8"/>
      <c r="AD13" s="8"/>
      <c r="AE13" s="8"/>
      <c r="AF13" s="8"/>
      <c r="AG13" s="8"/>
      <c r="AH13" s="8"/>
      <c r="AI13" s="8"/>
      <c r="AJ13" s="8"/>
      <c r="AK13" s="8"/>
      <c r="AL13" s="8"/>
      <c r="AM13" s="8"/>
      <c r="AN13" s="8" t="s">
        <v>29</v>
      </c>
      <c r="AO13" s="8"/>
      <c r="AP13" s="9"/>
      <c r="AQ13" s="9"/>
      <c r="AR13" s="9"/>
      <c r="AS13" s="9"/>
      <c r="AT13" s="9"/>
      <c r="AU13" s="9"/>
      <c r="AV13" s="9"/>
      <c r="AW13" s="9"/>
      <c r="AX13" s="9"/>
      <c r="AY13" s="9"/>
      <c r="AZ13" s="9"/>
      <c r="BA13" s="9"/>
      <c r="BB13" s="9"/>
      <c r="BC13" s="9"/>
      <c r="BD13" s="9"/>
      <c r="BE13" s="9"/>
      <c r="BF13" s="8"/>
      <c r="BG13" s="8"/>
      <c r="BH13" s="8"/>
      <c r="BI13" s="8"/>
      <c r="BK13" s="8"/>
      <c r="BL13" s="8"/>
      <c r="BM13" s="8"/>
      <c r="BR13" s="26"/>
    </row>
    <row r="14" spans="2:70" s="58" customFormat="1" hidden="1" x14ac:dyDescent="0.2">
      <c r="B14" s="3" t="s">
        <v>141</v>
      </c>
      <c r="C14" s="26"/>
      <c r="D14" s="2" t="s">
        <v>48</v>
      </c>
      <c r="E14" s="58" t="s">
        <v>38</v>
      </c>
      <c r="J14" s="24">
        <v>2</v>
      </c>
      <c r="O14" s="59"/>
      <c r="P14" s="59"/>
      <c r="U14" s="59"/>
      <c r="V14" s="59"/>
      <c r="Z14" s="2"/>
      <c r="AA14" s="8"/>
      <c r="AB14" s="8"/>
      <c r="AC14" s="8"/>
      <c r="AD14" s="8"/>
      <c r="AE14" s="8"/>
      <c r="AF14" s="8"/>
      <c r="AG14" s="8"/>
      <c r="AH14" s="8"/>
      <c r="AI14" s="8"/>
      <c r="AJ14" s="8"/>
      <c r="AK14" s="8"/>
      <c r="AL14" s="8"/>
      <c r="AM14" s="8"/>
      <c r="AN14" s="8" t="s">
        <v>30</v>
      </c>
      <c r="AO14" s="8"/>
      <c r="AP14" s="9"/>
      <c r="AQ14" s="9"/>
      <c r="AR14" s="9"/>
      <c r="AS14" s="9"/>
      <c r="AT14" s="9"/>
      <c r="AU14" s="9"/>
      <c r="AV14" s="9"/>
      <c r="AW14" s="9"/>
      <c r="AX14" s="9"/>
      <c r="AY14" s="9"/>
      <c r="AZ14" s="9"/>
      <c r="BA14" s="9"/>
      <c r="BB14" s="9"/>
      <c r="BC14" s="9"/>
      <c r="BD14" s="9"/>
      <c r="BE14" s="9"/>
      <c r="BF14" s="8"/>
      <c r="BG14" s="8"/>
      <c r="BH14" s="8"/>
      <c r="BI14" s="8"/>
      <c r="BK14" s="8"/>
      <c r="BL14" s="8"/>
      <c r="BM14" s="8"/>
      <c r="BR14" s="26"/>
    </row>
    <row r="15" spans="2:70" s="58" customFormat="1" hidden="1" x14ac:dyDescent="0.2">
      <c r="B15" s="3" t="s">
        <v>142</v>
      </c>
      <c r="C15" s="26"/>
      <c r="D15" s="2" t="s">
        <v>51</v>
      </c>
      <c r="E15" s="58" t="s">
        <v>40</v>
      </c>
      <c r="J15" s="58" t="s">
        <v>508</v>
      </c>
      <c r="O15" s="59"/>
      <c r="P15" s="59"/>
      <c r="U15" s="59"/>
      <c r="V15" s="59"/>
      <c r="Z15" s="2"/>
      <c r="AA15" s="8"/>
      <c r="AB15" s="8"/>
      <c r="AC15" s="8"/>
      <c r="AD15" s="8"/>
      <c r="AE15" s="8"/>
      <c r="AF15" s="8"/>
      <c r="AG15" s="8"/>
      <c r="AH15" s="8"/>
      <c r="AI15" s="8"/>
      <c r="AJ15" s="8"/>
      <c r="AK15" s="8"/>
      <c r="AL15" s="8"/>
      <c r="AM15" s="8"/>
      <c r="AN15" s="8"/>
      <c r="AO15" s="8"/>
      <c r="AP15" s="9"/>
      <c r="AQ15" s="9"/>
      <c r="AR15" s="9"/>
      <c r="AS15" s="9"/>
      <c r="AT15" s="9"/>
      <c r="AU15" s="9"/>
      <c r="AV15" s="9"/>
      <c r="AW15" s="9"/>
      <c r="AX15" s="9"/>
      <c r="AY15" s="9"/>
      <c r="AZ15" s="9"/>
      <c r="BA15" s="9"/>
      <c r="BB15" s="9"/>
      <c r="BC15" s="9"/>
      <c r="BD15" s="9"/>
      <c r="BE15" s="9"/>
      <c r="BF15" s="8"/>
      <c r="BG15" s="8"/>
      <c r="BH15" s="8"/>
      <c r="BI15" s="8"/>
      <c r="BK15" s="8"/>
      <c r="BL15" s="8"/>
      <c r="BM15" s="8"/>
      <c r="BR15" s="26"/>
    </row>
    <row r="16" spans="2:70" s="58" customFormat="1" hidden="1" x14ac:dyDescent="0.2">
      <c r="B16" s="3" t="s">
        <v>143</v>
      </c>
      <c r="C16" s="26"/>
      <c r="D16" s="2" t="s">
        <v>52</v>
      </c>
      <c r="J16" s="58" t="str">
        <f>+CHOOSE(J14,D6,D7,D8,D9,D10,D11,D12,D13,D14,D15,D16,D17,D18,D19,D20,D21,D22,D23,D24,D25)</f>
        <v>Direccionamiento Estratégico y Planeación</v>
      </c>
      <c r="O16" s="59"/>
      <c r="P16" s="59"/>
      <c r="U16" s="59"/>
      <c r="V16" s="59"/>
      <c r="Z16" s="2"/>
      <c r="AA16" s="8"/>
      <c r="AB16" s="8"/>
      <c r="AC16" s="8"/>
      <c r="AD16" s="8"/>
      <c r="AE16" s="8"/>
      <c r="AF16" s="8"/>
      <c r="AG16" s="8"/>
      <c r="AH16" s="8"/>
      <c r="AI16" s="8"/>
      <c r="AJ16" s="8"/>
      <c r="AK16" s="8"/>
      <c r="AL16" s="8"/>
      <c r="AM16" s="8"/>
      <c r="AN16" s="8"/>
      <c r="AO16" s="8"/>
      <c r="AP16" s="9"/>
      <c r="AQ16" s="9"/>
      <c r="AR16" s="9"/>
      <c r="AS16" s="9"/>
      <c r="AT16" s="9"/>
      <c r="AU16" s="9"/>
      <c r="AV16" s="9"/>
      <c r="AW16" s="9"/>
      <c r="AX16" s="9"/>
      <c r="AY16" s="9"/>
      <c r="AZ16" s="9"/>
      <c r="BA16" s="9"/>
      <c r="BB16" s="9"/>
      <c r="BC16" s="9"/>
      <c r="BD16" s="9"/>
      <c r="BE16" s="9"/>
      <c r="BF16" s="8"/>
      <c r="BG16" s="8"/>
      <c r="BH16" s="8"/>
      <c r="BI16" s="8"/>
      <c r="BK16" s="8"/>
      <c r="BL16" s="8"/>
      <c r="BM16" s="8"/>
      <c r="BR16" s="26"/>
    </row>
    <row r="17" spans="2:70" s="58" customFormat="1" hidden="1" x14ac:dyDescent="0.2">
      <c r="B17" s="3" t="s">
        <v>144</v>
      </c>
      <c r="C17" s="26"/>
      <c r="D17" s="2" t="s">
        <v>54</v>
      </c>
      <c r="O17" s="59"/>
      <c r="P17" s="59"/>
      <c r="U17" s="59"/>
      <c r="V17" s="59"/>
      <c r="Z17" s="2"/>
      <c r="AA17" s="8"/>
      <c r="AB17" s="8"/>
      <c r="AC17" s="8"/>
      <c r="AD17" s="8"/>
      <c r="AE17" s="8"/>
      <c r="AF17" s="8"/>
      <c r="AG17" s="8"/>
      <c r="AH17" s="8"/>
      <c r="AI17" s="8"/>
      <c r="AJ17" s="8"/>
      <c r="AK17" s="8"/>
      <c r="AL17" s="8"/>
      <c r="AM17" s="8"/>
      <c r="AN17" s="8"/>
      <c r="AO17" s="8"/>
      <c r="AP17" s="9"/>
      <c r="AQ17" s="9"/>
      <c r="AR17" s="9"/>
      <c r="AS17" s="9"/>
      <c r="AT17" s="9"/>
      <c r="AU17" s="9"/>
      <c r="AV17" s="9"/>
      <c r="AW17" s="9"/>
      <c r="AX17" s="9"/>
      <c r="AY17" s="9"/>
      <c r="AZ17" s="9"/>
      <c r="BA17" s="9"/>
      <c r="BB17" s="9"/>
      <c r="BC17" s="9"/>
      <c r="BD17" s="9"/>
      <c r="BE17" s="9"/>
      <c r="BF17" s="8"/>
      <c r="BG17" s="8"/>
      <c r="BH17" s="8"/>
      <c r="BI17" s="8"/>
      <c r="BK17" s="8"/>
      <c r="BL17" s="8"/>
      <c r="BM17" s="8"/>
      <c r="BR17" s="26"/>
    </row>
    <row r="18" spans="2:70" s="58" customFormat="1" hidden="1" x14ac:dyDescent="0.2">
      <c r="B18" s="3" t="s">
        <v>145</v>
      </c>
      <c r="C18" s="26"/>
      <c r="D18" s="2" t="s">
        <v>53</v>
      </c>
      <c r="O18" s="59"/>
      <c r="P18" s="59"/>
      <c r="U18" s="59"/>
      <c r="V18" s="59"/>
      <c r="Z18" s="2"/>
      <c r="AA18" s="8"/>
      <c r="AB18" s="8"/>
      <c r="AC18" s="8"/>
      <c r="AD18" s="8"/>
      <c r="AE18" s="8"/>
      <c r="AF18" s="8"/>
      <c r="AG18" s="8"/>
      <c r="AH18" s="8"/>
      <c r="AI18" s="8"/>
      <c r="AJ18" s="8"/>
      <c r="AK18" s="8"/>
      <c r="AL18" s="8"/>
      <c r="AM18" s="8"/>
      <c r="AN18" s="8"/>
      <c r="AO18" s="8"/>
      <c r="AP18" s="9"/>
      <c r="AQ18" s="9"/>
      <c r="AR18" s="9"/>
      <c r="AS18" s="9"/>
      <c r="AT18" s="9"/>
      <c r="AU18" s="9"/>
      <c r="AV18" s="9"/>
      <c r="AW18" s="9"/>
      <c r="AX18" s="9"/>
      <c r="AY18" s="9"/>
      <c r="AZ18" s="9"/>
      <c r="BA18" s="9"/>
      <c r="BB18" s="9"/>
      <c r="BC18" s="9"/>
      <c r="BD18" s="9"/>
      <c r="BE18" s="9"/>
      <c r="BF18" s="8"/>
      <c r="BG18" s="8"/>
      <c r="BH18" s="8"/>
      <c r="BI18" s="8"/>
      <c r="BK18" s="8"/>
      <c r="BL18" s="8"/>
      <c r="BM18" s="8"/>
      <c r="BR18" s="26"/>
    </row>
    <row r="19" spans="2:70" s="58" customFormat="1" hidden="1" x14ac:dyDescent="0.2">
      <c r="B19" s="3" t="s">
        <v>146</v>
      </c>
      <c r="C19" s="26"/>
      <c r="D19" s="2" t="s">
        <v>42</v>
      </c>
      <c r="O19" s="59"/>
      <c r="P19" s="59"/>
      <c r="U19" s="59"/>
      <c r="V19" s="59"/>
      <c r="Z19" s="2"/>
      <c r="AA19" s="8"/>
      <c r="AB19" s="8"/>
      <c r="AC19" s="8"/>
      <c r="AD19" s="8"/>
      <c r="AE19" s="8"/>
      <c r="AF19" s="8"/>
      <c r="AG19" s="8"/>
      <c r="AH19" s="8"/>
      <c r="AI19" s="8"/>
      <c r="AJ19" s="8"/>
      <c r="AK19" s="8"/>
      <c r="AL19" s="8"/>
      <c r="AM19" s="8"/>
      <c r="AN19" s="8"/>
      <c r="AO19" s="8"/>
      <c r="AP19" s="9"/>
      <c r="AQ19" s="9"/>
      <c r="AR19" s="9"/>
      <c r="AS19" s="9"/>
      <c r="AT19" s="9"/>
      <c r="AU19" s="9"/>
      <c r="AV19" s="9"/>
      <c r="AW19" s="9"/>
      <c r="AX19" s="9"/>
      <c r="AY19" s="9"/>
      <c r="AZ19" s="9"/>
      <c r="BA19" s="9"/>
      <c r="BB19" s="9"/>
      <c r="BC19" s="9"/>
      <c r="BD19" s="9"/>
      <c r="BE19" s="9"/>
      <c r="BF19" s="8"/>
      <c r="BG19" s="8"/>
      <c r="BH19" s="8"/>
      <c r="BI19" s="8"/>
      <c r="BK19" s="8"/>
      <c r="BL19" s="8"/>
      <c r="BM19" s="8"/>
      <c r="BR19" s="26"/>
    </row>
    <row r="20" spans="2:70" s="58" customFormat="1" hidden="1" x14ac:dyDescent="0.2">
      <c r="B20" s="3" t="s">
        <v>147</v>
      </c>
      <c r="C20" s="26"/>
      <c r="D20" s="2" t="s">
        <v>45</v>
      </c>
      <c r="O20" s="59"/>
      <c r="P20" s="59"/>
      <c r="U20" s="59"/>
      <c r="V20" s="59"/>
      <c r="Z20" s="2"/>
      <c r="AA20" s="8"/>
      <c r="AB20" s="8"/>
      <c r="AC20" s="8"/>
      <c r="AD20" s="8"/>
      <c r="AE20" s="8"/>
      <c r="AF20" s="8"/>
      <c r="AG20" s="8"/>
      <c r="AH20" s="8"/>
      <c r="AI20" s="8"/>
      <c r="AJ20" s="8"/>
      <c r="AK20" s="8"/>
      <c r="AL20" s="8"/>
      <c r="AM20" s="8"/>
      <c r="AN20" s="8"/>
      <c r="AO20" s="8"/>
      <c r="AP20" s="9"/>
      <c r="AQ20" s="9"/>
      <c r="AR20" s="9"/>
      <c r="AS20" s="9"/>
      <c r="AT20" s="9"/>
      <c r="AU20" s="9"/>
      <c r="AV20" s="9"/>
      <c r="AW20" s="9"/>
      <c r="AX20" s="9"/>
      <c r="AY20" s="9"/>
      <c r="AZ20" s="9"/>
      <c r="BA20" s="9"/>
      <c r="BB20" s="9"/>
      <c r="BC20" s="9"/>
      <c r="BD20" s="9"/>
      <c r="BE20" s="9"/>
      <c r="BF20" s="8"/>
      <c r="BG20" s="8"/>
      <c r="BH20" s="8"/>
      <c r="BI20" s="8"/>
      <c r="BK20" s="8"/>
      <c r="BL20" s="8"/>
      <c r="BM20" s="8"/>
      <c r="BR20" s="26"/>
    </row>
    <row r="21" spans="2:70" s="58" customFormat="1" hidden="1" x14ac:dyDescent="0.2">
      <c r="B21" s="3" t="s">
        <v>148</v>
      </c>
      <c r="C21" s="26"/>
      <c r="D21" s="2" t="s">
        <v>57</v>
      </c>
      <c r="O21" s="59"/>
      <c r="P21" s="59"/>
      <c r="U21" s="59"/>
      <c r="V21" s="59"/>
      <c r="Z21" s="2"/>
      <c r="AA21" s="8"/>
      <c r="AB21" s="8"/>
      <c r="AC21" s="8"/>
      <c r="AD21" s="8"/>
      <c r="AE21" s="8"/>
      <c r="AF21" s="8"/>
      <c r="AG21" s="8"/>
      <c r="AH21" s="8"/>
      <c r="AI21" s="8"/>
      <c r="AJ21" s="8"/>
      <c r="AK21" s="8"/>
      <c r="AL21" s="8"/>
      <c r="AM21" s="8"/>
      <c r="AN21" s="8"/>
      <c r="AO21" s="8"/>
      <c r="AP21" s="9"/>
      <c r="AQ21" s="9"/>
      <c r="AR21" s="9"/>
      <c r="AS21" s="9"/>
      <c r="AT21" s="9"/>
      <c r="AU21" s="9"/>
      <c r="AV21" s="9"/>
      <c r="AW21" s="9"/>
      <c r="AX21" s="9"/>
      <c r="AY21" s="9"/>
      <c r="AZ21" s="9"/>
      <c r="BA21" s="9"/>
      <c r="BB21" s="9"/>
      <c r="BC21" s="9"/>
      <c r="BD21" s="9"/>
      <c r="BE21" s="9"/>
      <c r="BF21" s="8"/>
      <c r="BG21" s="8"/>
      <c r="BH21" s="8"/>
      <c r="BI21" s="8"/>
      <c r="BK21" s="8"/>
      <c r="BL21" s="8"/>
      <c r="BM21" s="8"/>
      <c r="BR21" s="26"/>
    </row>
    <row r="22" spans="2:70" s="58" customFormat="1" hidden="1" x14ac:dyDescent="0.2">
      <c r="B22" s="3" t="s">
        <v>149</v>
      </c>
      <c r="C22" s="26"/>
      <c r="D22" s="2" t="s">
        <v>56</v>
      </c>
      <c r="O22" s="59"/>
      <c r="P22" s="59"/>
      <c r="U22" s="59"/>
      <c r="V22" s="59"/>
      <c r="Z22" s="2"/>
      <c r="AP22" s="2"/>
      <c r="AQ22" s="2"/>
      <c r="AR22" s="2"/>
      <c r="AS22" s="2"/>
      <c r="AT22" s="2"/>
      <c r="AU22" s="2"/>
      <c r="AV22" s="2"/>
      <c r="AW22" s="2"/>
      <c r="AX22" s="2"/>
      <c r="AY22" s="2"/>
      <c r="AZ22" s="2"/>
      <c r="BA22" s="2"/>
      <c r="BB22" s="2"/>
      <c r="BC22" s="2"/>
      <c r="BD22" s="2"/>
      <c r="BE22" s="2"/>
      <c r="BR22" s="26"/>
    </row>
    <row r="23" spans="2:70" s="58" customFormat="1" hidden="1" x14ac:dyDescent="0.2">
      <c r="B23" s="3" t="s">
        <v>150</v>
      </c>
      <c r="C23" s="26"/>
      <c r="D23" s="2" t="s">
        <v>47</v>
      </c>
      <c r="O23" s="59"/>
      <c r="P23" s="59"/>
      <c r="U23" s="59"/>
      <c r="V23" s="59"/>
      <c r="Z23" s="2"/>
      <c r="AP23" s="2"/>
      <c r="AQ23" s="2"/>
      <c r="AR23" s="2"/>
      <c r="AS23" s="2"/>
      <c r="AT23" s="2"/>
      <c r="AU23" s="2"/>
      <c r="AV23" s="2"/>
      <c r="AW23" s="2"/>
      <c r="AX23" s="2"/>
      <c r="AY23" s="2"/>
      <c r="AZ23" s="2"/>
      <c r="BA23" s="2"/>
      <c r="BB23" s="2"/>
      <c r="BC23" s="2"/>
      <c r="BD23" s="2"/>
      <c r="BE23" s="2"/>
      <c r="BR23" s="26"/>
    </row>
    <row r="24" spans="2:70" s="58" customFormat="1" hidden="1" x14ac:dyDescent="0.2">
      <c r="B24" s="3" t="s">
        <v>151</v>
      </c>
      <c r="C24" s="26"/>
      <c r="D24" s="2" t="s">
        <v>59</v>
      </c>
      <c r="O24" s="59"/>
      <c r="P24" s="59"/>
      <c r="U24" s="59"/>
      <c r="V24" s="59"/>
      <c r="Z24" s="2"/>
      <c r="AP24" s="2"/>
      <c r="AQ24" s="2"/>
      <c r="AR24" s="2"/>
      <c r="AS24" s="2"/>
      <c r="AT24" s="2"/>
      <c r="AU24" s="2"/>
      <c r="AV24" s="2"/>
      <c r="AW24" s="2"/>
      <c r="AX24" s="2"/>
      <c r="AY24" s="2"/>
      <c r="AZ24" s="2"/>
      <c r="BA24" s="2"/>
      <c r="BB24" s="2"/>
      <c r="BC24" s="2"/>
      <c r="BD24" s="2"/>
      <c r="BE24" s="2"/>
      <c r="BR24" s="26"/>
    </row>
    <row r="25" spans="2:70" s="58" customFormat="1" hidden="1" x14ac:dyDescent="0.2">
      <c r="B25" s="3" t="s">
        <v>152</v>
      </c>
      <c r="C25" s="26"/>
      <c r="D25" s="2" t="s">
        <v>50</v>
      </c>
      <c r="O25" s="59"/>
      <c r="P25" s="59"/>
      <c r="U25" s="59"/>
      <c r="V25" s="59"/>
      <c r="Z25" s="2"/>
      <c r="AP25" s="2"/>
      <c r="AQ25" s="2"/>
      <c r="AR25" s="2"/>
      <c r="AS25" s="2"/>
      <c r="AT25" s="2"/>
      <c r="AU25" s="2"/>
      <c r="AV25" s="2"/>
      <c r="AW25" s="2"/>
      <c r="AX25" s="2"/>
      <c r="AY25" s="2"/>
      <c r="AZ25" s="2"/>
      <c r="BA25" s="2"/>
      <c r="BB25" s="2"/>
      <c r="BC25" s="2"/>
      <c r="BD25" s="2"/>
      <c r="BE25" s="2"/>
      <c r="BR25" s="26"/>
    </row>
    <row r="26" spans="2:70" s="58" customFormat="1" x14ac:dyDescent="0.2">
      <c r="B26" s="3"/>
      <c r="C26" s="26"/>
      <c r="D26" s="2"/>
      <c r="O26" s="59"/>
      <c r="P26" s="59"/>
      <c r="U26" s="59"/>
      <c r="V26" s="59"/>
      <c r="Z26" s="2"/>
      <c r="AP26" s="2"/>
      <c r="AQ26" s="2"/>
      <c r="AR26" s="2"/>
      <c r="AS26" s="2"/>
      <c r="AT26" s="2"/>
      <c r="AU26" s="2"/>
      <c r="AV26" s="2"/>
      <c r="AW26" s="2"/>
      <c r="AX26" s="2"/>
      <c r="AY26" s="2"/>
      <c r="AZ26" s="2"/>
      <c r="BA26" s="2"/>
      <c r="BB26" s="2"/>
      <c r="BC26" s="2"/>
      <c r="BD26" s="2"/>
      <c r="BE26" s="2"/>
      <c r="BR26" s="26"/>
    </row>
    <row r="27" spans="2:70" s="4" customFormat="1" ht="9" customHeight="1" thickBot="1" x14ac:dyDescent="0.3">
      <c r="B27" s="15"/>
      <c r="C27" s="27"/>
      <c r="AG27" s="16"/>
      <c r="AH27" s="16"/>
      <c r="BR27" s="27"/>
    </row>
    <row r="28" spans="2:70" s="4" customFormat="1" ht="15.75" thickBot="1" x14ac:dyDescent="0.3">
      <c r="B28" s="15"/>
      <c r="C28" s="27"/>
      <c r="D28" s="190" t="s">
        <v>783</v>
      </c>
      <c r="E28" s="191"/>
      <c r="F28" s="192"/>
      <c r="AG28" s="16"/>
      <c r="AH28" s="16"/>
      <c r="BR28" s="27"/>
    </row>
    <row r="29" spans="2:70" s="4" customFormat="1" ht="21.75" customHeight="1" thickBot="1" x14ac:dyDescent="0.3">
      <c r="B29" s="15"/>
      <c r="C29" s="27"/>
      <c r="AG29" s="16"/>
      <c r="AH29" s="16"/>
      <c r="BR29" s="27"/>
    </row>
    <row r="30" spans="2:70" s="4" customFormat="1" ht="15.75" hidden="1" thickBot="1" x14ac:dyDescent="0.3">
      <c r="B30" s="15"/>
      <c r="C30" s="27"/>
      <c r="AG30" s="16"/>
      <c r="AH30" s="16"/>
      <c r="BR30" s="27"/>
    </row>
    <row r="31" spans="2:70" s="4" customFormat="1" ht="15.75" hidden="1" thickBot="1" x14ac:dyDescent="0.3">
      <c r="B31" s="15"/>
      <c r="C31" s="27"/>
      <c r="AG31" s="16"/>
      <c r="AH31" s="16"/>
      <c r="BR31" s="27"/>
    </row>
    <row r="32" spans="2:70" s="4" customFormat="1" ht="15.75" hidden="1" thickBot="1" x14ac:dyDescent="0.3">
      <c r="B32" s="15"/>
      <c r="C32" s="27"/>
      <c r="AG32" s="16"/>
      <c r="AH32" s="16"/>
      <c r="BR32" s="27"/>
    </row>
    <row r="33" spans="1:138" s="4" customFormat="1" ht="15.75" hidden="1" thickBot="1" x14ac:dyDescent="0.3">
      <c r="B33" s="15"/>
      <c r="C33" s="27"/>
      <c r="AG33" s="16"/>
      <c r="AH33" s="16"/>
      <c r="BR33" s="27"/>
    </row>
    <row r="34" spans="1:138" s="4" customFormat="1" ht="15.75" hidden="1" thickBot="1" x14ac:dyDescent="0.3">
      <c r="B34" s="15"/>
      <c r="C34" s="27"/>
      <c r="AG34" s="16"/>
      <c r="AH34" s="16"/>
      <c r="BR34" s="27"/>
    </row>
    <row r="35" spans="1:138" s="4" customFormat="1" ht="16.5" customHeight="1" thickBot="1" x14ac:dyDescent="0.3">
      <c r="B35" s="15"/>
      <c r="C35" s="27"/>
      <c r="D35" s="180" t="s">
        <v>501</v>
      </c>
      <c r="E35" s="181"/>
      <c r="F35" s="181"/>
      <c r="G35" s="181"/>
      <c r="H35" s="181"/>
      <c r="I35" s="181"/>
      <c r="J35" s="181"/>
      <c r="K35" s="182"/>
      <c r="L35" s="183" t="s">
        <v>502</v>
      </c>
      <c r="M35" s="184"/>
      <c r="N35" s="184"/>
      <c r="O35" s="184"/>
      <c r="P35" s="184"/>
      <c r="Q35" s="184"/>
      <c r="R35" s="184"/>
      <c r="S35" s="184"/>
      <c r="T35" s="184"/>
      <c r="U35" s="184"/>
      <c r="V35" s="184"/>
      <c r="W35" s="184"/>
      <c r="X35" s="185"/>
      <c r="Y35" s="156" t="s">
        <v>503</v>
      </c>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c r="BI35" s="157"/>
      <c r="BJ35" s="157"/>
      <c r="BK35" s="158"/>
      <c r="BR35" s="27"/>
    </row>
    <row r="36" spans="1:138" s="17" customFormat="1" ht="63.75" x14ac:dyDescent="0.2">
      <c r="A36" s="60" t="s">
        <v>419</v>
      </c>
      <c r="B36" s="60" t="s">
        <v>500</v>
      </c>
      <c r="C36" s="61" t="s">
        <v>508</v>
      </c>
      <c r="D36" s="61" t="s">
        <v>3</v>
      </c>
      <c r="E36" s="61" t="s">
        <v>11</v>
      </c>
      <c r="F36" s="61" t="s">
        <v>63</v>
      </c>
      <c r="G36" s="61" t="s">
        <v>70</v>
      </c>
      <c r="H36" s="61" t="s">
        <v>74</v>
      </c>
      <c r="I36" s="61" t="s">
        <v>12</v>
      </c>
      <c r="J36" s="61" t="s">
        <v>0</v>
      </c>
      <c r="K36" s="61" t="s">
        <v>13</v>
      </c>
      <c r="L36" s="62" t="s">
        <v>1</v>
      </c>
      <c r="M36" s="62" t="s">
        <v>2</v>
      </c>
      <c r="N36" s="61" t="s">
        <v>491</v>
      </c>
      <c r="O36" s="61" t="s">
        <v>523</v>
      </c>
      <c r="P36" s="61" t="s">
        <v>498</v>
      </c>
      <c r="Q36" s="62" t="s">
        <v>62</v>
      </c>
      <c r="R36" s="62" t="s">
        <v>1</v>
      </c>
      <c r="S36" s="62" t="s">
        <v>2</v>
      </c>
      <c r="T36" s="61" t="s">
        <v>492</v>
      </c>
      <c r="U36" s="61" t="s">
        <v>524</v>
      </c>
      <c r="V36" s="61" t="s">
        <v>499</v>
      </c>
      <c r="W36" s="61" t="s">
        <v>153</v>
      </c>
      <c r="X36" s="61" t="s">
        <v>88</v>
      </c>
      <c r="Y36" s="23" t="s">
        <v>10</v>
      </c>
      <c r="Z36" s="23" t="s">
        <v>14</v>
      </c>
      <c r="AA36" s="23" t="s">
        <v>93</v>
      </c>
      <c r="AB36" s="23" t="s">
        <v>154</v>
      </c>
      <c r="AC36" s="23" t="s">
        <v>168</v>
      </c>
      <c r="AD36" s="23" t="s">
        <v>155</v>
      </c>
      <c r="AE36" s="23" t="s">
        <v>560</v>
      </c>
      <c r="AF36" s="23" t="s">
        <v>561</v>
      </c>
      <c r="AG36" s="23" t="s">
        <v>562</v>
      </c>
      <c r="AH36" s="23" t="s">
        <v>563</v>
      </c>
      <c r="AI36" s="23" t="s">
        <v>182</v>
      </c>
      <c r="AJ36" s="23" t="s">
        <v>16</v>
      </c>
      <c r="AK36" s="23" t="s">
        <v>15</v>
      </c>
      <c r="AL36" s="23" t="s">
        <v>17</v>
      </c>
      <c r="AM36" s="23" t="s">
        <v>18</v>
      </c>
      <c r="AN36" s="23" t="s">
        <v>19</v>
      </c>
      <c r="AO36" s="23" t="s">
        <v>170</v>
      </c>
      <c r="AP36" s="23" t="s">
        <v>99</v>
      </c>
      <c r="AQ36" s="23" t="s">
        <v>100</v>
      </c>
      <c r="AR36" s="23" t="s">
        <v>94</v>
      </c>
      <c r="AS36" s="23" t="s">
        <v>95</v>
      </c>
      <c r="AT36" s="23" t="s">
        <v>96</v>
      </c>
      <c r="AU36" s="23" t="s">
        <v>97</v>
      </c>
      <c r="AV36" s="23" t="s">
        <v>98</v>
      </c>
      <c r="AW36" s="23" t="s">
        <v>119</v>
      </c>
      <c r="AX36" s="23" t="s">
        <v>120</v>
      </c>
      <c r="AY36" s="23" t="s">
        <v>121</v>
      </c>
      <c r="AZ36" s="23" t="s">
        <v>122</v>
      </c>
      <c r="BA36" s="23" t="s">
        <v>123</v>
      </c>
      <c r="BB36" s="23" t="s">
        <v>124</v>
      </c>
      <c r="BC36" s="23" t="s">
        <v>125</v>
      </c>
      <c r="BD36" s="23" t="s">
        <v>132</v>
      </c>
      <c r="BE36" s="23" t="s">
        <v>495</v>
      </c>
      <c r="BF36" s="23" t="s">
        <v>496</v>
      </c>
      <c r="BG36" s="23" t="s">
        <v>497</v>
      </c>
      <c r="BH36" s="23" t="s">
        <v>160</v>
      </c>
      <c r="BI36" s="23" t="s">
        <v>161</v>
      </c>
      <c r="BJ36" s="23" t="s">
        <v>159</v>
      </c>
      <c r="BK36" s="23" t="s">
        <v>162</v>
      </c>
      <c r="BL36" s="10" t="s">
        <v>163</v>
      </c>
      <c r="BM36" s="10" t="s">
        <v>164</v>
      </c>
      <c r="BN36" s="10" t="s">
        <v>184</v>
      </c>
      <c r="BO36" s="10" t="s">
        <v>183</v>
      </c>
      <c r="BP36" s="10" t="s">
        <v>185</v>
      </c>
      <c r="BQ36" s="10" t="s">
        <v>183</v>
      </c>
      <c r="BR36" s="23" t="s">
        <v>507</v>
      </c>
    </row>
    <row r="37" spans="1:138" s="36" customFormat="1" ht="131.25" customHeight="1" x14ac:dyDescent="0.2">
      <c r="A37" s="142">
        <v>13</v>
      </c>
      <c r="B37" s="142" t="s">
        <v>426</v>
      </c>
      <c r="C37" s="99" t="s">
        <v>56</v>
      </c>
      <c r="D37" s="75" t="s">
        <v>56</v>
      </c>
      <c r="E37" s="143" t="s">
        <v>32</v>
      </c>
      <c r="F37" s="136" t="s">
        <v>69</v>
      </c>
      <c r="G37" s="136" t="s">
        <v>76</v>
      </c>
      <c r="H37" s="136" t="s">
        <v>81</v>
      </c>
      <c r="I37" s="144" t="s">
        <v>228</v>
      </c>
      <c r="J37" s="145" t="s">
        <v>229</v>
      </c>
      <c r="K37" s="144" t="s">
        <v>230</v>
      </c>
      <c r="L37" s="139">
        <v>5</v>
      </c>
      <c r="M37" s="139">
        <v>3</v>
      </c>
      <c r="N37" s="140">
        <f>+L37*M37</f>
        <v>15</v>
      </c>
      <c r="O37" s="193" t="str">
        <f t="shared" ref="O37:O43" si="0">(CONCATENATE(L37,M37))</f>
        <v>53</v>
      </c>
      <c r="P37" s="193" t="str">
        <f>IF(OR(O37="11",O37="12",O37="21",O37="22",O37="31"),$P$9,IF(OR(O37="41",O37="32",O37="23",O37="13"),$P$8,IF(OR(O37="51",O37="52",O37="42",O37="43",O37="33",O37="24",O37="14"),$P$7,IF(OR(O37="53",O37="54",O37="44",O37="34",O37="55",O37="45",O37="35",O37="25",O37="15"),$P$6,0))))</f>
        <v>RIESGO EXTREMO</v>
      </c>
      <c r="Q37" s="193" t="s">
        <v>90</v>
      </c>
      <c r="R37" s="138">
        <f>INT(L37-BO37)</f>
        <v>3</v>
      </c>
      <c r="S37" s="138">
        <f>INT(M37-BQ37)</f>
        <v>1</v>
      </c>
      <c r="T37" s="140">
        <f t="shared" ref="T37:T43" si="1">+R37*S37</f>
        <v>3</v>
      </c>
      <c r="U37" s="193" t="str">
        <f t="shared" ref="U37:U43" si="2">(CONCATENATE(R37,S37))</f>
        <v>31</v>
      </c>
      <c r="V37" s="193" t="str">
        <f>IF(OR(U37="11",U37="12",U37="21",U37="22",U37="31"),$P$9,IF(OR(U37="41",U37="32",U37="23",U37="13"),$P$8,IF(OR(U37="51",U37="52",U37="42",U37="43",U37="33",U37="24",U37="14"),$P$7,IF(OR(U37="53",U37="54",U37="44",U37="34",U37="55",U37="45",U37="35",U37="25",U37="15"),$P$6,0))))</f>
        <v>RIESGO BAJO</v>
      </c>
      <c r="W37" s="136" t="s">
        <v>533</v>
      </c>
      <c r="X37" s="136" t="s">
        <v>6</v>
      </c>
      <c r="Y37" s="76" t="s">
        <v>780</v>
      </c>
      <c r="Z37" s="80" t="s">
        <v>627</v>
      </c>
      <c r="AA37" s="33" t="s">
        <v>6</v>
      </c>
      <c r="AB37" s="80" t="s">
        <v>628</v>
      </c>
      <c r="AC37" s="33" t="s">
        <v>7</v>
      </c>
      <c r="AD37" s="72">
        <f t="shared" ref="AD37:AD43" si="3">+SUM(AE37:AH37)</f>
        <v>96</v>
      </c>
      <c r="AE37" s="33">
        <f>3*2*4</f>
        <v>24</v>
      </c>
      <c r="AF37" s="33">
        <f>3*2*4</f>
        <v>24</v>
      </c>
      <c r="AG37" s="33">
        <f>3*2*4</f>
        <v>24</v>
      </c>
      <c r="AH37" s="33">
        <f>3*2*4</f>
        <v>24</v>
      </c>
      <c r="AI37" s="33" t="s">
        <v>23</v>
      </c>
      <c r="AJ37" s="33" t="s">
        <v>20</v>
      </c>
      <c r="AK37" s="33" t="s">
        <v>6</v>
      </c>
      <c r="AL37" s="33" t="s">
        <v>6</v>
      </c>
      <c r="AM37" s="33" t="s">
        <v>6</v>
      </c>
      <c r="AN37" s="33" t="s">
        <v>25</v>
      </c>
      <c r="AO37" s="33" t="s">
        <v>117</v>
      </c>
      <c r="AP37" s="33" t="s">
        <v>101</v>
      </c>
      <c r="AQ37" s="33" t="s">
        <v>103</v>
      </c>
      <c r="AR37" s="33" t="s">
        <v>105</v>
      </c>
      <c r="AS37" s="33" t="str">
        <f t="shared" ref="AS37:AS43" si="4">+IF(AJ37="Preventivo","Prevenir",IF(AJ37="Detectivo","Detectar","No es un control"))</f>
        <v>Prevenir</v>
      </c>
      <c r="AT37" s="80" t="s">
        <v>108</v>
      </c>
      <c r="AU37" s="80" t="s">
        <v>110</v>
      </c>
      <c r="AV37" s="80" t="s">
        <v>112</v>
      </c>
      <c r="AW37" s="33">
        <f t="shared" ref="AW37:AW43" si="5">+IF(AP37=$AP$6,$AP$10,$AP$11)</f>
        <v>15</v>
      </c>
      <c r="AX37" s="33">
        <f t="shared" ref="AX37:AX43" si="6">+IF(AQ37=$AQ$6,$AQ$10,$AQ$11)</f>
        <v>15</v>
      </c>
      <c r="AY37" s="33">
        <f t="shared" ref="AY37:AY43" si="7">+IF(AR37=$AR$6,$AR$10,$AR$11)</f>
        <v>15</v>
      </c>
      <c r="AZ37" s="33">
        <f t="shared" ref="AZ37:AZ43" si="8">IF(AS37=$AS$6,$AS$10,IF(AS37=$AS$7,$AS$11,0))</f>
        <v>15</v>
      </c>
      <c r="BA37" s="33">
        <f t="shared" ref="BA37:BA43" si="9">+IF(AT37=$AT$6,$AT$10,$AT$11)</f>
        <v>15</v>
      </c>
      <c r="BB37" s="33">
        <f t="shared" ref="BB37:BB43" si="10">+IF(AU37=$AU$6,$AU$10,$AU$11)</f>
        <v>15</v>
      </c>
      <c r="BC37" s="33">
        <f t="shared" ref="BC37:BC43" si="11">IF(AV37=$AV$6,$AV$10,IF(AV37=$AV$7,$AV$11,0))</f>
        <v>10</v>
      </c>
      <c r="BD37" s="72">
        <f t="shared" ref="BD37:BD43" si="12">SUM(AW37:BC37)</f>
        <v>100</v>
      </c>
      <c r="BE37" s="72" t="str">
        <f t="shared" ref="BE37:BE43" si="13">+IF(BD37&lt;=85,"Débil",IF(AND(BD37&gt;85,BD37&lt;96),"Moderado","Fuerte"))</f>
        <v>Fuerte</v>
      </c>
      <c r="BF37" s="34" t="s">
        <v>156</v>
      </c>
      <c r="BG37" s="72" t="str">
        <f t="shared" ref="BG37:BG43" si="14">+IF(BF37=$BF$6,"Fuerte",IF(BF37=$BF$7,"Moderado","Débil"))</f>
        <v>Fuerte</v>
      </c>
      <c r="BH37" s="72" t="str">
        <f t="shared" ref="BH37:BH43" si="15">+IF(AND(BE37="Fuerte",BG37="Fuerte"),"Fuerte",IF(BE37="Débil","Débil",IF(BG37="Débil","Débil","Moderado")))</f>
        <v>Fuerte</v>
      </c>
      <c r="BI37" s="72">
        <f t="shared" ref="BI37:BI43" si="16">+IF(BH37=$BE$6,100,IF(BH37=$BE$7,50,0))</f>
        <v>100</v>
      </c>
      <c r="BJ37" s="135">
        <f>+AVERAGE(BI37:BI39)</f>
        <v>100</v>
      </c>
      <c r="BK37" s="137" t="str">
        <f>IF(BJ37&lt;50,"Débil",IF(BJ37=100,"Fuerte","Moderado"))</f>
        <v>Fuerte</v>
      </c>
      <c r="BL37" s="39" t="s">
        <v>165</v>
      </c>
      <c r="BM37" s="39" t="s">
        <v>165</v>
      </c>
      <c r="BN37" s="66">
        <f>IF(E37=$E$7,0,IF(AND(BK37="Fuerte",BL37="Directamente"),2,IF(AND(BK37="Moderado",BL37="Directamente"),1,0)))</f>
        <v>2</v>
      </c>
      <c r="BO37" s="134">
        <f>+AVERAGE(BN37:BN39)</f>
        <v>2</v>
      </c>
      <c r="BP37" s="66">
        <f>IF(D37=$E$7,0,IF(AND(BK37="Fuerte",BL37="Indirectamente"),1,IF(AND(BK37="Fuerte",BL37="Directamente"),2,IF(AND(BK37="Moderado",BL37="Directamente"),1,0))))</f>
        <v>2</v>
      </c>
      <c r="BQ37" s="134">
        <f>+AVERAGE(BP37:BP39)</f>
        <v>2</v>
      </c>
      <c r="BR37" s="99" t="s">
        <v>56</v>
      </c>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c r="CQ37" s="51"/>
      <c r="CR37" s="51"/>
      <c r="CS37" s="51"/>
      <c r="CT37" s="51"/>
      <c r="CU37" s="51"/>
      <c r="CV37" s="51"/>
      <c r="CW37" s="51"/>
      <c r="CX37" s="51"/>
      <c r="CY37" s="51"/>
      <c r="CZ37" s="51"/>
      <c r="DA37" s="51"/>
      <c r="DB37" s="51"/>
      <c r="DC37" s="51"/>
      <c r="DD37" s="51"/>
      <c r="DE37" s="51"/>
      <c r="DF37" s="51"/>
      <c r="DG37" s="51"/>
      <c r="DH37" s="51"/>
      <c r="DI37" s="51"/>
      <c r="DJ37" s="51"/>
      <c r="DK37" s="51"/>
      <c r="DL37" s="51"/>
      <c r="DM37" s="51"/>
      <c r="DN37" s="51"/>
      <c r="DO37" s="51"/>
      <c r="DP37" s="51"/>
      <c r="DQ37" s="51"/>
      <c r="DR37" s="51"/>
      <c r="DS37" s="51"/>
      <c r="DT37" s="51"/>
      <c r="DU37" s="51"/>
      <c r="DV37" s="51"/>
      <c r="DW37" s="51"/>
      <c r="DX37" s="51"/>
      <c r="DY37" s="51"/>
      <c r="DZ37" s="51"/>
      <c r="EA37" s="51"/>
      <c r="EB37" s="51"/>
      <c r="EC37" s="51"/>
      <c r="ED37" s="51"/>
      <c r="EE37" s="51"/>
      <c r="EF37" s="51"/>
      <c r="EG37" s="51"/>
      <c r="EH37" s="51"/>
    </row>
    <row r="38" spans="1:138" s="36" customFormat="1" ht="109.5" customHeight="1" x14ac:dyDescent="0.2">
      <c r="A38" s="142"/>
      <c r="B38" s="142"/>
      <c r="C38" s="99" t="s">
        <v>56</v>
      </c>
      <c r="D38" s="75" t="s">
        <v>56</v>
      </c>
      <c r="E38" s="143"/>
      <c r="F38" s="136"/>
      <c r="G38" s="136"/>
      <c r="H38" s="136"/>
      <c r="I38" s="144"/>
      <c r="J38" s="145"/>
      <c r="K38" s="144"/>
      <c r="L38" s="139"/>
      <c r="M38" s="139"/>
      <c r="N38" s="140">
        <f>+L38*M38</f>
        <v>0</v>
      </c>
      <c r="O38" s="193"/>
      <c r="P38" s="193"/>
      <c r="Q38" s="193"/>
      <c r="R38" s="139">
        <f>+L38-BN38</f>
        <v>-2</v>
      </c>
      <c r="S38" s="139">
        <f>+M38-BQ38</f>
        <v>0</v>
      </c>
      <c r="T38" s="140">
        <f t="shared" si="1"/>
        <v>0</v>
      </c>
      <c r="U38" s="193"/>
      <c r="V38" s="193"/>
      <c r="W38" s="139"/>
      <c r="X38" s="139"/>
      <c r="Y38" s="76" t="s">
        <v>536</v>
      </c>
      <c r="Z38" s="80" t="s">
        <v>627</v>
      </c>
      <c r="AA38" s="33" t="s">
        <v>6</v>
      </c>
      <c r="AB38" s="80" t="s">
        <v>391</v>
      </c>
      <c r="AC38" s="33" t="s">
        <v>7</v>
      </c>
      <c r="AD38" s="72">
        <f t="shared" si="3"/>
        <v>0</v>
      </c>
      <c r="AE38" s="33">
        <v>0</v>
      </c>
      <c r="AF38" s="33">
        <v>0</v>
      </c>
      <c r="AG38" s="33">
        <v>0</v>
      </c>
      <c r="AH38" s="33">
        <v>0</v>
      </c>
      <c r="AI38" s="33" t="s">
        <v>6</v>
      </c>
      <c r="AJ38" s="33" t="s">
        <v>20</v>
      </c>
      <c r="AK38" s="33" t="s">
        <v>6</v>
      </c>
      <c r="AL38" s="33" t="s">
        <v>6</v>
      </c>
      <c r="AM38" s="33" t="s">
        <v>6</v>
      </c>
      <c r="AN38" s="33" t="s">
        <v>29</v>
      </c>
      <c r="AO38" s="33" t="s">
        <v>117</v>
      </c>
      <c r="AP38" s="33" t="s">
        <v>101</v>
      </c>
      <c r="AQ38" s="33" t="s">
        <v>103</v>
      </c>
      <c r="AR38" s="33" t="s">
        <v>105</v>
      </c>
      <c r="AS38" s="33" t="str">
        <f t="shared" si="4"/>
        <v>Prevenir</v>
      </c>
      <c r="AT38" s="80" t="s">
        <v>108</v>
      </c>
      <c r="AU38" s="80" t="s">
        <v>110</v>
      </c>
      <c r="AV38" s="80" t="s">
        <v>112</v>
      </c>
      <c r="AW38" s="33">
        <f t="shared" si="5"/>
        <v>15</v>
      </c>
      <c r="AX38" s="33">
        <f t="shared" si="6"/>
        <v>15</v>
      </c>
      <c r="AY38" s="33">
        <f t="shared" si="7"/>
        <v>15</v>
      </c>
      <c r="AZ38" s="33">
        <f t="shared" si="8"/>
        <v>15</v>
      </c>
      <c r="BA38" s="33">
        <f t="shared" si="9"/>
        <v>15</v>
      </c>
      <c r="BB38" s="33">
        <f t="shared" si="10"/>
        <v>15</v>
      </c>
      <c r="BC38" s="33">
        <f t="shared" si="11"/>
        <v>10</v>
      </c>
      <c r="BD38" s="72">
        <f t="shared" si="12"/>
        <v>100</v>
      </c>
      <c r="BE38" s="72" t="str">
        <f t="shared" si="13"/>
        <v>Fuerte</v>
      </c>
      <c r="BF38" s="34" t="s">
        <v>156</v>
      </c>
      <c r="BG38" s="72" t="str">
        <f t="shared" si="14"/>
        <v>Fuerte</v>
      </c>
      <c r="BH38" s="72" t="str">
        <f t="shared" si="15"/>
        <v>Fuerte</v>
      </c>
      <c r="BI38" s="72">
        <f t="shared" si="16"/>
        <v>100</v>
      </c>
      <c r="BJ38" s="135"/>
      <c r="BK38" s="137"/>
      <c r="BL38" s="39" t="s">
        <v>165</v>
      </c>
      <c r="BM38" s="39" t="s">
        <v>165</v>
      </c>
      <c r="BN38" s="66">
        <f>IF(E38=$E$7,0,IF(AND(BK37="Fuerte",BL38="Directamente"),2,IF(AND(BK37="Moderado",BL38="Directamente"),1,0)))</f>
        <v>2</v>
      </c>
      <c r="BO38" s="134"/>
      <c r="BP38" s="66">
        <f>IF(D38=$E$7,0,IF(AND(BK37="Fuerte",BL38="Indirectamente"),1,IF(AND(BK37="Fuerte",BL38="Directamente"),2,IF(AND(BK37="Moderado",BL38="Directamente"),1,0))))</f>
        <v>2</v>
      </c>
      <c r="BQ38" s="134"/>
      <c r="BR38" s="99" t="s">
        <v>56</v>
      </c>
      <c r="BS38" s="51"/>
      <c r="BT38" s="51"/>
      <c r="BU38" s="51"/>
      <c r="BV38" s="51"/>
      <c r="BW38" s="51"/>
      <c r="BX38" s="51"/>
      <c r="BY38" s="51"/>
      <c r="BZ38" s="51"/>
      <c r="CA38" s="51"/>
      <c r="CB38" s="51"/>
      <c r="CC38" s="51"/>
      <c r="CD38" s="51"/>
      <c r="CE38" s="51"/>
      <c r="CF38" s="51"/>
      <c r="CG38" s="51"/>
      <c r="CH38" s="51"/>
      <c r="CI38" s="51"/>
      <c r="CJ38" s="51"/>
      <c r="CK38" s="51"/>
      <c r="CL38" s="51"/>
      <c r="CM38" s="51"/>
      <c r="CN38" s="51"/>
      <c r="CO38" s="51"/>
      <c r="CP38" s="51"/>
      <c r="CQ38" s="51"/>
      <c r="CR38" s="51"/>
      <c r="CS38" s="51"/>
      <c r="CT38" s="51"/>
      <c r="CU38" s="51"/>
      <c r="CV38" s="51"/>
      <c r="CW38" s="51"/>
      <c r="CX38" s="51"/>
      <c r="CY38" s="51"/>
      <c r="CZ38" s="51"/>
      <c r="DA38" s="51"/>
      <c r="DB38" s="51"/>
      <c r="DC38" s="51"/>
      <c r="DD38" s="51"/>
      <c r="DE38" s="51"/>
      <c r="DF38" s="51"/>
      <c r="DG38" s="51"/>
      <c r="DH38" s="51"/>
      <c r="DI38" s="51"/>
      <c r="DJ38" s="51"/>
      <c r="DK38" s="51"/>
      <c r="DL38" s="51"/>
      <c r="DM38" s="51"/>
      <c r="DN38" s="51"/>
      <c r="DO38" s="51"/>
      <c r="DP38" s="51"/>
      <c r="DQ38" s="51"/>
      <c r="DR38" s="51"/>
      <c r="DS38" s="51"/>
      <c r="DT38" s="51"/>
      <c r="DU38" s="51"/>
      <c r="DV38" s="51"/>
      <c r="DW38" s="51"/>
      <c r="DX38" s="51"/>
      <c r="DY38" s="51"/>
      <c r="DZ38" s="51"/>
      <c r="EA38" s="51"/>
      <c r="EB38" s="51"/>
      <c r="EC38" s="51"/>
      <c r="ED38" s="51"/>
      <c r="EE38" s="51"/>
      <c r="EF38" s="51"/>
      <c r="EG38" s="51"/>
      <c r="EH38" s="51"/>
    </row>
    <row r="39" spans="1:138" s="36" customFormat="1" ht="97.5" customHeight="1" x14ac:dyDescent="0.2">
      <c r="A39" s="142"/>
      <c r="B39" s="142"/>
      <c r="C39" s="99" t="s">
        <v>56</v>
      </c>
      <c r="D39" s="75" t="s">
        <v>56</v>
      </c>
      <c r="E39" s="143"/>
      <c r="F39" s="136"/>
      <c r="G39" s="136"/>
      <c r="H39" s="136"/>
      <c r="I39" s="144"/>
      <c r="J39" s="145"/>
      <c r="K39" s="144"/>
      <c r="L39" s="139"/>
      <c r="M39" s="139"/>
      <c r="N39" s="140">
        <f>+L39*M39</f>
        <v>0</v>
      </c>
      <c r="O39" s="193"/>
      <c r="P39" s="193"/>
      <c r="Q39" s="193"/>
      <c r="R39" s="139">
        <f>+L39-BN39</f>
        <v>-2</v>
      </c>
      <c r="S39" s="139">
        <f>+M39-BQ39</f>
        <v>0</v>
      </c>
      <c r="T39" s="140">
        <f t="shared" si="1"/>
        <v>0</v>
      </c>
      <c r="U39" s="193"/>
      <c r="V39" s="193"/>
      <c r="W39" s="139"/>
      <c r="X39" s="139"/>
      <c r="Y39" s="76" t="s">
        <v>781</v>
      </c>
      <c r="Z39" s="80" t="s">
        <v>231</v>
      </c>
      <c r="AA39" s="33" t="s">
        <v>6</v>
      </c>
      <c r="AB39" s="80" t="s">
        <v>392</v>
      </c>
      <c r="AC39" s="33" t="s">
        <v>7</v>
      </c>
      <c r="AD39" s="72">
        <f t="shared" si="3"/>
        <v>0</v>
      </c>
      <c r="AE39" s="33">
        <v>0</v>
      </c>
      <c r="AF39" s="33">
        <v>0</v>
      </c>
      <c r="AG39" s="33">
        <v>0</v>
      </c>
      <c r="AH39" s="33">
        <v>0</v>
      </c>
      <c r="AI39" s="33" t="s">
        <v>6</v>
      </c>
      <c r="AJ39" s="33" t="s">
        <v>20</v>
      </c>
      <c r="AK39" s="33" t="s">
        <v>23</v>
      </c>
      <c r="AL39" s="33" t="s">
        <v>23</v>
      </c>
      <c r="AM39" s="33" t="s">
        <v>6</v>
      </c>
      <c r="AN39" s="33" t="s">
        <v>29</v>
      </c>
      <c r="AO39" s="33" t="s">
        <v>117</v>
      </c>
      <c r="AP39" s="33" t="s">
        <v>101</v>
      </c>
      <c r="AQ39" s="33" t="s">
        <v>103</v>
      </c>
      <c r="AR39" s="33" t="s">
        <v>105</v>
      </c>
      <c r="AS39" s="33" t="str">
        <f t="shared" si="4"/>
        <v>Prevenir</v>
      </c>
      <c r="AT39" s="80" t="s">
        <v>108</v>
      </c>
      <c r="AU39" s="80" t="s">
        <v>110</v>
      </c>
      <c r="AV39" s="80" t="s">
        <v>112</v>
      </c>
      <c r="AW39" s="33">
        <f t="shared" si="5"/>
        <v>15</v>
      </c>
      <c r="AX39" s="33">
        <f t="shared" si="6"/>
        <v>15</v>
      </c>
      <c r="AY39" s="33">
        <f t="shared" si="7"/>
        <v>15</v>
      </c>
      <c r="AZ39" s="33">
        <f t="shared" si="8"/>
        <v>15</v>
      </c>
      <c r="BA39" s="33">
        <f t="shared" si="9"/>
        <v>15</v>
      </c>
      <c r="BB39" s="33">
        <f t="shared" si="10"/>
        <v>15</v>
      </c>
      <c r="BC39" s="33">
        <f t="shared" si="11"/>
        <v>10</v>
      </c>
      <c r="BD39" s="72">
        <f t="shared" si="12"/>
        <v>100</v>
      </c>
      <c r="BE39" s="72" t="str">
        <f t="shared" si="13"/>
        <v>Fuerte</v>
      </c>
      <c r="BF39" s="34" t="s">
        <v>156</v>
      </c>
      <c r="BG39" s="72" t="str">
        <f t="shared" si="14"/>
        <v>Fuerte</v>
      </c>
      <c r="BH39" s="72" t="str">
        <f t="shared" si="15"/>
        <v>Fuerte</v>
      </c>
      <c r="BI39" s="72">
        <f t="shared" si="16"/>
        <v>100</v>
      </c>
      <c r="BJ39" s="135"/>
      <c r="BK39" s="137"/>
      <c r="BL39" s="39" t="s">
        <v>165</v>
      </c>
      <c r="BM39" s="39" t="s">
        <v>165</v>
      </c>
      <c r="BN39" s="66">
        <f>IF(E39=$E$7,0,IF(AND(BK37="Fuerte",BL39="Directamente"),2,IF(AND(BK37="Moderado",BL39="Directamente"),1,0)))</f>
        <v>2</v>
      </c>
      <c r="BO39" s="134"/>
      <c r="BP39" s="66">
        <f>IF(D39=$E$7,0,IF(AND(BK37="Fuerte",BL39="Indirectamente"),1,IF(AND(BK37="Fuerte",BL39="Directamente"),2,IF(AND(BK37="Moderado",BL39="Directamente"),1,0))))</f>
        <v>2</v>
      </c>
      <c r="BQ39" s="134"/>
      <c r="BR39" s="99" t="s">
        <v>56</v>
      </c>
      <c r="BS39" s="51"/>
      <c r="BT39" s="51"/>
      <c r="BU39" s="51"/>
      <c r="BV39" s="51"/>
      <c r="BW39" s="51"/>
      <c r="BX39" s="51"/>
      <c r="BY39" s="51"/>
      <c r="BZ39" s="51"/>
      <c r="CA39" s="51"/>
      <c r="CB39" s="51"/>
      <c r="CC39" s="51"/>
      <c r="CD39" s="51"/>
      <c r="CE39" s="51"/>
      <c r="CF39" s="51"/>
      <c r="CG39" s="51"/>
      <c r="CH39" s="51"/>
      <c r="CI39" s="51"/>
      <c r="CJ39" s="51"/>
      <c r="CK39" s="51"/>
      <c r="CL39" s="51"/>
      <c r="CM39" s="51"/>
      <c r="CN39" s="51"/>
      <c r="CO39" s="51"/>
      <c r="CP39" s="51"/>
      <c r="CQ39" s="51"/>
      <c r="CR39" s="51"/>
      <c r="CS39" s="51"/>
      <c r="CT39" s="51"/>
      <c r="CU39" s="51"/>
      <c r="CV39" s="51"/>
      <c r="CW39" s="51"/>
      <c r="CX39" s="51"/>
      <c r="CY39" s="51"/>
      <c r="CZ39" s="51"/>
      <c r="DA39" s="51"/>
      <c r="DB39" s="51"/>
      <c r="DC39" s="51"/>
      <c r="DD39" s="51"/>
      <c r="DE39" s="51"/>
      <c r="DF39" s="51"/>
      <c r="DG39" s="51"/>
      <c r="DH39" s="51"/>
      <c r="DI39" s="51"/>
      <c r="DJ39" s="51"/>
      <c r="DK39" s="51"/>
      <c r="DL39" s="51"/>
      <c r="DM39" s="51"/>
      <c r="DN39" s="51"/>
      <c r="DO39" s="51"/>
      <c r="DP39" s="51"/>
      <c r="DQ39" s="51"/>
      <c r="DR39" s="51"/>
      <c r="DS39" s="51"/>
      <c r="DT39" s="51"/>
      <c r="DU39" s="51"/>
      <c r="DV39" s="51"/>
      <c r="DW39" s="51"/>
      <c r="DX39" s="51"/>
      <c r="DY39" s="51"/>
      <c r="DZ39" s="51"/>
      <c r="EA39" s="51"/>
      <c r="EB39" s="51"/>
      <c r="EC39" s="51"/>
      <c r="ED39" s="51"/>
      <c r="EE39" s="51"/>
      <c r="EF39" s="51"/>
      <c r="EG39" s="51"/>
      <c r="EH39" s="51"/>
    </row>
    <row r="40" spans="1:138" s="36" customFormat="1" ht="139.5" customHeight="1" x14ac:dyDescent="0.2">
      <c r="A40" s="142">
        <v>14</v>
      </c>
      <c r="B40" s="142" t="s">
        <v>427</v>
      </c>
      <c r="C40" s="99" t="s">
        <v>56</v>
      </c>
      <c r="D40" s="75" t="s">
        <v>56</v>
      </c>
      <c r="E40" s="143" t="s">
        <v>34</v>
      </c>
      <c r="F40" s="136" t="s">
        <v>64</v>
      </c>
      <c r="G40" s="136" t="s">
        <v>76</v>
      </c>
      <c r="H40" s="136" t="s">
        <v>71</v>
      </c>
      <c r="I40" s="144" t="s">
        <v>232</v>
      </c>
      <c r="J40" s="145" t="s">
        <v>233</v>
      </c>
      <c r="K40" s="144" t="s">
        <v>234</v>
      </c>
      <c r="L40" s="139">
        <v>3</v>
      </c>
      <c r="M40" s="139">
        <v>4</v>
      </c>
      <c r="N40" s="140">
        <f>+L40*M40</f>
        <v>12</v>
      </c>
      <c r="O40" s="193" t="str">
        <f t="shared" si="0"/>
        <v>34</v>
      </c>
      <c r="P40" s="193" t="str">
        <f>IF(OR(O40="11",O40="12",O40="21",O40="22",O40="31"),$P$9,IF(OR(O40="41",O40="32",O40="23",O40="13"),$P$8,IF(OR(O40="51",O40="52",O40="42",O40="43",O40="33",O40="24",O40="14"),$P$7,IF(OR(O40="53",O40="54",O40="44",O40="34",O40="55",O40="45",O40="35",O40="25",O40="15"),$P$6,0))))</f>
        <v>RIESGO EXTREMO</v>
      </c>
      <c r="Q40" s="193" t="s">
        <v>90</v>
      </c>
      <c r="R40" s="138">
        <f>INT(L40-BO40)</f>
        <v>1</v>
      </c>
      <c r="S40" s="138">
        <f>INT(M40-BQ40)</f>
        <v>4</v>
      </c>
      <c r="T40" s="140">
        <f t="shared" si="1"/>
        <v>4</v>
      </c>
      <c r="U40" s="193" t="str">
        <f t="shared" si="2"/>
        <v>14</v>
      </c>
      <c r="V40" s="193" t="str">
        <f>IF(OR(U40="11",U40="12",U40="21",U40="22",U40="31"),$P$9,IF(OR(U40="41",U40="32",U40="23",U40="13"),$P$8,IF(OR(U40="51",U40="52",U40="42",U40="43",U40="33",U40="24",U40="14"),$P$7,IF(OR(U40="53",U40="54",U40="44",U40="34",U40="55",U40="45",U40="35",U40="25",U40="15"),$P$6,0))))</f>
        <v>RIESGO ALTO</v>
      </c>
      <c r="W40" s="136" t="s">
        <v>533</v>
      </c>
      <c r="X40" s="136" t="s">
        <v>6</v>
      </c>
      <c r="Y40" s="76" t="s">
        <v>780</v>
      </c>
      <c r="Z40" s="80" t="s">
        <v>627</v>
      </c>
      <c r="AA40" s="33" t="s">
        <v>6</v>
      </c>
      <c r="AB40" s="80" t="s">
        <v>628</v>
      </c>
      <c r="AC40" s="33" t="s">
        <v>7</v>
      </c>
      <c r="AD40" s="72">
        <f t="shared" si="3"/>
        <v>96</v>
      </c>
      <c r="AE40" s="33">
        <f>3*2*4</f>
        <v>24</v>
      </c>
      <c r="AF40" s="33">
        <f>3*2*4</f>
        <v>24</v>
      </c>
      <c r="AG40" s="33">
        <f>3*2*4</f>
        <v>24</v>
      </c>
      <c r="AH40" s="33">
        <f>3*2*4</f>
        <v>24</v>
      </c>
      <c r="AI40" s="33" t="s">
        <v>23</v>
      </c>
      <c r="AJ40" s="33" t="s">
        <v>20</v>
      </c>
      <c r="AK40" s="33" t="s">
        <v>6</v>
      </c>
      <c r="AL40" s="33" t="s">
        <v>6</v>
      </c>
      <c r="AM40" s="33" t="s">
        <v>6</v>
      </c>
      <c r="AN40" s="33" t="s">
        <v>25</v>
      </c>
      <c r="AO40" s="33" t="s">
        <v>117</v>
      </c>
      <c r="AP40" s="33" t="s">
        <v>101</v>
      </c>
      <c r="AQ40" s="33" t="s">
        <v>103</v>
      </c>
      <c r="AR40" s="33" t="s">
        <v>105</v>
      </c>
      <c r="AS40" s="33" t="str">
        <f t="shared" si="4"/>
        <v>Prevenir</v>
      </c>
      <c r="AT40" s="80" t="s">
        <v>108</v>
      </c>
      <c r="AU40" s="80" t="s">
        <v>110</v>
      </c>
      <c r="AV40" s="80" t="s">
        <v>112</v>
      </c>
      <c r="AW40" s="33">
        <f t="shared" si="5"/>
        <v>15</v>
      </c>
      <c r="AX40" s="33">
        <f t="shared" si="6"/>
        <v>15</v>
      </c>
      <c r="AY40" s="33">
        <f t="shared" si="7"/>
        <v>15</v>
      </c>
      <c r="AZ40" s="33">
        <f t="shared" si="8"/>
        <v>15</v>
      </c>
      <c r="BA40" s="33">
        <f t="shared" si="9"/>
        <v>15</v>
      </c>
      <c r="BB40" s="33">
        <f t="shared" si="10"/>
        <v>15</v>
      </c>
      <c r="BC40" s="33">
        <f t="shared" si="11"/>
        <v>10</v>
      </c>
      <c r="BD40" s="72">
        <f t="shared" si="12"/>
        <v>100</v>
      </c>
      <c r="BE40" s="72" t="str">
        <f t="shared" si="13"/>
        <v>Fuerte</v>
      </c>
      <c r="BF40" s="34" t="s">
        <v>156</v>
      </c>
      <c r="BG40" s="72" t="str">
        <f t="shared" si="14"/>
        <v>Fuerte</v>
      </c>
      <c r="BH40" s="72" t="str">
        <f t="shared" si="15"/>
        <v>Fuerte</v>
      </c>
      <c r="BI40" s="72">
        <f t="shared" si="16"/>
        <v>100</v>
      </c>
      <c r="BJ40" s="135">
        <f>+AVERAGE(BI40:BI43)</f>
        <v>100</v>
      </c>
      <c r="BK40" s="137" t="str">
        <f>IF(BJ40&lt;50,"Débil",IF(BJ40=100,"Fuerte","Moderado"))</f>
        <v>Fuerte</v>
      </c>
      <c r="BL40" s="39" t="s">
        <v>165</v>
      </c>
      <c r="BM40" s="39" t="s">
        <v>165</v>
      </c>
      <c r="BN40" s="66">
        <f>IF(E40=$E$7,0,IF(AND(BK40="Fuerte",BL40="Directamente"),2,IF(AND(BK40="Moderado",BL40="Directamente"),1,0)))</f>
        <v>0</v>
      </c>
      <c r="BO40" s="134">
        <f>+AVERAGE(BN40:BN43)</f>
        <v>1.5</v>
      </c>
      <c r="BP40" s="66">
        <f>IF(D40=$E$7,0,IF(AND(BK40="Fuerte",BL40="Indirectamente"),1,IF(AND(BK40="Fuerte",BL40="Directamente"),2,IF(AND(BK40="Moderado",BL40="Directamente"),1,0))))</f>
        <v>2</v>
      </c>
      <c r="BQ40" s="134">
        <f>+IF(E40="De Corrupción",0,AVERAGE(BP40:BP43))</f>
        <v>0</v>
      </c>
      <c r="BR40" s="99" t="s">
        <v>56</v>
      </c>
      <c r="BS40" s="51"/>
      <c r="BT40" s="51"/>
      <c r="BU40" s="51"/>
      <c r="BV40" s="51"/>
      <c r="BW40" s="51"/>
      <c r="BX40" s="51"/>
      <c r="BY40" s="51"/>
      <c r="BZ40" s="51"/>
      <c r="CA40" s="51"/>
      <c r="CB40" s="51"/>
      <c r="CC40" s="51"/>
      <c r="CD40" s="51"/>
      <c r="CE40" s="51"/>
      <c r="CF40" s="51"/>
      <c r="CG40" s="51"/>
      <c r="CH40" s="51"/>
      <c r="CI40" s="51"/>
      <c r="CJ40" s="51"/>
      <c r="CK40" s="51"/>
      <c r="CL40" s="51"/>
      <c r="CM40" s="51"/>
      <c r="CN40" s="51"/>
      <c r="CO40" s="51"/>
      <c r="CP40" s="51"/>
      <c r="CQ40" s="51"/>
      <c r="CR40" s="51"/>
      <c r="CS40" s="51"/>
      <c r="CT40" s="51"/>
      <c r="CU40" s="51"/>
      <c r="CV40" s="51"/>
      <c r="CW40" s="51"/>
      <c r="CX40" s="51"/>
      <c r="CY40" s="51"/>
      <c r="CZ40" s="51"/>
      <c r="DA40" s="51"/>
      <c r="DB40" s="51"/>
      <c r="DC40" s="51"/>
      <c r="DD40" s="51"/>
      <c r="DE40" s="51"/>
      <c r="DF40" s="51"/>
      <c r="DG40" s="51"/>
      <c r="DH40" s="51"/>
      <c r="DI40" s="51"/>
      <c r="DJ40" s="51"/>
      <c r="DK40" s="51"/>
      <c r="DL40" s="51"/>
      <c r="DM40" s="51"/>
      <c r="DN40" s="51"/>
      <c r="DO40" s="51"/>
      <c r="DP40" s="51"/>
      <c r="DQ40" s="51"/>
      <c r="DR40" s="51"/>
      <c r="DS40" s="51"/>
      <c r="DT40" s="51"/>
      <c r="DU40" s="51"/>
      <c r="DV40" s="51"/>
      <c r="DW40" s="51"/>
      <c r="DX40" s="51"/>
      <c r="DY40" s="51"/>
      <c r="DZ40" s="51"/>
      <c r="EA40" s="51"/>
      <c r="EB40" s="51"/>
      <c r="EC40" s="51"/>
      <c r="ED40" s="51"/>
      <c r="EE40" s="51"/>
      <c r="EF40" s="51"/>
      <c r="EG40" s="51"/>
      <c r="EH40" s="51"/>
    </row>
    <row r="41" spans="1:138" s="36" customFormat="1" ht="109.5" customHeight="1" x14ac:dyDescent="0.2">
      <c r="A41" s="142"/>
      <c r="B41" s="142"/>
      <c r="C41" s="99" t="s">
        <v>56</v>
      </c>
      <c r="D41" s="75" t="s">
        <v>56</v>
      </c>
      <c r="E41" s="143"/>
      <c r="F41" s="136"/>
      <c r="G41" s="136"/>
      <c r="H41" s="136"/>
      <c r="I41" s="144"/>
      <c r="J41" s="145"/>
      <c r="K41" s="144"/>
      <c r="L41" s="139"/>
      <c r="M41" s="139"/>
      <c r="N41" s="140"/>
      <c r="O41" s="193"/>
      <c r="P41" s="193"/>
      <c r="Q41" s="193"/>
      <c r="R41" s="138"/>
      <c r="S41" s="138"/>
      <c r="T41" s="140">
        <f t="shared" si="1"/>
        <v>0</v>
      </c>
      <c r="U41" s="193"/>
      <c r="V41" s="193"/>
      <c r="W41" s="136"/>
      <c r="X41" s="136"/>
      <c r="Y41" s="76" t="s">
        <v>537</v>
      </c>
      <c r="Z41" s="80" t="s">
        <v>235</v>
      </c>
      <c r="AA41" s="33" t="s">
        <v>23</v>
      </c>
      <c r="AB41" s="80" t="s">
        <v>417</v>
      </c>
      <c r="AC41" s="33" t="s">
        <v>7</v>
      </c>
      <c r="AD41" s="72">
        <f t="shared" si="3"/>
        <v>2</v>
      </c>
      <c r="AE41" s="33">
        <v>0</v>
      </c>
      <c r="AF41" s="33">
        <v>1</v>
      </c>
      <c r="AG41" s="33">
        <v>0</v>
      </c>
      <c r="AH41" s="33">
        <v>1</v>
      </c>
      <c r="AI41" s="33" t="s">
        <v>23</v>
      </c>
      <c r="AJ41" s="33" t="s">
        <v>20</v>
      </c>
      <c r="AK41" s="33" t="s">
        <v>23</v>
      </c>
      <c r="AL41" s="33" t="s">
        <v>23</v>
      </c>
      <c r="AM41" s="33" t="s">
        <v>6</v>
      </c>
      <c r="AN41" s="33" t="s">
        <v>31</v>
      </c>
      <c r="AO41" s="33" t="s">
        <v>117</v>
      </c>
      <c r="AP41" s="33" t="s">
        <v>101</v>
      </c>
      <c r="AQ41" s="33" t="s">
        <v>103</v>
      </c>
      <c r="AR41" s="33" t="s">
        <v>105</v>
      </c>
      <c r="AS41" s="33" t="str">
        <f t="shared" si="4"/>
        <v>Prevenir</v>
      </c>
      <c r="AT41" s="80" t="s">
        <v>108</v>
      </c>
      <c r="AU41" s="80" t="s">
        <v>110</v>
      </c>
      <c r="AV41" s="80" t="s">
        <v>112</v>
      </c>
      <c r="AW41" s="33">
        <f t="shared" si="5"/>
        <v>15</v>
      </c>
      <c r="AX41" s="33">
        <f t="shared" si="6"/>
        <v>15</v>
      </c>
      <c r="AY41" s="33">
        <f t="shared" si="7"/>
        <v>15</v>
      </c>
      <c r="AZ41" s="33">
        <f t="shared" si="8"/>
        <v>15</v>
      </c>
      <c r="BA41" s="33">
        <f t="shared" si="9"/>
        <v>15</v>
      </c>
      <c r="BB41" s="33">
        <f t="shared" si="10"/>
        <v>15</v>
      </c>
      <c r="BC41" s="33">
        <f t="shared" si="11"/>
        <v>10</v>
      </c>
      <c r="BD41" s="72">
        <f t="shared" si="12"/>
        <v>100</v>
      </c>
      <c r="BE41" s="72" t="str">
        <f t="shared" si="13"/>
        <v>Fuerte</v>
      </c>
      <c r="BF41" s="34" t="s">
        <v>156</v>
      </c>
      <c r="BG41" s="72" t="str">
        <f t="shared" si="14"/>
        <v>Fuerte</v>
      </c>
      <c r="BH41" s="72" t="str">
        <f t="shared" si="15"/>
        <v>Fuerte</v>
      </c>
      <c r="BI41" s="72">
        <f t="shared" si="16"/>
        <v>100</v>
      </c>
      <c r="BJ41" s="135"/>
      <c r="BK41" s="137"/>
      <c r="BL41" s="39" t="s">
        <v>165</v>
      </c>
      <c r="BM41" s="39" t="s">
        <v>165</v>
      </c>
      <c r="BN41" s="66">
        <f>IF(E41=$E$7,0,IF(AND(BK40="Fuerte",BL41="Directamente"),2,IF(AND(BK40="Moderado",BL41="Directamente"),1,0)))</f>
        <v>2</v>
      </c>
      <c r="BO41" s="134"/>
      <c r="BP41" s="66">
        <f>IF(D41=$E$7,0,IF(AND(BK40="Fuerte",BL41="Indirectamente"),1,IF(AND(BK40="Fuerte",BL41="Directamente"),2,IF(AND(BK40="Moderado",BL41="Directamente"),1,0))))</f>
        <v>2</v>
      </c>
      <c r="BQ41" s="134"/>
      <c r="BR41" s="99" t="s">
        <v>56</v>
      </c>
      <c r="BS41" s="51"/>
      <c r="BT41" s="51"/>
      <c r="BU41" s="51"/>
      <c r="BV41" s="51"/>
      <c r="BW41" s="51"/>
      <c r="BX41" s="51"/>
      <c r="BY41" s="51"/>
      <c r="BZ41" s="51"/>
      <c r="CA41" s="51"/>
      <c r="CB41" s="51"/>
      <c r="CC41" s="51"/>
      <c r="CD41" s="51"/>
      <c r="CE41" s="51"/>
      <c r="CF41" s="51"/>
      <c r="CG41" s="51"/>
      <c r="CH41" s="51"/>
      <c r="CI41" s="51"/>
      <c r="CJ41" s="51"/>
      <c r="CK41" s="51"/>
      <c r="CL41" s="51"/>
      <c r="CM41" s="51"/>
      <c r="CN41" s="51"/>
      <c r="CO41" s="51"/>
      <c r="CP41" s="51"/>
      <c r="CQ41" s="51"/>
      <c r="CR41" s="51"/>
      <c r="CS41" s="51"/>
      <c r="CT41" s="51"/>
      <c r="CU41" s="51"/>
      <c r="CV41" s="51"/>
      <c r="CW41" s="51"/>
      <c r="CX41" s="51"/>
      <c r="CY41" s="51"/>
      <c r="CZ41" s="51"/>
      <c r="DA41" s="51"/>
      <c r="DB41" s="51"/>
      <c r="DC41" s="51"/>
      <c r="DD41" s="51"/>
      <c r="DE41" s="51"/>
      <c r="DF41" s="51"/>
      <c r="DG41" s="51"/>
      <c r="DH41" s="51"/>
      <c r="DI41" s="51"/>
      <c r="DJ41" s="51"/>
      <c r="DK41" s="51"/>
      <c r="DL41" s="51"/>
      <c r="DM41" s="51"/>
      <c r="DN41" s="51"/>
      <c r="DO41" s="51"/>
      <c r="DP41" s="51"/>
      <c r="DQ41" s="51"/>
      <c r="DR41" s="51"/>
      <c r="DS41" s="51"/>
      <c r="DT41" s="51"/>
      <c r="DU41" s="51"/>
      <c r="DV41" s="51"/>
      <c r="DW41" s="51"/>
      <c r="DX41" s="51"/>
      <c r="DY41" s="51"/>
      <c r="DZ41" s="51"/>
      <c r="EA41" s="51"/>
      <c r="EB41" s="51"/>
      <c r="EC41" s="51"/>
      <c r="ED41" s="51"/>
      <c r="EE41" s="51"/>
      <c r="EF41" s="51"/>
      <c r="EG41" s="51"/>
      <c r="EH41" s="51"/>
    </row>
    <row r="42" spans="1:138" s="36" customFormat="1" ht="107.25" customHeight="1" x14ac:dyDescent="0.2">
      <c r="A42" s="142"/>
      <c r="B42" s="142"/>
      <c r="C42" s="99" t="s">
        <v>56</v>
      </c>
      <c r="D42" s="75" t="s">
        <v>56</v>
      </c>
      <c r="E42" s="143"/>
      <c r="F42" s="136"/>
      <c r="G42" s="136"/>
      <c r="H42" s="136"/>
      <c r="I42" s="144"/>
      <c r="J42" s="145"/>
      <c r="K42" s="144"/>
      <c r="L42" s="139"/>
      <c r="M42" s="139"/>
      <c r="N42" s="140"/>
      <c r="O42" s="193"/>
      <c r="P42" s="193"/>
      <c r="Q42" s="193"/>
      <c r="R42" s="138"/>
      <c r="S42" s="138"/>
      <c r="T42" s="140">
        <f t="shared" si="1"/>
        <v>0</v>
      </c>
      <c r="U42" s="193"/>
      <c r="V42" s="193"/>
      <c r="W42" s="136"/>
      <c r="X42" s="136"/>
      <c r="Y42" s="76" t="s">
        <v>781</v>
      </c>
      <c r="Z42" s="80" t="s">
        <v>627</v>
      </c>
      <c r="AA42" s="33" t="s">
        <v>6</v>
      </c>
      <c r="AB42" s="80" t="s">
        <v>392</v>
      </c>
      <c r="AC42" s="33" t="s">
        <v>7</v>
      </c>
      <c r="AD42" s="72">
        <f t="shared" si="3"/>
        <v>0</v>
      </c>
      <c r="AE42" s="33">
        <v>0</v>
      </c>
      <c r="AF42" s="33">
        <v>0</v>
      </c>
      <c r="AG42" s="33">
        <v>0</v>
      </c>
      <c r="AH42" s="33">
        <v>0</v>
      </c>
      <c r="AI42" s="33" t="s">
        <v>6</v>
      </c>
      <c r="AJ42" s="33" t="s">
        <v>20</v>
      </c>
      <c r="AK42" s="33" t="s">
        <v>23</v>
      </c>
      <c r="AL42" s="33" t="s">
        <v>23</v>
      </c>
      <c r="AM42" s="33" t="s">
        <v>6</v>
      </c>
      <c r="AN42" s="33" t="s">
        <v>29</v>
      </c>
      <c r="AO42" s="33" t="s">
        <v>117</v>
      </c>
      <c r="AP42" s="33" t="s">
        <v>101</v>
      </c>
      <c r="AQ42" s="33" t="s">
        <v>103</v>
      </c>
      <c r="AR42" s="33" t="s">
        <v>105</v>
      </c>
      <c r="AS42" s="33" t="str">
        <f t="shared" si="4"/>
        <v>Prevenir</v>
      </c>
      <c r="AT42" s="80" t="s">
        <v>108</v>
      </c>
      <c r="AU42" s="80" t="s">
        <v>110</v>
      </c>
      <c r="AV42" s="80" t="s">
        <v>112</v>
      </c>
      <c r="AW42" s="33">
        <f t="shared" si="5"/>
        <v>15</v>
      </c>
      <c r="AX42" s="33">
        <f t="shared" si="6"/>
        <v>15</v>
      </c>
      <c r="AY42" s="33">
        <f t="shared" si="7"/>
        <v>15</v>
      </c>
      <c r="AZ42" s="33">
        <f t="shared" si="8"/>
        <v>15</v>
      </c>
      <c r="BA42" s="33">
        <f t="shared" si="9"/>
        <v>15</v>
      </c>
      <c r="BB42" s="33">
        <f t="shared" si="10"/>
        <v>15</v>
      </c>
      <c r="BC42" s="33">
        <f t="shared" si="11"/>
        <v>10</v>
      </c>
      <c r="BD42" s="72">
        <f t="shared" si="12"/>
        <v>100</v>
      </c>
      <c r="BE42" s="72" t="str">
        <f t="shared" si="13"/>
        <v>Fuerte</v>
      </c>
      <c r="BF42" s="34" t="s">
        <v>156</v>
      </c>
      <c r="BG42" s="72" t="str">
        <f t="shared" si="14"/>
        <v>Fuerte</v>
      </c>
      <c r="BH42" s="72" t="str">
        <f t="shared" si="15"/>
        <v>Fuerte</v>
      </c>
      <c r="BI42" s="72">
        <f t="shared" si="16"/>
        <v>100</v>
      </c>
      <c r="BJ42" s="135"/>
      <c r="BK42" s="137"/>
      <c r="BL42" s="39" t="s">
        <v>165</v>
      </c>
      <c r="BM42" s="39" t="s">
        <v>165</v>
      </c>
      <c r="BN42" s="66">
        <f>IF(E42=$E$7,0,IF(AND(BK40="Fuerte",BL42="Directamente"),2,IF(AND(BK40="Moderado",BL42="Directamente"),1,0)))</f>
        <v>2</v>
      </c>
      <c r="BO42" s="134"/>
      <c r="BP42" s="66">
        <f>IF(D42=$E$7,0,IF(AND(BK40="Fuerte",BL42="Indirectamente"),1,IF(AND(BK40="Fuerte",BL42="Directamente"),2,IF(AND(BK40="Moderado",BL42="Directamente"),1,0))))</f>
        <v>2</v>
      </c>
      <c r="BQ42" s="134"/>
      <c r="BR42" s="99" t="s">
        <v>56</v>
      </c>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row>
    <row r="43" spans="1:138" s="36" customFormat="1" ht="96" customHeight="1" x14ac:dyDescent="0.2">
      <c r="A43" s="142"/>
      <c r="B43" s="142"/>
      <c r="C43" s="99" t="s">
        <v>56</v>
      </c>
      <c r="D43" s="75" t="s">
        <v>56</v>
      </c>
      <c r="E43" s="143"/>
      <c r="F43" s="136"/>
      <c r="G43" s="136"/>
      <c r="H43" s="136"/>
      <c r="I43" s="144"/>
      <c r="J43" s="145"/>
      <c r="K43" s="144"/>
      <c r="L43" s="139"/>
      <c r="M43" s="139"/>
      <c r="N43" s="140"/>
      <c r="O43" s="193" t="str">
        <f t="shared" si="0"/>
        <v/>
      </c>
      <c r="P43" s="193">
        <f>IF(OR(O43="11",O43="12",O43="21",O43="22",O43="31"),$P$9,IF(OR(O43="41",O43="32",O43="23",O43="13"),$P$8,IF(OR(O43="51",O43="52",O43="42",O43="43",O43="33",O43="24",O43="14"),$P$7,IF(OR(O43="53",O43="54",O43="44",O43="34",O43="55",O43="45",O43="35",O43="25",O43="15"),$P$6,0))))</f>
        <v>0</v>
      </c>
      <c r="Q43" s="193"/>
      <c r="R43" s="138"/>
      <c r="S43" s="138"/>
      <c r="T43" s="140">
        <f t="shared" si="1"/>
        <v>0</v>
      </c>
      <c r="U43" s="193" t="str">
        <f t="shared" si="2"/>
        <v/>
      </c>
      <c r="V43" s="193">
        <f>IF(OR(U43="11",U43="12",U43="21",U43="22",U43="31"),$P$9,IF(OR(U43="41",U43="32",U43="23",U43="13"),$P$8,IF(OR(U43="51",U43="52",U43="42",U43="43",U43="33",U43="24",U43="14"),$P$7,IF(OR(U43="53",U43="54",U43="44",U43="34",U43="55",U43="45",U43="35",U43="25",U43="15"),$P$6,0))))</f>
        <v>0</v>
      </c>
      <c r="W43" s="136"/>
      <c r="X43" s="136"/>
      <c r="Y43" s="76" t="s">
        <v>782</v>
      </c>
      <c r="Z43" s="80" t="s">
        <v>235</v>
      </c>
      <c r="AA43" s="33" t="s">
        <v>23</v>
      </c>
      <c r="AB43" s="80" t="s">
        <v>418</v>
      </c>
      <c r="AC43" s="33" t="s">
        <v>7</v>
      </c>
      <c r="AD43" s="72">
        <f t="shared" si="3"/>
        <v>0</v>
      </c>
      <c r="AE43" s="33">
        <v>0</v>
      </c>
      <c r="AF43" s="33">
        <v>0</v>
      </c>
      <c r="AG43" s="33">
        <v>0</v>
      </c>
      <c r="AH43" s="33">
        <v>0</v>
      </c>
      <c r="AI43" s="33" t="s">
        <v>6</v>
      </c>
      <c r="AJ43" s="33" t="s">
        <v>20</v>
      </c>
      <c r="AK43" s="33" t="s">
        <v>23</v>
      </c>
      <c r="AL43" s="33" t="s">
        <v>23</v>
      </c>
      <c r="AM43" s="33" t="s">
        <v>6</v>
      </c>
      <c r="AN43" s="33" t="s">
        <v>29</v>
      </c>
      <c r="AO43" s="33" t="s">
        <v>117</v>
      </c>
      <c r="AP43" s="33" t="s">
        <v>101</v>
      </c>
      <c r="AQ43" s="33" t="s">
        <v>103</v>
      </c>
      <c r="AR43" s="33" t="s">
        <v>105</v>
      </c>
      <c r="AS43" s="33" t="str">
        <f t="shared" si="4"/>
        <v>Prevenir</v>
      </c>
      <c r="AT43" s="80" t="s">
        <v>108</v>
      </c>
      <c r="AU43" s="80" t="s">
        <v>110</v>
      </c>
      <c r="AV43" s="80" t="s">
        <v>112</v>
      </c>
      <c r="AW43" s="33">
        <f t="shared" si="5"/>
        <v>15</v>
      </c>
      <c r="AX43" s="33">
        <f t="shared" si="6"/>
        <v>15</v>
      </c>
      <c r="AY43" s="33">
        <f t="shared" si="7"/>
        <v>15</v>
      </c>
      <c r="AZ43" s="33">
        <f t="shared" si="8"/>
        <v>15</v>
      </c>
      <c r="BA43" s="33">
        <f t="shared" si="9"/>
        <v>15</v>
      </c>
      <c r="BB43" s="33">
        <f t="shared" si="10"/>
        <v>15</v>
      </c>
      <c r="BC43" s="33">
        <f t="shared" si="11"/>
        <v>10</v>
      </c>
      <c r="BD43" s="72">
        <f t="shared" si="12"/>
        <v>100</v>
      </c>
      <c r="BE43" s="72" t="str">
        <f t="shared" si="13"/>
        <v>Fuerte</v>
      </c>
      <c r="BF43" s="34" t="s">
        <v>156</v>
      </c>
      <c r="BG43" s="72" t="str">
        <f t="shared" si="14"/>
        <v>Fuerte</v>
      </c>
      <c r="BH43" s="72" t="str">
        <f t="shared" si="15"/>
        <v>Fuerte</v>
      </c>
      <c r="BI43" s="72">
        <f t="shared" si="16"/>
        <v>100</v>
      </c>
      <c r="BJ43" s="135"/>
      <c r="BK43" s="137"/>
      <c r="BL43" s="39" t="s">
        <v>165</v>
      </c>
      <c r="BM43" s="39" t="s">
        <v>165</v>
      </c>
      <c r="BN43" s="66">
        <f>IF(E43=$E$7,0,IF(AND(BK40="Fuerte",BL43="Directamente"),2,IF(AND(BK40="Moderado",BL43="Directamente"),1,0)))</f>
        <v>2</v>
      </c>
      <c r="BO43" s="134"/>
      <c r="BP43" s="66">
        <f>IF(D43=$E$7,0,IF(AND(BK40="Fuerte",BL43="Indirectamente"),1,IF(AND(BK40="Fuerte",BL43="Directamente"),2,IF(AND(BK40="Moderado",BL43="Directamente"),1,0))))</f>
        <v>2</v>
      </c>
      <c r="BQ43" s="134"/>
      <c r="BR43" s="99" t="s">
        <v>56</v>
      </c>
      <c r="BS43" s="51"/>
      <c r="BT43" s="51"/>
      <c r="BU43" s="51"/>
      <c r="BV43" s="51"/>
      <c r="BW43" s="51"/>
      <c r="BX43" s="51"/>
      <c r="BY43" s="51"/>
      <c r="BZ43" s="51"/>
      <c r="CA43" s="51"/>
      <c r="CB43" s="51"/>
      <c r="CC43" s="51"/>
      <c r="CD43" s="51"/>
      <c r="CE43" s="51"/>
      <c r="CF43" s="51"/>
      <c r="CG43" s="51"/>
      <c r="CH43" s="51"/>
      <c r="CI43" s="51"/>
      <c r="CJ43" s="51"/>
      <c r="CK43" s="51"/>
      <c r="CL43" s="51"/>
      <c r="CM43" s="51"/>
      <c r="CN43" s="51"/>
      <c r="CO43" s="51"/>
      <c r="CP43" s="51"/>
      <c r="CQ43" s="51"/>
      <c r="CR43" s="51"/>
      <c r="CS43" s="51"/>
      <c r="CT43" s="51"/>
      <c r="CU43" s="51"/>
      <c r="CV43" s="51"/>
      <c r="CW43" s="51"/>
      <c r="CX43" s="51"/>
      <c r="CY43" s="51"/>
      <c r="CZ43" s="51"/>
      <c r="DA43" s="51"/>
      <c r="DB43" s="51"/>
      <c r="DC43" s="51"/>
      <c r="DD43" s="51"/>
      <c r="DE43" s="51"/>
      <c r="DF43" s="51"/>
      <c r="DG43" s="51"/>
      <c r="DH43" s="51"/>
      <c r="DI43" s="51"/>
      <c r="DJ43" s="51"/>
      <c r="DK43" s="51"/>
      <c r="DL43" s="51"/>
      <c r="DM43" s="51"/>
      <c r="DN43" s="51"/>
      <c r="DO43" s="51"/>
      <c r="DP43" s="51"/>
      <c r="DQ43" s="51"/>
      <c r="DR43" s="51"/>
      <c r="DS43" s="51"/>
      <c r="DT43" s="51"/>
      <c r="DU43" s="51"/>
      <c r="DV43" s="51"/>
      <c r="DW43" s="51"/>
      <c r="DX43" s="51"/>
      <c r="DY43" s="51"/>
      <c r="DZ43" s="51"/>
      <c r="EA43" s="51"/>
      <c r="EB43" s="51"/>
      <c r="EC43" s="51"/>
      <c r="ED43" s="51"/>
      <c r="EE43" s="51"/>
      <c r="EF43" s="51"/>
      <c r="EG43" s="51"/>
      <c r="EH43" s="51"/>
    </row>
    <row r="44" spans="1:138" s="35" customFormat="1" x14ac:dyDescent="0.2">
      <c r="B44" s="40"/>
      <c r="C44" s="41"/>
      <c r="D44" s="46"/>
      <c r="I44" s="42"/>
      <c r="K44" s="42"/>
      <c r="O44" s="43"/>
      <c r="P44" s="43"/>
      <c r="Q44" s="44"/>
      <c r="U44" s="43"/>
      <c r="V44" s="43"/>
      <c r="Z44" s="45"/>
      <c r="AA44" s="42"/>
      <c r="AB44" s="42"/>
      <c r="AC44" s="42"/>
      <c r="AD44" s="42"/>
      <c r="AE44" s="42"/>
      <c r="AF44" s="42"/>
      <c r="AG44" s="42"/>
      <c r="AH44" s="42"/>
      <c r="AI44" s="42"/>
      <c r="AJ44" s="42"/>
      <c r="AK44" s="42"/>
      <c r="AL44" s="42"/>
      <c r="AM44" s="42"/>
      <c r="AN44" s="42"/>
      <c r="AO44" s="42"/>
      <c r="AP44" s="45"/>
      <c r="AQ44" s="45"/>
      <c r="AR44" s="45"/>
      <c r="AS44" s="45"/>
      <c r="AT44" s="45"/>
      <c r="AU44" s="45"/>
      <c r="AV44" s="45"/>
      <c r="AW44" s="45"/>
      <c r="AX44" s="45"/>
      <c r="AY44" s="45"/>
      <c r="AZ44" s="45"/>
      <c r="BA44" s="45"/>
      <c r="BB44" s="45"/>
      <c r="BC44" s="45"/>
      <c r="BD44" s="45"/>
      <c r="BE44" s="45"/>
      <c r="BF44" s="42"/>
      <c r="BG44" s="42"/>
      <c r="BH44" s="42"/>
      <c r="BI44" s="42"/>
      <c r="BJ44" s="42"/>
      <c r="BK44" s="42"/>
      <c r="BR44" s="41"/>
    </row>
    <row r="45" spans="1:138" s="35" customFormat="1" x14ac:dyDescent="0.2">
      <c r="B45" s="40"/>
      <c r="C45" s="41"/>
      <c r="D45" s="46"/>
      <c r="I45" s="42"/>
      <c r="K45" s="42"/>
      <c r="O45" s="43"/>
      <c r="P45" s="43"/>
      <c r="Q45" s="44"/>
      <c r="U45" s="43"/>
      <c r="V45" s="43"/>
      <c r="Z45" s="45"/>
      <c r="AA45" s="42"/>
      <c r="AB45" s="42"/>
      <c r="AC45" s="42"/>
      <c r="AD45" s="42"/>
      <c r="AE45" s="42"/>
      <c r="AF45" s="42"/>
      <c r="AG45" s="42"/>
      <c r="AH45" s="42"/>
      <c r="AI45" s="42"/>
      <c r="AJ45" s="42"/>
      <c r="AK45" s="42"/>
      <c r="AL45" s="42"/>
      <c r="AM45" s="42"/>
      <c r="AN45" s="42"/>
      <c r="AO45" s="42"/>
      <c r="AP45" s="45"/>
      <c r="AQ45" s="45"/>
      <c r="AR45" s="45"/>
      <c r="AS45" s="45"/>
      <c r="AT45" s="45"/>
      <c r="AU45" s="45"/>
      <c r="AV45" s="45"/>
      <c r="AW45" s="45"/>
      <c r="AX45" s="45"/>
      <c r="AY45" s="45"/>
      <c r="AZ45" s="45"/>
      <c r="BA45" s="45"/>
      <c r="BB45" s="45"/>
      <c r="BC45" s="45"/>
      <c r="BD45" s="45"/>
      <c r="BE45" s="45"/>
      <c r="BF45" s="42"/>
      <c r="BG45" s="42"/>
      <c r="BH45" s="42"/>
      <c r="BI45" s="42"/>
      <c r="BJ45" s="42"/>
      <c r="BK45" s="42"/>
      <c r="BR45" s="41"/>
    </row>
    <row r="46" spans="1:138" x14ac:dyDescent="0.2">
      <c r="I46" s="22"/>
      <c r="K46" s="22"/>
      <c r="Q46" s="4"/>
      <c r="Z46" s="21"/>
      <c r="AA46" s="22"/>
      <c r="AB46" s="22"/>
      <c r="AC46" s="22"/>
      <c r="AD46" s="22"/>
      <c r="AE46" s="22"/>
      <c r="AF46" s="22"/>
      <c r="AG46" s="22"/>
      <c r="AH46" s="22"/>
      <c r="AI46" s="22"/>
      <c r="AJ46" s="22"/>
      <c r="AK46" s="22"/>
      <c r="AL46" s="22"/>
      <c r="AM46" s="22"/>
      <c r="AN46" s="22"/>
      <c r="AO46" s="22"/>
      <c r="AP46" s="21"/>
      <c r="AQ46" s="21"/>
      <c r="AR46" s="21"/>
      <c r="AS46" s="21"/>
      <c r="AT46" s="21"/>
      <c r="AU46" s="21"/>
      <c r="AV46" s="21"/>
      <c r="AW46" s="21"/>
      <c r="AX46" s="21"/>
      <c r="AY46" s="21"/>
      <c r="AZ46" s="21"/>
      <c r="BA46" s="21"/>
      <c r="BB46" s="21"/>
      <c r="BC46" s="21"/>
      <c r="BD46" s="21"/>
      <c r="BE46" s="21"/>
      <c r="BF46" s="22"/>
      <c r="BG46" s="22"/>
      <c r="BH46" s="22"/>
      <c r="BI46" s="22"/>
      <c r="BJ46" s="22"/>
      <c r="BK46" s="22"/>
    </row>
    <row r="47" spans="1:138" x14ac:dyDescent="0.2">
      <c r="I47" s="22"/>
      <c r="K47" s="22"/>
      <c r="N47" s="186"/>
      <c r="O47" s="187"/>
      <c r="Q47" s="4"/>
      <c r="T47" s="186"/>
      <c r="U47" s="187"/>
      <c r="Z47" s="21"/>
      <c r="AA47" s="22"/>
      <c r="AB47" s="22"/>
      <c r="AC47" s="22"/>
      <c r="AD47" s="22"/>
      <c r="AE47" s="22"/>
      <c r="AF47" s="22"/>
      <c r="AG47" s="22"/>
      <c r="AH47" s="22"/>
      <c r="AI47" s="22"/>
      <c r="AJ47" s="22"/>
      <c r="AK47" s="22"/>
      <c r="AL47" s="22"/>
      <c r="AM47" s="22"/>
      <c r="AN47" s="22"/>
      <c r="AO47" s="22"/>
      <c r="AP47" s="21"/>
      <c r="AQ47" s="21"/>
      <c r="AR47" s="21"/>
      <c r="AS47" s="21"/>
      <c r="AT47" s="21"/>
      <c r="AU47" s="21"/>
      <c r="AV47" s="21"/>
      <c r="AW47" s="21"/>
      <c r="AX47" s="21"/>
      <c r="AY47" s="21"/>
      <c r="AZ47" s="21"/>
      <c r="BA47" s="21"/>
      <c r="BB47" s="21"/>
      <c r="BC47" s="21"/>
      <c r="BD47" s="21"/>
      <c r="BE47" s="21"/>
      <c r="BF47" s="22"/>
      <c r="BG47" s="22"/>
      <c r="BH47" s="22"/>
      <c r="BI47" s="22"/>
      <c r="BJ47" s="201"/>
      <c r="BK47" s="22"/>
    </row>
    <row r="48" spans="1:138" x14ac:dyDescent="0.2">
      <c r="I48" s="22"/>
      <c r="K48" s="22"/>
      <c r="N48" s="186"/>
      <c r="O48" s="187"/>
      <c r="T48" s="186"/>
      <c r="U48" s="187"/>
      <c r="Z48" s="21"/>
      <c r="AA48" s="22"/>
      <c r="AB48" s="22"/>
      <c r="AC48" s="22"/>
      <c r="AD48" s="22"/>
      <c r="AE48" s="22"/>
      <c r="AF48" s="22"/>
      <c r="AG48" s="22"/>
      <c r="AH48" s="22"/>
      <c r="AI48" s="22"/>
      <c r="AJ48" s="22"/>
      <c r="AK48" s="22"/>
      <c r="AL48" s="22"/>
      <c r="AM48" s="22"/>
      <c r="AN48" s="22"/>
      <c r="AO48" s="22"/>
      <c r="AP48" s="21"/>
      <c r="AQ48" s="21"/>
      <c r="AR48" s="21"/>
      <c r="AS48" s="21"/>
      <c r="AT48" s="21"/>
      <c r="AU48" s="21"/>
      <c r="AV48" s="21"/>
      <c r="AW48" s="21"/>
      <c r="AX48" s="21"/>
      <c r="AY48" s="21"/>
      <c r="AZ48" s="21"/>
      <c r="BA48" s="21"/>
      <c r="BB48" s="21"/>
      <c r="BC48" s="21"/>
      <c r="BD48" s="21"/>
      <c r="BE48" s="21"/>
      <c r="BF48" s="22"/>
      <c r="BG48" s="22"/>
      <c r="BH48" s="22"/>
      <c r="BI48" s="22"/>
      <c r="BJ48" s="201"/>
      <c r="BK48" s="22"/>
    </row>
    <row r="49" spans="9:62" x14ac:dyDescent="0.2">
      <c r="I49" s="22"/>
      <c r="K49" s="22"/>
      <c r="N49" s="186"/>
      <c r="O49" s="187"/>
      <c r="T49" s="186"/>
      <c r="U49" s="187"/>
      <c r="BJ49" s="186"/>
    </row>
    <row r="50" spans="9:62" x14ac:dyDescent="0.2">
      <c r="I50" s="22"/>
      <c r="K50" s="22"/>
      <c r="N50" s="186"/>
      <c r="O50" s="187"/>
      <c r="T50" s="186"/>
      <c r="U50" s="187"/>
      <c r="BJ50" s="186"/>
    </row>
    <row r="51" spans="9:62" x14ac:dyDescent="0.2">
      <c r="K51" s="22"/>
      <c r="N51" s="186"/>
      <c r="O51" s="187"/>
      <c r="T51" s="186"/>
      <c r="U51" s="187"/>
      <c r="BJ51" s="186"/>
    </row>
    <row r="52" spans="9:62" x14ac:dyDescent="0.2">
      <c r="K52" s="22"/>
    </row>
    <row r="53" spans="9:62" x14ac:dyDescent="0.2">
      <c r="K53" s="22"/>
      <c r="N53" s="186"/>
      <c r="O53" s="187"/>
      <c r="T53" s="186"/>
      <c r="U53" s="187"/>
      <c r="BJ53" s="186"/>
    </row>
    <row r="54" spans="9:62" x14ac:dyDescent="0.2">
      <c r="K54" s="22"/>
      <c r="N54" s="186"/>
      <c r="O54" s="187"/>
      <c r="T54" s="186"/>
      <c r="U54" s="187"/>
      <c r="BJ54" s="186"/>
    </row>
    <row r="55" spans="9:62" x14ac:dyDescent="0.2">
      <c r="K55" s="22"/>
      <c r="N55" s="186"/>
      <c r="O55" s="187"/>
      <c r="T55" s="186"/>
      <c r="U55" s="187"/>
      <c r="BJ55" s="186"/>
    </row>
    <row r="56" spans="9:62" x14ac:dyDescent="0.2">
      <c r="K56" s="22"/>
      <c r="N56" s="186"/>
      <c r="O56" s="187"/>
      <c r="T56" s="186"/>
      <c r="U56" s="187"/>
      <c r="BJ56" s="186"/>
    </row>
    <row r="57" spans="9:62" x14ac:dyDescent="0.2">
      <c r="K57" s="22"/>
      <c r="N57" s="186"/>
      <c r="O57" s="187"/>
      <c r="T57" s="186"/>
      <c r="U57" s="187"/>
      <c r="BJ57" s="186"/>
    </row>
    <row r="58" spans="9:62" x14ac:dyDescent="0.2">
      <c r="K58" s="22"/>
      <c r="N58" s="186"/>
      <c r="O58" s="187"/>
      <c r="T58" s="186"/>
      <c r="U58" s="187"/>
      <c r="BJ58" s="186"/>
    </row>
    <row r="59" spans="9:62" x14ac:dyDescent="0.2">
      <c r="K59" s="22"/>
      <c r="N59" s="186"/>
      <c r="O59" s="187"/>
      <c r="T59" s="186"/>
      <c r="U59" s="187"/>
      <c r="BJ59" s="186"/>
    </row>
    <row r="60" spans="9:62" x14ac:dyDescent="0.2">
      <c r="K60" s="22"/>
      <c r="N60" s="186"/>
      <c r="O60" s="187"/>
      <c r="T60" s="186"/>
      <c r="U60" s="187"/>
      <c r="BJ60" s="186"/>
    </row>
    <row r="61" spans="9:62" x14ac:dyDescent="0.2">
      <c r="K61" s="22"/>
      <c r="N61" s="186"/>
      <c r="O61" s="187"/>
      <c r="T61" s="186"/>
      <c r="U61" s="187"/>
      <c r="BJ61" s="186"/>
    </row>
    <row r="62" spans="9:62" x14ac:dyDescent="0.2">
      <c r="K62" s="22"/>
      <c r="N62" s="186"/>
      <c r="O62" s="187"/>
      <c r="T62" s="186"/>
      <c r="U62" s="187"/>
      <c r="BJ62" s="186"/>
    </row>
    <row r="63" spans="9:62" x14ac:dyDescent="0.2">
      <c r="K63" s="22"/>
      <c r="N63" s="186"/>
      <c r="O63" s="187"/>
      <c r="T63" s="186"/>
      <c r="U63" s="187"/>
      <c r="BJ63" s="186"/>
    </row>
    <row r="64" spans="9:62" x14ac:dyDescent="0.2">
      <c r="K64" s="22"/>
      <c r="N64" s="186"/>
      <c r="O64" s="187"/>
      <c r="T64" s="186"/>
      <c r="U64" s="187"/>
      <c r="BJ64" s="186"/>
    </row>
    <row r="65" spans="11:62" x14ac:dyDescent="0.2">
      <c r="K65" s="22"/>
      <c r="N65" s="186"/>
      <c r="O65" s="187"/>
      <c r="T65" s="186"/>
      <c r="U65" s="187"/>
      <c r="BJ65" s="186"/>
    </row>
    <row r="66" spans="11:62" x14ac:dyDescent="0.2">
      <c r="K66" s="22"/>
    </row>
    <row r="67" spans="11:62" x14ac:dyDescent="0.2">
      <c r="K67" s="22"/>
      <c r="N67" s="186"/>
      <c r="O67" s="187"/>
      <c r="T67" s="186"/>
      <c r="U67" s="187"/>
      <c r="BJ67" s="186"/>
    </row>
    <row r="68" spans="11:62" x14ac:dyDescent="0.2">
      <c r="K68" s="22"/>
      <c r="N68" s="186"/>
      <c r="O68" s="187"/>
      <c r="T68" s="186"/>
      <c r="U68" s="187"/>
      <c r="BJ68" s="186"/>
    </row>
    <row r="69" spans="11:62" x14ac:dyDescent="0.2">
      <c r="K69" s="22"/>
      <c r="N69" s="186"/>
      <c r="O69" s="187"/>
      <c r="T69" s="186"/>
      <c r="U69" s="187"/>
      <c r="BJ69" s="186"/>
    </row>
    <row r="70" spans="11:62" x14ac:dyDescent="0.2">
      <c r="K70" s="22"/>
    </row>
    <row r="71" spans="11:62" x14ac:dyDescent="0.2">
      <c r="K71" s="22"/>
    </row>
    <row r="72" spans="11:62" x14ac:dyDescent="0.2">
      <c r="K72" s="22"/>
      <c r="N72" s="186"/>
      <c r="O72" s="187"/>
      <c r="T72" s="186"/>
      <c r="U72" s="187"/>
      <c r="BJ72" s="186"/>
    </row>
    <row r="73" spans="11:62" x14ac:dyDescent="0.2">
      <c r="K73" s="22"/>
      <c r="N73" s="186"/>
      <c r="O73" s="187"/>
      <c r="T73" s="186"/>
      <c r="U73" s="187"/>
      <c r="BJ73" s="186"/>
    </row>
    <row r="74" spans="11:62" x14ac:dyDescent="0.2">
      <c r="K74" s="22"/>
      <c r="N74" s="186"/>
      <c r="O74" s="187"/>
      <c r="T74" s="186"/>
      <c r="U74" s="187"/>
      <c r="BJ74" s="186"/>
    </row>
    <row r="75" spans="11:62" x14ac:dyDescent="0.2">
      <c r="K75" s="22"/>
      <c r="N75" s="186"/>
      <c r="O75" s="187"/>
      <c r="T75" s="186"/>
      <c r="U75" s="187"/>
      <c r="BJ75" s="186"/>
    </row>
    <row r="76" spans="11:62" x14ac:dyDescent="0.2">
      <c r="K76" s="22"/>
      <c r="N76" s="186"/>
      <c r="O76" s="187"/>
      <c r="T76" s="186"/>
      <c r="U76" s="187"/>
      <c r="BJ76" s="186"/>
    </row>
    <row r="77" spans="11:62" x14ac:dyDescent="0.2">
      <c r="K77" s="22"/>
      <c r="N77" s="186"/>
      <c r="O77" s="187"/>
      <c r="T77" s="186"/>
      <c r="U77" s="187"/>
      <c r="BJ77" s="186"/>
    </row>
    <row r="78" spans="11:62" x14ac:dyDescent="0.2">
      <c r="K78" s="22"/>
      <c r="N78" s="186"/>
      <c r="O78" s="187"/>
      <c r="T78" s="186"/>
      <c r="U78" s="187"/>
      <c r="BJ78" s="186"/>
    </row>
    <row r="79" spans="11:62" x14ac:dyDescent="0.2">
      <c r="K79" s="22"/>
      <c r="N79" s="186"/>
      <c r="O79" s="187"/>
      <c r="T79" s="186"/>
      <c r="U79" s="187"/>
      <c r="BJ79" s="186"/>
    </row>
    <row r="80" spans="11:62" x14ac:dyDescent="0.2">
      <c r="K80" s="22"/>
      <c r="N80" s="186"/>
      <c r="O80" s="187"/>
      <c r="T80" s="186"/>
      <c r="U80" s="187"/>
      <c r="BJ80" s="186"/>
    </row>
    <row r="81" spans="11:62" x14ac:dyDescent="0.2">
      <c r="K81" s="22"/>
    </row>
    <row r="82" spans="11:62" x14ac:dyDescent="0.2">
      <c r="K82" s="22"/>
    </row>
    <row r="83" spans="11:62" x14ac:dyDescent="0.2">
      <c r="K83" s="22"/>
    </row>
    <row r="84" spans="11:62" x14ac:dyDescent="0.2">
      <c r="K84" s="22"/>
      <c r="N84" s="186"/>
      <c r="O84" s="187"/>
      <c r="T84" s="186"/>
      <c r="U84" s="187"/>
      <c r="BJ84" s="186"/>
    </row>
    <row r="85" spans="11:62" x14ac:dyDescent="0.2">
      <c r="K85" s="22"/>
      <c r="N85" s="186"/>
      <c r="O85" s="187"/>
      <c r="T85" s="186"/>
      <c r="U85" s="187"/>
      <c r="BJ85" s="186"/>
    </row>
    <row r="86" spans="11:62" x14ac:dyDescent="0.2">
      <c r="K86" s="22"/>
      <c r="N86" s="186"/>
      <c r="O86" s="187"/>
      <c r="T86" s="186"/>
      <c r="U86" s="187"/>
      <c r="BJ86" s="186"/>
    </row>
    <row r="87" spans="11:62" x14ac:dyDescent="0.2">
      <c r="K87" s="22"/>
      <c r="N87" s="186"/>
      <c r="O87" s="187"/>
      <c r="T87" s="186"/>
      <c r="U87" s="187"/>
      <c r="BJ87" s="186"/>
    </row>
    <row r="88" spans="11:62" x14ac:dyDescent="0.2">
      <c r="K88" s="22"/>
      <c r="N88" s="186"/>
      <c r="O88" s="187"/>
      <c r="T88" s="186"/>
      <c r="U88" s="187"/>
      <c r="BJ88" s="186"/>
    </row>
    <row r="89" spans="11:62" x14ac:dyDescent="0.2">
      <c r="K89" s="22"/>
      <c r="N89" s="186"/>
      <c r="O89" s="187"/>
      <c r="T89" s="186"/>
      <c r="U89" s="187"/>
      <c r="BJ89" s="186"/>
    </row>
    <row r="90" spans="11:62" x14ac:dyDescent="0.2">
      <c r="K90" s="22"/>
      <c r="N90" s="186"/>
      <c r="O90" s="187"/>
      <c r="T90" s="186"/>
      <c r="U90" s="187"/>
      <c r="BJ90" s="186"/>
    </row>
    <row r="91" spans="11:62" x14ac:dyDescent="0.2">
      <c r="K91" s="22"/>
      <c r="N91" s="186"/>
      <c r="O91" s="187"/>
      <c r="T91" s="186"/>
      <c r="U91" s="187"/>
      <c r="BJ91" s="186"/>
    </row>
    <row r="92" spans="11:62" x14ac:dyDescent="0.2">
      <c r="K92" s="22"/>
      <c r="N92" s="186"/>
      <c r="O92" s="187"/>
      <c r="T92" s="186"/>
      <c r="U92" s="187"/>
      <c r="BJ92" s="186"/>
    </row>
    <row r="93" spans="11:62" x14ac:dyDescent="0.2">
      <c r="K93" s="22"/>
    </row>
    <row r="94" spans="11:62" x14ac:dyDescent="0.2">
      <c r="K94" s="22"/>
    </row>
    <row r="95" spans="11:62" x14ac:dyDescent="0.2">
      <c r="K95" s="22"/>
      <c r="N95" s="186"/>
      <c r="O95" s="187"/>
      <c r="T95" s="186"/>
      <c r="U95" s="187"/>
      <c r="BJ95" s="186"/>
    </row>
    <row r="96" spans="11:62" x14ac:dyDescent="0.2">
      <c r="K96" s="22"/>
      <c r="N96" s="186"/>
      <c r="O96" s="187"/>
      <c r="T96" s="186"/>
      <c r="U96" s="187"/>
      <c r="BJ96" s="186"/>
    </row>
    <row r="97" spans="11:62" x14ac:dyDescent="0.2">
      <c r="K97" s="22"/>
    </row>
    <row r="98" spans="11:62" x14ac:dyDescent="0.2">
      <c r="K98" s="22"/>
      <c r="N98" s="186"/>
      <c r="O98" s="187"/>
      <c r="T98" s="186"/>
      <c r="U98" s="187"/>
      <c r="BJ98" s="186"/>
    </row>
    <row r="99" spans="11:62" x14ac:dyDescent="0.2">
      <c r="K99" s="22"/>
      <c r="N99" s="186"/>
      <c r="O99" s="187"/>
      <c r="T99" s="186"/>
      <c r="U99" s="187"/>
      <c r="BJ99" s="186"/>
    </row>
    <row r="100" spans="11:62" x14ac:dyDescent="0.2">
      <c r="K100" s="22"/>
      <c r="N100" s="186"/>
      <c r="O100" s="187"/>
      <c r="T100" s="186"/>
      <c r="U100" s="187"/>
      <c r="BJ100" s="186"/>
    </row>
    <row r="101" spans="11:62" x14ac:dyDescent="0.2">
      <c r="K101" s="22"/>
      <c r="N101" s="186"/>
      <c r="O101" s="187"/>
      <c r="T101" s="186"/>
      <c r="U101" s="187"/>
      <c r="BJ101" s="186"/>
    </row>
    <row r="102" spans="11:62" x14ac:dyDescent="0.2">
      <c r="K102" s="22"/>
      <c r="N102" s="186"/>
      <c r="O102" s="187"/>
      <c r="T102" s="186"/>
      <c r="U102" s="187"/>
      <c r="BJ102" s="186"/>
    </row>
    <row r="103" spans="11:62" x14ac:dyDescent="0.2">
      <c r="K103" s="22"/>
      <c r="N103" s="186"/>
      <c r="O103" s="187"/>
      <c r="T103" s="186"/>
      <c r="U103" s="187"/>
      <c r="BJ103" s="186"/>
    </row>
    <row r="104" spans="11:62" x14ac:dyDescent="0.2">
      <c r="K104" s="22"/>
      <c r="N104" s="186"/>
      <c r="O104" s="187"/>
      <c r="T104" s="186"/>
      <c r="U104" s="187"/>
      <c r="BJ104" s="186"/>
    </row>
    <row r="105" spans="11:62" x14ac:dyDescent="0.2">
      <c r="K105" s="22"/>
      <c r="N105" s="186"/>
      <c r="O105" s="187"/>
      <c r="T105" s="186"/>
      <c r="U105" s="187"/>
      <c r="BJ105" s="186"/>
    </row>
    <row r="106" spans="11:62" x14ac:dyDescent="0.2">
      <c r="K106" s="22"/>
    </row>
    <row r="107" spans="11:62" x14ac:dyDescent="0.2">
      <c r="K107" s="22"/>
    </row>
    <row r="109" spans="11:62" x14ac:dyDescent="0.2">
      <c r="N109" s="186"/>
      <c r="O109" s="187"/>
      <c r="T109" s="186"/>
      <c r="U109" s="187"/>
      <c r="BJ109" s="186"/>
    </row>
    <row r="110" spans="11:62" x14ac:dyDescent="0.2">
      <c r="N110" s="186"/>
      <c r="O110" s="187"/>
      <c r="T110" s="186"/>
      <c r="U110" s="187"/>
      <c r="BJ110" s="186"/>
    </row>
    <row r="111" spans="11:62" x14ac:dyDescent="0.2">
      <c r="N111" s="186"/>
      <c r="O111" s="187"/>
      <c r="T111" s="186"/>
      <c r="U111" s="187"/>
      <c r="BJ111" s="186"/>
    </row>
    <row r="112" spans="11:62" x14ac:dyDescent="0.2">
      <c r="N112" s="186"/>
      <c r="O112" s="187"/>
      <c r="T112" s="186"/>
      <c r="U112" s="187"/>
      <c r="BJ112" s="186"/>
    </row>
    <row r="113" spans="14:62" x14ac:dyDescent="0.2">
      <c r="N113" s="186"/>
      <c r="O113" s="187"/>
      <c r="T113" s="186"/>
      <c r="U113" s="187"/>
      <c r="BJ113" s="186"/>
    </row>
    <row r="114" spans="14:62" x14ac:dyDescent="0.2">
      <c r="N114" s="186"/>
      <c r="O114" s="187"/>
      <c r="T114" s="186"/>
      <c r="U114" s="187"/>
      <c r="BJ114" s="186"/>
    </row>
    <row r="115" spans="14:62" x14ac:dyDescent="0.2">
      <c r="N115" s="186"/>
      <c r="O115" s="187"/>
      <c r="T115" s="186"/>
      <c r="U115" s="187"/>
      <c r="BJ115" s="186"/>
    </row>
    <row r="120" spans="14:62" x14ac:dyDescent="0.2">
      <c r="N120" s="186"/>
      <c r="O120" s="187"/>
      <c r="T120" s="186"/>
      <c r="U120" s="187"/>
      <c r="BJ120" s="186"/>
    </row>
    <row r="121" spans="14:62" x14ac:dyDescent="0.2">
      <c r="N121" s="186"/>
      <c r="O121" s="187"/>
      <c r="T121" s="186"/>
      <c r="U121" s="187"/>
      <c r="BJ121" s="186"/>
    </row>
    <row r="122" spans="14:62" x14ac:dyDescent="0.2">
      <c r="N122" s="186"/>
      <c r="O122" s="187"/>
      <c r="T122" s="186"/>
      <c r="U122" s="187"/>
      <c r="BJ122" s="186"/>
    </row>
    <row r="123" spans="14:62" x14ac:dyDescent="0.2">
      <c r="N123" s="186"/>
      <c r="O123" s="187"/>
      <c r="T123" s="186"/>
      <c r="U123" s="187"/>
      <c r="BJ123" s="186"/>
    </row>
    <row r="124" spans="14:62" x14ac:dyDescent="0.2">
      <c r="N124" s="186"/>
      <c r="O124" s="187"/>
      <c r="T124" s="186"/>
      <c r="U124" s="187"/>
      <c r="BJ124" s="186"/>
    </row>
    <row r="125" spans="14:62" x14ac:dyDescent="0.2">
      <c r="N125" s="186"/>
      <c r="O125" s="187"/>
      <c r="T125" s="186"/>
      <c r="U125" s="187"/>
      <c r="BJ125" s="186"/>
    </row>
    <row r="126" spans="14:62" x14ac:dyDescent="0.2">
      <c r="N126" s="186"/>
      <c r="O126" s="187"/>
      <c r="T126" s="186"/>
      <c r="U126" s="187"/>
      <c r="BJ126" s="186"/>
    </row>
    <row r="129" spans="14:62" x14ac:dyDescent="0.2">
      <c r="N129" s="186"/>
      <c r="O129" s="187"/>
      <c r="T129" s="186"/>
      <c r="U129" s="187"/>
      <c r="BJ129" s="186"/>
    </row>
    <row r="130" spans="14:62" x14ac:dyDescent="0.2">
      <c r="N130" s="186"/>
      <c r="O130" s="187"/>
      <c r="T130" s="186"/>
      <c r="U130" s="187"/>
      <c r="BJ130" s="186"/>
    </row>
    <row r="131" spans="14:62" x14ac:dyDescent="0.2">
      <c r="N131" s="186"/>
      <c r="O131" s="187"/>
      <c r="T131" s="186"/>
      <c r="U131" s="187"/>
      <c r="BJ131" s="186"/>
    </row>
    <row r="132" spans="14:62" x14ac:dyDescent="0.2">
      <c r="N132" s="186"/>
      <c r="O132" s="187"/>
      <c r="T132" s="186"/>
      <c r="U132" s="187"/>
      <c r="BJ132" s="186"/>
    </row>
    <row r="133" spans="14:62" x14ac:dyDescent="0.2">
      <c r="N133" s="186"/>
      <c r="O133" s="187"/>
      <c r="T133" s="186"/>
      <c r="U133" s="187"/>
      <c r="BJ133" s="186"/>
    </row>
    <row r="134" spans="14:62" x14ac:dyDescent="0.2">
      <c r="N134" s="186"/>
      <c r="O134" s="187"/>
      <c r="T134" s="186"/>
      <c r="U134" s="187"/>
      <c r="BJ134" s="186"/>
    </row>
  </sheetData>
  <sheetProtection sheet="1" formatCells="0" formatColumns="0" formatRows="0" sort="0" autoFilter="0" pivotTables="0"/>
  <autoFilter ref="A36:BR43" xr:uid="{C17AB63A-CC2E-45B1-9000-3DF8F50B2535}"/>
  <mergeCells count="198">
    <mergeCell ref="B2:D5"/>
    <mergeCell ref="E2:X5"/>
    <mergeCell ref="D28:F28"/>
    <mergeCell ref="D35:K35"/>
    <mergeCell ref="L35:X35"/>
    <mergeCell ref="Y35:BK35"/>
    <mergeCell ref="K37:K39"/>
    <mergeCell ref="L37:L39"/>
    <mergeCell ref="M37:M39"/>
    <mergeCell ref="N37:N39"/>
    <mergeCell ref="O37:O39"/>
    <mergeCell ref="P37:P39"/>
    <mergeCell ref="BO40:BO43"/>
    <mergeCell ref="BQ40:BQ43"/>
    <mergeCell ref="A37:A39"/>
    <mergeCell ref="B37:B39"/>
    <mergeCell ref="E37:E39"/>
    <mergeCell ref="F37:F39"/>
    <mergeCell ref="G37:G39"/>
    <mergeCell ref="H37:H39"/>
    <mergeCell ref="I37:I39"/>
    <mergeCell ref="J37:J39"/>
    <mergeCell ref="W37:W39"/>
    <mergeCell ref="X37:X39"/>
    <mergeCell ref="BJ37:BJ39"/>
    <mergeCell ref="BK37:BK39"/>
    <mergeCell ref="BO37:BO39"/>
    <mergeCell ref="BQ37:BQ39"/>
    <mergeCell ref="Q37:Q39"/>
    <mergeCell ref="R37:R39"/>
    <mergeCell ref="S37:S39"/>
    <mergeCell ref="T37:T39"/>
    <mergeCell ref="U37:U39"/>
    <mergeCell ref="V37:V39"/>
    <mergeCell ref="I40:I43"/>
    <mergeCell ref="J40:J43"/>
    <mergeCell ref="K40:K43"/>
    <mergeCell ref="L40:L43"/>
    <mergeCell ref="M40:M43"/>
    <mergeCell ref="N40:N43"/>
    <mergeCell ref="A40:A43"/>
    <mergeCell ref="B40:B43"/>
    <mergeCell ref="E40:E43"/>
    <mergeCell ref="F40:F43"/>
    <mergeCell ref="G40:G43"/>
    <mergeCell ref="H40:H43"/>
    <mergeCell ref="U40:U43"/>
    <mergeCell ref="V40:V43"/>
    <mergeCell ref="W40:W43"/>
    <mergeCell ref="X40:X43"/>
    <mergeCell ref="BJ40:BJ43"/>
    <mergeCell ref="BK40:BK43"/>
    <mergeCell ref="O40:O43"/>
    <mergeCell ref="P40:P43"/>
    <mergeCell ref="Q40:Q43"/>
    <mergeCell ref="R40:R43"/>
    <mergeCell ref="S40:S43"/>
    <mergeCell ref="T40:T43"/>
    <mergeCell ref="U49:U51"/>
    <mergeCell ref="BJ49:BJ51"/>
    <mergeCell ref="O49:O51"/>
    <mergeCell ref="T49:T51"/>
    <mergeCell ref="N49:N51"/>
    <mergeCell ref="BJ47:BJ48"/>
    <mergeCell ref="T47:T48"/>
    <mergeCell ref="U47:U48"/>
    <mergeCell ref="N47:N48"/>
    <mergeCell ref="O47:O48"/>
    <mergeCell ref="U56:U57"/>
    <mergeCell ref="BJ56:BJ57"/>
    <mergeCell ref="O56:O57"/>
    <mergeCell ref="T56:T57"/>
    <mergeCell ref="N56:N57"/>
    <mergeCell ref="BJ53:BJ55"/>
    <mergeCell ref="T53:T55"/>
    <mergeCell ref="U53:U55"/>
    <mergeCell ref="N53:N55"/>
    <mergeCell ref="O53:O55"/>
    <mergeCell ref="U60:U62"/>
    <mergeCell ref="BJ60:BJ62"/>
    <mergeCell ref="O60:O62"/>
    <mergeCell ref="T60:T62"/>
    <mergeCell ref="N60:N62"/>
    <mergeCell ref="BJ58:BJ59"/>
    <mergeCell ref="T58:T59"/>
    <mergeCell ref="U58:U59"/>
    <mergeCell ref="N58:N59"/>
    <mergeCell ref="O58:O59"/>
    <mergeCell ref="U67:U69"/>
    <mergeCell ref="BJ67:BJ69"/>
    <mergeCell ref="O67:O69"/>
    <mergeCell ref="T67:T69"/>
    <mergeCell ref="N67:N69"/>
    <mergeCell ref="BJ63:BJ65"/>
    <mergeCell ref="T63:T65"/>
    <mergeCell ref="U63:U65"/>
    <mergeCell ref="N63:N65"/>
    <mergeCell ref="O63:O65"/>
    <mergeCell ref="U75:U76"/>
    <mergeCell ref="BJ75:BJ76"/>
    <mergeCell ref="O75:O76"/>
    <mergeCell ref="T75:T76"/>
    <mergeCell ref="N75:N76"/>
    <mergeCell ref="BJ72:BJ74"/>
    <mergeCell ref="T72:T74"/>
    <mergeCell ref="U72:U74"/>
    <mergeCell ref="N72:N74"/>
    <mergeCell ref="O72:O74"/>
    <mergeCell ref="U79:U80"/>
    <mergeCell ref="BJ79:BJ80"/>
    <mergeCell ref="O79:O80"/>
    <mergeCell ref="T79:T80"/>
    <mergeCell ref="N79:N80"/>
    <mergeCell ref="BJ77:BJ78"/>
    <mergeCell ref="T77:T78"/>
    <mergeCell ref="U77:U78"/>
    <mergeCell ref="N77:N78"/>
    <mergeCell ref="O77:O78"/>
    <mergeCell ref="U86:U88"/>
    <mergeCell ref="BJ86:BJ88"/>
    <mergeCell ref="O86:O88"/>
    <mergeCell ref="T86:T88"/>
    <mergeCell ref="N86:N88"/>
    <mergeCell ref="BJ84:BJ85"/>
    <mergeCell ref="T84:T85"/>
    <mergeCell ref="U84:U85"/>
    <mergeCell ref="N84:N85"/>
    <mergeCell ref="O84:O85"/>
    <mergeCell ref="U95:U96"/>
    <mergeCell ref="BJ95:BJ96"/>
    <mergeCell ref="O95:O96"/>
    <mergeCell ref="T95:T96"/>
    <mergeCell ref="N95:N96"/>
    <mergeCell ref="BJ89:BJ92"/>
    <mergeCell ref="T89:T92"/>
    <mergeCell ref="U89:U92"/>
    <mergeCell ref="N89:N92"/>
    <mergeCell ref="O89:O92"/>
    <mergeCell ref="U101:U103"/>
    <mergeCell ref="BJ101:BJ103"/>
    <mergeCell ref="O101:O103"/>
    <mergeCell ref="T101:T103"/>
    <mergeCell ref="N101:N103"/>
    <mergeCell ref="BJ98:BJ100"/>
    <mergeCell ref="T98:T100"/>
    <mergeCell ref="U98:U100"/>
    <mergeCell ref="N98:N100"/>
    <mergeCell ref="O98:O100"/>
    <mergeCell ref="U109:U110"/>
    <mergeCell ref="BJ109:BJ110"/>
    <mergeCell ref="O109:O110"/>
    <mergeCell ref="T109:T110"/>
    <mergeCell ref="N109:N110"/>
    <mergeCell ref="BJ104:BJ105"/>
    <mergeCell ref="T104:T105"/>
    <mergeCell ref="U104:U105"/>
    <mergeCell ref="N104:N105"/>
    <mergeCell ref="O104:O105"/>
    <mergeCell ref="U113:U115"/>
    <mergeCell ref="BJ113:BJ115"/>
    <mergeCell ref="O113:O115"/>
    <mergeCell ref="T113:T115"/>
    <mergeCell ref="N113:N115"/>
    <mergeCell ref="BJ111:BJ112"/>
    <mergeCell ref="T111:T112"/>
    <mergeCell ref="U111:U112"/>
    <mergeCell ref="N111:N112"/>
    <mergeCell ref="O111:O112"/>
    <mergeCell ref="U123:U124"/>
    <mergeCell ref="BJ123:BJ124"/>
    <mergeCell ref="O123:O124"/>
    <mergeCell ref="T123:T124"/>
    <mergeCell ref="N123:N124"/>
    <mergeCell ref="BJ120:BJ122"/>
    <mergeCell ref="T120:T122"/>
    <mergeCell ref="U120:U122"/>
    <mergeCell ref="N120:N122"/>
    <mergeCell ref="O120:O122"/>
    <mergeCell ref="U129:U130"/>
    <mergeCell ref="BJ129:BJ130"/>
    <mergeCell ref="O129:O130"/>
    <mergeCell ref="T129:T130"/>
    <mergeCell ref="N129:N130"/>
    <mergeCell ref="BJ125:BJ126"/>
    <mergeCell ref="T125:T126"/>
    <mergeCell ref="U125:U126"/>
    <mergeCell ref="N125:N126"/>
    <mergeCell ref="O125:O126"/>
    <mergeCell ref="O133:O134"/>
    <mergeCell ref="T133:T134"/>
    <mergeCell ref="N133:N134"/>
    <mergeCell ref="BJ131:BJ132"/>
    <mergeCell ref="T131:T132"/>
    <mergeCell ref="U131:U132"/>
    <mergeCell ref="N131:N132"/>
    <mergeCell ref="O131:O132"/>
    <mergeCell ref="U133:U134"/>
    <mergeCell ref="BJ133:BJ134"/>
  </mergeCells>
  <conditionalFormatting sqref="W37">
    <cfRule type="containsText" dxfId="151" priority="252" operator="containsText" text="RIESGO BAJO">
      <formula>NOT(ISERROR(SEARCH("RIESGO BAJO",W37)))</formula>
    </cfRule>
    <cfRule type="containsText" dxfId="150" priority="253" operator="containsText" text="RIESGO MODERADO">
      <formula>NOT(ISERROR(SEARCH("RIESGO MODERADO",W37)))</formula>
    </cfRule>
    <cfRule type="containsText" dxfId="149" priority="254" operator="containsText" text="RIESGO ALTO">
      <formula>NOT(ISERROR(SEARCH("RIESGO ALTO",W37)))</formula>
    </cfRule>
    <cfRule type="containsText" dxfId="148" priority="255" operator="containsText" text="RIESGO EXTREMO">
      <formula>NOT(ISERROR(SEARCH("RIESGO EXTREMO",W37)))</formula>
    </cfRule>
  </conditionalFormatting>
  <conditionalFormatting sqref="X37">
    <cfRule type="containsText" dxfId="147" priority="203" operator="containsText" text="RIESGO BAJO">
      <formula>NOT(ISERROR(SEARCH("RIESGO BAJO",X37)))</formula>
    </cfRule>
    <cfRule type="containsText" dxfId="146" priority="204" operator="containsText" text="RIESGO MODERADO">
      <formula>NOT(ISERROR(SEARCH("RIESGO MODERADO",X37)))</formula>
    </cfRule>
    <cfRule type="containsText" dxfId="145" priority="205" operator="containsText" text="RIESGO ALTO">
      <formula>NOT(ISERROR(SEARCH("RIESGO ALTO",X37)))</formula>
    </cfRule>
    <cfRule type="containsText" dxfId="144" priority="206" operator="containsText" text="RIESGO EXTREMO">
      <formula>NOT(ISERROR(SEARCH("RIESGO EXTREMO",X37)))</formula>
    </cfRule>
  </conditionalFormatting>
  <conditionalFormatting sqref="W40">
    <cfRule type="containsText" dxfId="143" priority="199" operator="containsText" text="RIESGO BAJO">
      <formula>NOT(ISERROR(SEARCH("RIESGO BAJO",W40)))</formula>
    </cfRule>
    <cfRule type="containsText" dxfId="142" priority="200" operator="containsText" text="RIESGO MODERADO">
      <formula>NOT(ISERROR(SEARCH("RIESGO MODERADO",W40)))</formula>
    </cfRule>
    <cfRule type="containsText" dxfId="141" priority="201" operator="containsText" text="RIESGO ALTO">
      <formula>NOT(ISERROR(SEARCH("RIESGO ALTO",W40)))</formula>
    </cfRule>
    <cfRule type="containsText" dxfId="140" priority="202" operator="containsText" text="RIESGO EXTREMO">
      <formula>NOT(ISERROR(SEARCH("RIESGO EXTREMO",W40)))</formula>
    </cfRule>
  </conditionalFormatting>
  <conditionalFormatting sqref="X40">
    <cfRule type="containsText" dxfId="139" priority="195" operator="containsText" text="RIESGO BAJO">
      <formula>NOT(ISERROR(SEARCH("RIESGO BAJO",X40)))</formula>
    </cfRule>
    <cfRule type="containsText" dxfId="138" priority="196" operator="containsText" text="RIESGO MODERADO">
      <formula>NOT(ISERROR(SEARCH("RIESGO MODERADO",X40)))</formula>
    </cfRule>
    <cfRule type="containsText" dxfId="137" priority="197" operator="containsText" text="RIESGO ALTO">
      <formula>NOT(ISERROR(SEARCH("RIESGO ALTO",X40)))</formula>
    </cfRule>
    <cfRule type="containsText" dxfId="136" priority="198" operator="containsText" text="RIESGO EXTREMO">
      <formula>NOT(ISERROR(SEARCH("RIESGO EXTREMO",X40)))</formula>
    </cfRule>
  </conditionalFormatting>
  <conditionalFormatting sqref="P40">
    <cfRule type="containsText" dxfId="135" priority="187" operator="containsText" text="RIESGO BAJO">
      <formula>NOT(ISERROR(SEARCH("RIESGO BAJO",P40)))</formula>
    </cfRule>
    <cfRule type="containsText" dxfId="134" priority="188" operator="containsText" text="RIESGO MODERADO">
      <formula>NOT(ISERROR(SEARCH("RIESGO MODERADO",P40)))</formula>
    </cfRule>
    <cfRule type="containsText" dxfId="133" priority="189" operator="containsText" text="RIESGO ALTO">
      <formula>NOT(ISERROR(SEARCH("RIESGO ALTO",P40)))</formula>
    </cfRule>
    <cfRule type="containsText" dxfId="132" priority="190" operator="containsText" text="RIESGO EXTREMO">
      <formula>NOT(ISERROR(SEARCH("RIESGO EXTREMO",P40)))</formula>
    </cfRule>
  </conditionalFormatting>
  <conditionalFormatting sqref="P37">
    <cfRule type="containsText" dxfId="131" priority="191" operator="containsText" text="RIESGO BAJO">
      <formula>NOT(ISERROR(SEARCH("RIESGO BAJO",P37)))</formula>
    </cfRule>
    <cfRule type="containsText" dxfId="130" priority="192" operator="containsText" text="RIESGO MODERADO">
      <formula>NOT(ISERROR(SEARCH("RIESGO MODERADO",P37)))</formula>
    </cfRule>
    <cfRule type="containsText" dxfId="129" priority="193" operator="containsText" text="RIESGO ALTO">
      <formula>NOT(ISERROR(SEARCH("RIESGO ALTO",P37)))</formula>
    </cfRule>
    <cfRule type="containsText" dxfId="128" priority="194" operator="containsText" text="RIESGO EXTREMO">
      <formula>NOT(ISERROR(SEARCH("RIESGO EXTREMO",P37)))</formula>
    </cfRule>
  </conditionalFormatting>
  <conditionalFormatting sqref="O37">
    <cfRule type="containsText" dxfId="127" priority="103" operator="containsText" text="RIESGO BAJO">
      <formula>NOT(ISERROR(SEARCH("RIESGO BAJO",O37)))</formula>
    </cfRule>
    <cfRule type="containsText" dxfId="126" priority="104" operator="containsText" text="RIESGO MODERADO">
      <formula>NOT(ISERROR(SEARCH("RIESGO MODERADO",O37)))</formula>
    </cfRule>
    <cfRule type="containsText" dxfId="125" priority="105" operator="containsText" text="RIESGO ALTO">
      <formula>NOT(ISERROR(SEARCH("RIESGO ALTO",O37)))</formula>
    </cfRule>
    <cfRule type="containsText" dxfId="124" priority="106" operator="containsText" text="RIESGO EXTREMO">
      <formula>NOT(ISERROR(SEARCH("RIESGO EXTREMO",O37)))</formula>
    </cfRule>
  </conditionalFormatting>
  <conditionalFormatting sqref="Q37">
    <cfRule type="containsText" dxfId="123" priority="119" operator="containsText" text="RIESGO BAJO">
      <formula>NOT(ISERROR(SEARCH("RIESGO BAJO",Q37)))</formula>
    </cfRule>
    <cfRule type="containsText" dxfId="122" priority="120" operator="containsText" text="RIESGO MODERADO">
      <formula>NOT(ISERROR(SEARCH("RIESGO MODERADO",Q37)))</formula>
    </cfRule>
    <cfRule type="containsText" dxfId="121" priority="121" operator="containsText" text="RIESGO ALTO">
      <formula>NOT(ISERROR(SEARCH("RIESGO ALTO",Q37)))</formula>
    </cfRule>
    <cfRule type="containsText" dxfId="120" priority="122" operator="containsText" text="RIESGO EXTREMO">
      <formula>NOT(ISERROR(SEARCH("RIESGO EXTREMO",Q37)))</formula>
    </cfRule>
  </conditionalFormatting>
  <conditionalFormatting sqref="Q40">
    <cfRule type="containsText" dxfId="119" priority="115" operator="containsText" text="RIESGO BAJO">
      <formula>NOT(ISERROR(SEARCH("RIESGO BAJO",Q40)))</formula>
    </cfRule>
    <cfRule type="containsText" dxfId="118" priority="116" operator="containsText" text="RIESGO MODERADO">
      <formula>NOT(ISERROR(SEARCH("RIESGO MODERADO",Q40)))</formula>
    </cfRule>
    <cfRule type="containsText" dxfId="117" priority="117" operator="containsText" text="RIESGO ALTO">
      <formula>NOT(ISERROR(SEARCH("RIESGO ALTO",Q40)))</formula>
    </cfRule>
    <cfRule type="containsText" dxfId="116" priority="118" operator="containsText" text="RIESGO EXTREMO">
      <formula>NOT(ISERROR(SEARCH("RIESGO EXTREMO",Q40)))</formula>
    </cfRule>
  </conditionalFormatting>
  <conditionalFormatting sqref="O40">
    <cfRule type="containsText" dxfId="115" priority="99" operator="containsText" text="RIESGO BAJO">
      <formula>NOT(ISERROR(SEARCH("RIESGO BAJO",O40)))</formula>
    </cfRule>
    <cfRule type="containsText" dxfId="114" priority="100" operator="containsText" text="RIESGO MODERADO">
      <formula>NOT(ISERROR(SEARCH("RIESGO MODERADO",O40)))</formula>
    </cfRule>
    <cfRule type="containsText" dxfId="113" priority="101" operator="containsText" text="RIESGO ALTO">
      <formula>NOT(ISERROR(SEARCH("RIESGO ALTO",O40)))</formula>
    </cfRule>
    <cfRule type="containsText" dxfId="112" priority="102" operator="containsText" text="RIESGO EXTREMO">
      <formula>NOT(ISERROR(SEARCH("RIESGO EXTREMO",O40)))</formula>
    </cfRule>
  </conditionalFormatting>
  <conditionalFormatting sqref="U40">
    <cfRule type="containsText" dxfId="111" priority="43" operator="containsText" text="RIESGO BAJO">
      <formula>NOT(ISERROR(SEARCH("RIESGO BAJO",U40)))</formula>
    </cfRule>
    <cfRule type="containsText" dxfId="110" priority="44" operator="containsText" text="RIESGO MODERADO">
      <formula>NOT(ISERROR(SEARCH("RIESGO MODERADO",U40)))</formula>
    </cfRule>
    <cfRule type="containsText" dxfId="109" priority="45" operator="containsText" text="RIESGO ALTO">
      <formula>NOT(ISERROR(SEARCH("RIESGO ALTO",U40)))</formula>
    </cfRule>
    <cfRule type="containsText" dxfId="108" priority="46" operator="containsText" text="RIESGO EXTREMO">
      <formula>NOT(ISERROR(SEARCH("RIESGO EXTREMO",U40)))</formula>
    </cfRule>
  </conditionalFormatting>
  <conditionalFormatting sqref="V37">
    <cfRule type="containsText" dxfId="107" priority="67" operator="containsText" text="RIESGO BAJO">
      <formula>NOT(ISERROR(SEARCH("RIESGO BAJO",V37)))</formula>
    </cfRule>
    <cfRule type="containsText" dxfId="106" priority="68" operator="containsText" text="RIESGO MODERADO">
      <formula>NOT(ISERROR(SEARCH("RIESGO MODERADO",V37)))</formula>
    </cfRule>
    <cfRule type="containsText" dxfId="105" priority="69" operator="containsText" text="RIESGO ALTO">
      <formula>NOT(ISERROR(SEARCH("RIESGO ALTO",V37)))</formula>
    </cfRule>
    <cfRule type="containsText" dxfId="104" priority="70" operator="containsText" text="RIESGO EXTREMO">
      <formula>NOT(ISERROR(SEARCH("RIESGO EXTREMO",V37)))</formula>
    </cfRule>
  </conditionalFormatting>
  <conditionalFormatting sqref="V40">
    <cfRule type="containsText" dxfId="103" priority="63" operator="containsText" text="RIESGO BAJO">
      <formula>NOT(ISERROR(SEARCH("RIESGO BAJO",V40)))</formula>
    </cfRule>
    <cfRule type="containsText" dxfId="102" priority="64" operator="containsText" text="RIESGO MODERADO">
      <formula>NOT(ISERROR(SEARCH("RIESGO MODERADO",V40)))</formula>
    </cfRule>
    <cfRule type="containsText" dxfId="101" priority="65" operator="containsText" text="RIESGO ALTO">
      <formula>NOT(ISERROR(SEARCH("RIESGO ALTO",V40)))</formula>
    </cfRule>
    <cfRule type="containsText" dxfId="100" priority="66" operator="containsText" text="RIESGO EXTREMO">
      <formula>NOT(ISERROR(SEARCH("RIESGO EXTREMO",V40)))</formula>
    </cfRule>
  </conditionalFormatting>
  <conditionalFormatting sqref="U37">
    <cfRule type="containsText" dxfId="99" priority="47" operator="containsText" text="RIESGO BAJO">
      <formula>NOT(ISERROR(SEARCH("RIESGO BAJO",U37)))</formula>
    </cfRule>
    <cfRule type="containsText" dxfId="98" priority="48" operator="containsText" text="RIESGO MODERADO">
      <formula>NOT(ISERROR(SEARCH("RIESGO MODERADO",U37)))</formula>
    </cfRule>
    <cfRule type="containsText" dxfId="97" priority="49" operator="containsText" text="RIESGO ALTO">
      <formula>NOT(ISERROR(SEARCH("RIESGO ALTO",U37)))</formula>
    </cfRule>
    <cfRule type="containsText" dxfId="96" priority="50" operator="containsText" text="RIESGO EXTREMO">
      <formula>NOT(ISERROR(SEARCH("RIESGO EXTREMO",U37)))</formula>
    </cfRule>
  </conditionalFormatting>
  <conditionalFormatting sqref="L6:L10">
    <cfRule type="colorScale" priority="2">
      <colorScale>
        <cfvo type="min"/>
        <cfvo type="percentile" val="50"/>
        <cfvo type="max"/>
        <color rgb="FFF8696B"/>
        <color rgb="FFFFEB84"/>
        <color rgb="FF63BE7B"/>
      </colorScale>
    </cfRule>
  </conditionalFormatting>
  <conditionalFormatting sqref="R6:R10">
    <cfRule type="colorScale" priority="1">
      <colorScale>
        <cfvo type="min"/>
        <cfvo type="percentile" val="50"/>
        <cfvo type="max"/>
        <color rgb="FFF8696B"/>
        <color rgb="FFFFEB84"/>
        <color rgb="FF63BE7B"/>
      </colorScale>
    </cfRule>
  </conditionalFormatting>
  <dataValidations count="31">
    <dataValidation type="list" allowBlank="1" showInputMessage="1" showErrorMessage="1" sqref="Q37 Q40" xr:uid="{D4D6B17D-2A44-42E2-ACE8-E7DEE987EFF9}">
      <formula1>#REF!</formula1>
    </dataValidation>
    <dataValidation type="list" allowBlank="1" showInputMessage="1" showErrorMessage="1" sqref="AJ40:AJ43" xr:uid="{7875AC6B-7B13-4A68-AA78-E35F4FD5DBB4}">
      <formula1>$AA$24:$AA$25</formula1>
    </dataValidation>
    <dataValidation type="list" allowBlank="1" showInputMessage="1" showErrorMessage="1" sqref="AK40:AK43" xr:uid="{320A29A7-293C-47B0-8B5D-A3850DC6A1FF}">
      <formula1>$AJ$24:$AJ$25</formula1>
    </dataValidation>
    <dataValidation type="list" allowBlank="1" showInputMessage="1" showErrorMessage="1" sqref="AL40:AL43" xr:uid="{CCD8F003-AC9B-41B9-A4A1-98616E41EF91}">
      <formula1>$AK$24:$AK$25</formula1>
    </dataValidation>
    <dataValidation type="list" allowBlank="1" showInputMessage="1" showErrorMessage="1" sqref="AM40:AM43" xr:uid="{E5A55555-7458-4A49-8D0A-83DD3CD57234}">
      <formula1>$AL$24:$AL$25</formula1>
    </dataValidation>
    <dataValidation type="list" allowBlank="1" showInputMessage="1" showErrorMessage="1" sqref="AN40:AN43" xr:uid="{5DBA3A27-F53E-45AB-99F1-4865D8F1EA31}">
      <formula1>$AM$24:$AM$36</formula1>
    </dataValidation>
    <dataValidation type="list" allowBlank="1" showInputMessage="1" showErrorMessage="1" sqref="H37 H40" xr:uid="{9CD356A5-706D-4E75-B53B-183691D3A09D}">
      <formula1>$H$6:$H$12</formula1>
    </dataValidation>
    <dataValidation type="list" allowBlank="1" showInputMessage="1" showErrorMessage="1" sqref="G40 G37" xr:uid="{955F598A-6BC2-42CD-829D-9632EC760D15}">
      <formula1>$G$6:$G$11</formula1>
    </dataValidation>
    <dataValidation type="list" allowBlank="1" showInputMessage="1" showErrorMessage="1" sqref="F37 F40" xr:uid="{90B0DAC0-D6F4-46AA-AB52-BE98EBABA511}">
      <formula1>$F$6:$F$11</formula1>
    </dataValidation>
    <dataValidation type="list" allowBlank="1" showInputMessage="1" showErrorMessage="1" sqref="BL37:BM43" xr:uid="{0FEB9506-31F2-4DD3-8FDD-EFC8B768A02F}">
      <formula1>$BL$6:$BL$7</formula1>
    </dataValidation>
    <dataValidation type="list" allowBlank="1" showInputMessage="1" showErrorMessage="1" sqref="M37:M43 S37:S43" xr:uid="{4E31EAD2-AF50-47C4-81BC-82D6356FAE9E}">
      <formula1>$M$6:$M$10</formula1>
    </dataValidation>
    <dataValidation type="list" allowBlank="1" showInputMessage="1" showErrorMessage="1" sqref="L37:L43 R37:R43" xr:uid="{6FF6466C-2A2A-419C-B980-FE2216136CB9}">
      <formula1>$L$6:$L$10</formula1>
    </dataValidation>
    <dataValidation type="list" allowBlank="1" showInputMessage="1" showErrorMessage="1" sqref="AO37:AO43" xr:uid="{B01C31E7-926B-4B75-8C49-A924A27BD3DD}">
      <formula1>$AO$6:$AO$7</formula1>
    </dataValidation>
    <dataValidation type="list" allowBlank="1" showInputMessage="1" showErrorMessage="1" sqref="AI37:AI43" xr:uid="{7AA1CAD1-3087-48BF-9197-11BF45E23CB0}">
      <formula1>$AI$6:$AI$7</formula1>
    </dataValidation>
    <dataValidation type="list" allowBlank="1" showInputMessage="1" showErrorMessage="1" sqref="AC37:AC43" xr:uid="{7730A856-E920-4B30-9831-BF77ADA1C9A7}">
      <formula1>$AC$6:$AC$7</formula1>
    </dataValidation>
    <dataValidation type="list" allowBlank="1" showInputMessage="1" showErrorMessage="1" sqref="BF37:BF43" xr:uid="{35BE6836-A3D7-49DA-BCB3-D70DE6418939}">
      <formula1>$BF$6:$BF$8</formula1>
    </dataValidation>
    <dataValidation type="list" allowBlank="1" showInputMessage="1" showErrorMessage="1" sqref="AV37:AV43" xr:uid="{55336C7E-F7C0-4627-8FEC-6F6505518236}">
      <formula1>$AV$6:$AV$8</formula1>
    </dataValidation>
    <dataValidation type="list" allowBlank="1" showInputMessage="1" showErrorMessage="1" sqref="AU37:AU43" xr:uid="{12B3FD5C-4285-4E52-9C6D-5EACD0A56C46}">
      <formula1>$AU$6:$AU$7</formula1>
    </dataValidation>
    <dataValidation type="list" allowBlank="1" showInputMessage="1" showErrorMessage="1" sqref="AT37:AT43" xr:uid="{05C05812-866B-4EC6-AD46-B7A41E8B12F9}">
      <formula1>$AT$6:$AT$7</formula1>
    </dataValidation>
    <dataValidation type="list" allowBlank="1" showInputMessage="1" showErrorMessage="1" sqref="AS37:AS43" xr:uid="{CA5ED1AF-93D7-4472-BB63-250025E35D96}">
      <formula1>$AS$6:$AS$8</formula1>
    </dataValidation>
    <dataValidation type="list" allowBlank="1" showInputMessage="1" showErrorMessage="1" sqref="AR37:AR43" xr:uid="{CC41199B-D506-45FC-9CE1-F8DD773B27AD}">
      <formula1>$AR$6:$AR$7</formula1>
    </dataValidation>
    <dataValidation type="list" allowBlank="1" showInputMessage="1" showErrorMessage="1" sqref="AQ37:AQ43" xr:uid="{7B3EDD7B-ABC8-4797-B868-51958AD72441}">
      <formula1>$AQ$6:$AQ$7</formula1>
    </dataValidation>
    <dataValidation type="list" allowBlank="1" showInputMessage="1" showErrorMessage="1" sqref="AP37:AP43" xr:uid="{65BC31B3-D78F-48A0-A22B-5D97CAAB20D9}">
      <formula1>$AP$6:$AP$7</formula1>
    </dataValidation>
    <dataValidation type="list" allowBlank="1" showInputMessage="1" showErrorMessage="1" sqref="AK37:AM43" xr:uid="{1DCC9D69-C24E-484B-A086-ECD3AC217D74}">
      <formula1>$AK$6:$AK$7</formula1>
    </dataValidation>
    <dataValidation type="list" allowBlank="1" showInputMessage="1" showErrorMessage="1" sqref="AA37:AA43" xr:uid="{27A26B27-6370-4198-BB22-B5C9323ACF3E}">
      <formula1>$AA$6:$AA$7</formula1>
    </dataValidation>
    <dataValidation type="list" allowBlank="1" showInputMessage="1" showErrorMessage="1" sqref="AJ37:AJ43" xr:uid="{6019F59D-8CC8-44C2-983B-2CC2BD06271D}">
      <formula1>$AJ$6:$AJ$8</formula1>
    </dataValidation>
    <dataValidation type="list" allowBlank="1" showInputMessage="1" showErrorMessage="1" sqref="X37:X43" xr:uid="{C5B53AAE-2158-4E65-BE9D-02F977A655FE}">
      <formula1>$X$6:$X$7</formula1>
    </dataValidation>
    <dataValidation type="list" allowBlank="1" showInputMessage="1" showErrorMessage="1" sqref="BM37:BM43" xr:uid="{197F4A0E-4E57-41D7-9B7C-98404FCD8382}">
      <formula1>$BM$6:$BM$8</formula1>
    </dataValidation>
    <dataValidation type="list" allowBlank="1" showInputMessage="1" showErrorMessage="1" sqref="D37:D43" xr:uid="{9238A110-E47B-4F00-BDBC-F3A49854D7C9}">
      <formula1>$D$6:$D$25</formula1>
    </dataValidation>
    <dataValidation type="list" allowBlank="1" showInputMessage="1" showErrorMessage="1" sqref="E37:E43" xr:uid="{5469FD78-A919-4B74-BE0D-D2AA35C43F1C}">
      <formula1>$E$6:$E$15</formula1>
    </dataValidation>
    <dataValidation type="list" allowBlank="1" showInputMessage="1" showErrorMessage="1" sqref="AN37:AN43" xr:uid="{1225D9A7-5119-42D4-A9E1-769AD6B90671}">
      <formula1>$AN$6:$AN$14</formula1>
    </dataValidation>
  </dataValidations>
  <pageMargins left="0.25" right="0.25" top="0.75" bottom="0.75" header="0.3" footer="0.3"/>
  <pageSetup scale="21" orientation="landscape"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35D2D-F740-4FF6-A48C-6A917D5B092A}">
  <sheetPr>
    <tabColor theme="8" tint="-0.249977111117893"/>
  </sheetPr>
  <dimension ref="A1:EH138"/>
  <sheetViews>
    <sheetView showGridLines="0" zoomScale="70" zoomScaleNormal="70" zoomScaleSheetLayoutView="100" workbookViewId="0"/>
  </sheetViews>
  <sheetFormatPr baseColWidth="10" defaultRowHeight="15" x14ac:dyDescent="0.2"/>
  <cols>
    <col min="1" max="1" width="3.5703125" style="1" bestFit="1" customWidth="1"/>
    <col min="2" max="2" width="7" style="3" customWidth="1"/>
    <col min="3" max="3" width="20.140625" style="26" hidden="1" customWidth="1"/>
    <col min="4" max="4" width="20.42578125" style="2" customWidth="1"/>
    <col min="5" max="5" width="15" style="1" customWidth="1"/>
    <col min="6" max="7" width="14.42578125" style="1" customWidth="1"/>
    <col min="8" max="8" width="15.5703125" style="1" customWidth="1"/>
    <col min="9" max="9" width="37.85546875" style="1" customWidth="1"/>
    <col min="10" max="10" width="33.140625" style="1" customWidth="1"/>
    <col min="11" max="11" width="36.28515625" style="1" customWidth="1"/>
    <col min="12" max="12" width="16.7109375" style="1" customWidth="1"/>
    <col min="13" max="13" width="14.140625" style="1" customWidth="1"/>
    <col min="14" max="14" width="9.5703125" style="1" hidden="1" customWidth="1"/>
    <col min="15" max="15" width="15.5703125" style="6" hidden="1" customWidth="1"/>
    <col min="16" max="16" width="15.5703125" style="6" customWidth="1"/>
    <col min="17" max="17" width="18.42578125" style="1" customWidth="1"/>
    <col min="18" max="18" width="17.7109375" style="1" customWidth="1"/>
    <col min="19" max="19" width="13.85546875" style="1" customWidth="1"/>
    <col min="20" max="20" width="9.5703125" style="1" hidden="1" customWidth="1"/>
    <col min="21" max="21" width="15.5703125" style="6" hidden="1" customWidth="1"/>
    <col min="22" max="22" width="16.7109375" style="6" customWidth="1"/>
    <col min="23" max="24" width="28.140625" style="1" customWidth="1"/>
    <col min="25" max="25" width="82.140625" style="1" customWidth="1"/>
    <col min="26" max="26" width="21.28515625" style="2" customWidth="1"/>
    <col min="27" max="27" width="16.140625" style="1" customWidth="1"/>
    <col min="28" max="28" width="35" style="1" customWidth="1"/>
    <col min="29" max="29" width="21.140625" style="1" customWidth="1"/>
    <col min="30" max="30" width="7.42578125" style="1" customWidth="1"/>
    <col min="31" max="34" width="12.42578125" style="1" customWidth="1"/>
    <col min="35" max="35" width="21.140625" style="1" customWidth="1"/>
    <col min="36" max="41" width="16.140625" style="1" customWidth="1"/>
    <col min="42" max="48" width="19.28515625" style="2" customWidth="1"/>
    <col min="49" max="49" width="4.85546875" style="2" customWidth="1"/>
    <col min="50" max="50" width="6.42578125" style="2" customWidth="1"/>
    <col min="51" max="55" width="4.85546875" style="2" customWidth="1"/>
    <col min="56" max="56" width="10.42578125" style="2" customWidth="1"/>
    <col min="57" max="57" width="11.85546875" style="2" customWidth="1"/>
    <col min="58" max="58" width="28.85546875" style="1" customWidth="1"/>
    <col min="59" max="59" width="13" style="1" customWidth="1"/>
    <col min="60" max="60" width="14" style="1" customWidth="1"/>
    <col min="61" max="62" width="14.42578125" style="1" customWidth="1"/>
    <col min="63" max="63" width="13.28515625" style="1" customWidth="1"/>
    <col min="64" max="65" width="18.85546875" style="1" customWidth="1"/>
    <col min="66" max="67" width="18" style="1" customWidth="1"/>
    <col min="68" max="69" width="17.85546875" style="1" customWidth="1"/>
    <col min="70" max="70" width="22.42578125" style="26" customWidth="1"/>
    <col min="71" max="72" width="11.42578125" style="1" customWidth="1"/>
    <col min="73" max="16384" width="11.42578125" style="1"/>
  </cols>
  <sheetData>
    <row r="1" spans="2:70" s="58" customFormat="1" ht="6" customHeight="1" thickBot="1" x14ac:dyDescent="0.25">
      <c r="B1" s="3"/>
      <c r="C1" s="26"/>
      <c r="D1" s="2"/>
      <c r="O1" s="59"/>
      <c r="P1" s="59"/>
      <c r="U1" s="59"/>
      <c r="V1" s="59"/>
      <c r="Z1" s="2"/>
      <c r="AP1" s="2"/>
      <c r="AQ1" s="2"/>
      <c r="AR1" s="2"/>
      <c r="AS1" s="2"/>
      <c r="AT1" s="2"/>
      <c r="AU1" s="2"/>
      <c r="AV1" s="2"/>
      <c r="AW1" s="2"/>
      <c r="AX1" s="2"/>
      <c r="AY1" s="2"/>
      <c r="AZ1" s="2"/>
      <c r="BA1" s="2"/>
      <c r="BB1" s="2"/>
      <c r="BC1" s="2"/>
      <c r="BD1" s="2"/>
      <c r="BE1" s="2"/>
      <c r="BR1" s="26"/>
    </row>
    <row r="2" spans="2:70" s="58" customFormat="1" ht="14.25" customHeight="1" x14ac:dyDescent="0.2">
      <c r="B2" s="159"/>
      <c r="C2" s="160"/>
      <c r="D2" s="161"/>
      <c r="E2" s="168" t="s">
        <v>794</v>
      </c>
      <c r="F2" s="169"/>
      <c r="G2" s="169"/>
      <c r="H2" s="169"/>
      <c r="I2" s="169"/>
      <c r="J2" s="169"/>
      <c r="K2" s="169"/>
      <c r="L2" s="169"/>
      <c r="M2" s="169"/>
      <c r="N2" s="169"/>
      <c r="O2" s="169"/>
      <c r="P2" s="169"/>
      <c r="Q2" s="169"/>
      <c r="R2" s="169"/>
      <c r="S2" s="169"/>
      <c r="T2" s="169"/>
      <c r="U2" s="169"/>
      <c r="V2" s="169"/>
      <c r="W2" s="169"/>
      <c r="X2" s="170"/>
      <c r="Z2" s="2"/>
      <c r="AP2" s="2"/>
      <c r="AQ2" s="2"/>
      <c r="AR2" s="2"/>
      <c r="AS2" s="2"/>
      <c r="AT2" s="2"/>
      <c r="AU2" s="2"/>
      <c r="AV2" s="2"/>
      <c r="AW2" s="2"/>
      <c r="AX2" s="2"/>
      <c r="AY2" s="2"/>
      <c r="AZ2" s="2"/>
      <c r="BA2" s="2"/>
      <c r="BB2" s="2"/>
      <c r="BC2" s="2"/>
      <c r="BD2" s="2"/>
      <c r="BE2" s="2"/>
      <c r="BR2" s="26"/>
    </row>
    <row r="3" spans="2:70" s="58" customFormat="1" ht="14.25" customHeight="1" x14ac:dyDescent="0.2">
      <c r="B3" s="162"/>
      <c r="C3" s="188"/>
      <c r="D3" s="164"/>
      <c r="E3" s="171"/>
      <c r="F3" s="189"/>
      <c r="G3" s="189"/>
      <c r="H3" s="189"/>
      <c r="I3" s="189"/>
      <c r="J3" s="189"/>
      <c r="K3" s="189"/>
      <c r="L3" s="189"/>
      <c r="M3" s="189"/>
      <c r="N3" s="189"/>
      <c r="O3" s="189"/>
      <c r="P3" s="189"/>
      <c r="Q3" s="189"/>
      <c r="R3" s="189"/>
      <c r="S3" s="189"/>
      <c r="T3" s="189"/>
      <c r="U3" s="189"/>
      <c r="V3" s="189"/>
      <c r="W3" s="189"/>
      <c r="X3" s="173"/>
      <c r="Y3" s="4"/>
      <c r="Z3" s="4"/>
      <c r="AA3" s="4"/>
      <c r="AB3" s="4"/>
      <c r="AC3" s="4"/>
      <c r="AD3" s="4"/>
      <c r="AE3" s="4"/>
      <c r="AF3" s="4"/>
      <c r="AG3" s="16"/>
      <c r="AH3" s="16"/>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R3" s="26"/>
    </row>
    <row r="4" spans="2:70" s="58" customFormat="1" ht="14.25" customHeight="1" x14ac:dyDescent="0.2">
      <c r="B4" s="162"/>
      <c r="C4" s="188"/>
      <c r="D4" s="164"/>
      <c r="E4" s="171"/>
      <c r="F4" s="189"/>
      <c r="G4" s="189"/>
      <c r="H4" s="189"/>
      <c r="I4" s="189"/>
      <c r="J4" s="189"/>
      <c r="K4" s="189"/>
      <c r="L4" s="189"/>
      <c r="M4" s="189"/>
      <c r="N4" s="189"/>
      <c r="O4" s="189"/>
      <c r="P4" s="189"/>
      <c r="Q4" s="189"/>
      <c r="R4" s="189"/>
      <c r="S4" s="189"/>
      <c r="T4" s="189"/>
      <c r="U4" s="189"/>
      <c r="V4" s="189"/>
      <c r="W4" s="189"/>
      <c r="X4" s="173"/>
      <c r="Y4" s="4"/>
      <c r="Z4" s="4"/>
      <c r="AA4" s="4"/>
      <c r="AB4" s="4"/>
      <c r="AC4" s="4"/>
      <c r="AD4" s="4"/>
      <c r="AE4" s="4"/>
      <c r="AF4" s="4"/>
      <c r="AG4" s="16"/>
      <c r="AH4" s="16"/>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R4" s="26"/>
    </row>
    <row r="5" spans="2:70" s="58" customFormat="1" ht="15" customHeight="1" thickBot="1" x14ac:dyDescent="0.25">
      <c r="B5" s="165"/>
      <c r="C5" s="166"/>
      <c r="D5" s="167"/>
      <c r="E5" s="174"/>
      <c r="F5" s="175"/>
      <c r="G5" s="175"/>
      <c r="H5" s="175"/>
      <c r="I5" s="175"/>
      <c r="J5" s="175"/>
      <c r="K5" s="175"/>
      <c r="L5" s="175"/>
      <c r="M5" s="175"/>
      <c r="N5" s="175"/>
      <c r="O5" s="175"/>
      <c r="P5" s="175"/>
      <c r="Q5" s="175"/>
      <c r="R5" s="175"/>
      <c r="S5" s="175"/>
      <c r="T5" s="175"/>
      <c r="U5" s="175"/>
      <c r="V5" s="175"/>
      <c r="W5" s="175"/>
      <c r="X5" s="176"/>
      <c r="Y5" s="4"/>
      <c r="Z5" s="4"/>
      <c r="AA5" s="4"/>
      <c r="AB5" s="4"/>
      <c r="AC5" s="4"/>
      <c r="AD5" s="4"/>
      <c r="AE5" s="4"/>
      <c r="AF5" s="4"/>
      <c r="AG5" s="16"/>
      <c r="AH5" s="16"/>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R5" s="26"/>
    </row>
    <row r="6" spans="2:70" s="58" customFormat="1" hidden="1" x14ac:dyDescent="0.2">
      <c r="B6" s="3" t="s">
        <v>133</v>
      </c>
      <c r="C6" s="26"/>
      <c r="D6" s="2" t="s">
        <v>58</v>
      </c>
      <c r="E6" s="58" t="s">
        <v>36</v>
      </c>
      <c r="F6" s="58" t="s">
        <v>64</v>
      </c>
      <c r="G6" s="58" t="s">
        <v>75</v>
      </c>
      <c r="H6" s="58" t="s">
        <v>80</v>
      </c>
      <c r="L6" s="58">
        <v>1</v>
      </c>
      <c r="M6" s="58">
        <v>1</v>
      </c>
      <c r="O6" s="5" t="s">
        <v>84</v>
      </c>
      <c r="P6" s="5" t="s">
        <v>84</v>
      </c>
      <c r="Q6" s="58" t="s">
        <v>89</v>
      </c>
      <c r="R6" s="58">
        <v>1</v>
      </c>
      <c r="S6" s="58">
        <v>1</v>
      </c>
      <c r="U6" s="5" t="s">
        <v>84</v>
      </c>
      <c r="V6" s="5" t="s">
        <v>84</v>
      </c>
      <c r="X6" s="58" t="s">
        <v>6</v>
      </c>
      <c r="Z6" s="2"/>
      <c r="AA6" s="8" t="s">
        <v>6</v>
      </c>
      <c r="AB6" s="8"/>
      <c r="AC6" s="8" t="s">
        <v>7</v>
      </c>
      <c r="AD6" s="8"/>
      <c r="AE6" s="8"/>
      <c r="AF6" s="8"/>
      <c r="AG6" s="8"/>
      <c r="AH6" s="8"/>
      <c r="AI6" s="8" t="s">
        <v>6</v>
      </c>
      <c r="AJ6" s="8" t="s">
        <v>20</v>
      </c>
      <c r="AK6" s="8" t="s">
        <v>6</v>
      </c>
      <c r="AL6" s="8" t="s">
        <v>6</v>
      </c>
      <c r="AM6" s="8" t="s">
        <v>6</v>
      </c>
      <c r="AN6" s="8" t="s">
        <v>24</v>
      </c>
      <c r="AO6" s="8" t="s">
        <v>117</v>
      </c>
      <c r="AP6" s="9" t="s">
        <v>101</v>
      </c>
      <c r="AQ6" s="9" t="s">
        <v>103</v>
      </c>
      <c r="AR6" s="9" t="s">
        <v>105</v>
      </c>
      <c r="AS6" s="9" t="s">
        <v>113</v>
      </c>
      <c r="AT6" s="9" t="s">
        <v>108</v>
      </c>
      <c r="AU6" s="9" t="s">
        <v>110</v>
      </c>
      <c r="AV6" s="9" t="s">
        <v>112</v>
      </c>
      <c r="AW6" s="9"/>
      <c r="AX6" s="9"/>
      <c r="AY6" s="9"/>
      <c r="AZ6" s="9"/>
      <c r="BA6" s="9"/>
      <c r="BB6" s="9"/>
      <c r="BC6" s="9"/>
      <c r="BD6" s="9"/>
      <c r="BE6" s="9" t="s">
        <v>126</v>
      </c>
      <c r="BF6" s="8" t="s">
        <v>156</v>
      </c>
      <c r="BG6" s="8"/>
      <c r="BH6" s="8"/>
      <c r="BI6" s="8"/>
      <c r="BK6" s="8"/>
      <c r="BL6" s="8" t="s">
        <v>165</v>
      </c>
      <c r="BM6" s="8" t="s">
        <v>165</v>
      </c>
      <c r="BR6" s="26"/>
    </row>
    <row r="7" spans="2:70" s="58" customFormat="1" hidden="1" x14ac:dyDescent="0.2">
      <c r="B7" s="3" t="s">
        <v>134</v>
      </c>
      <c r="C7" s="26"/>
      <c r="D7" s="2" t="s">
        <v>8</v>
      </c>
      <c r="E7" s="58" t="s">
        <v>34</v>
      </c>
      <c r="F7" s="58" t="s">
        <v>65</v>
      </c>
      <c r="G7" s="58" t="s">
        <v>76</v>
      </c>
      <c r="H7" s="58" t="s">
        <v>81</v>
      </c>
      <c r="L7" s="58">
        <v>2</v>
      </c>
      <c r="M7" s="58">
        <v>2</v>
      </c>
      <c r="O7" s="5" t="s">
        <v>85</v>
      </c>
      <c r="P7" s="5" t="s">
        <v>85</v>
      </c>
      <c r="Q7" s="58" t="s">
        <v>90</v>
      </c>
      <c r="R7" s="58">
        <v>2</v>
      </c>
      <c r="S7" s="58">
        <v>2</v>
      </c>
      <c r="U7" s="5" t="s">
        <v>85</v>
      </c>
      <c r="V7" s="5" t="s">
        <v>85</v>
      </c>
      <c r="X7" s="58" t="s">
        <v>23</v>
      </c>
      <c r="Z7" s="2"/>
      <c r="AA7" s="8" t="s">
        <v>23</v>
      </c>
      <c r="AB7" s="8"/>
      <c r="AC7" s="8" t="s">
        <v>9</v>
      </c>
      <c r="AD7" s="8"/>
      <c r="AE7" s="8"/>
      <c r="AF7" s="8"/>
      <c r="AG7" s="8"/>
      <c r="AH7" s="8"/>
      <c r="AI7" s="8" t="s">
        <v>23</v>
      </c>
      <c r="AJ7" s="8" t="s">
        <v>21</v>
      </c>
      <c r="AK7" s="8" t="s">
        <v>23</v>
      </c>
      <c r="AL7" s="8" t="s">
        <v>23</v>
      </c>
      <c r="AM7" s="8" t="s">
        <v>23</v>
      </c>
      <c r="AN7" s="8" t="s">
        <v>25</v>
      </c>
      <c r="AO7" s="8" t="s">
        <v>118</v>
      </c>
      <c r="AP7" s="9" t="s">
        <v>102</v>
      </c>
      <c r="AQ7" s="9" t="s">
        <v>104</v>
      </c>
      <c r="AR7" s="9" t="s">
        <v>106</v>
      </c>
      <c r="AS7" s="9" t="s">
        <v>114</v>
      </c>
      <c r="AT7" s="9" t="s">
        <v>109</v>
      </c>
      <c r="AU7" s="9" t="s">
        <v>111</v>
      </c>
      <c r="AV7" s="9" t="s">
        <v>115</v>
      </c>
      <c r="AW7" s="9"/>
      <c r="AX7" s="9"/>
      <c r="AY7" s="9"/>
      <c r="AZ7" s="9"/>
      <c r="BA7" s="9"/>
      <c r="BB7" s="9"/>
      <c r="BC7" s="9"/>
      <c r="BD7" s="9"/>
      <c r="BE7" s="9" t="s">
        <v>127</v>
      </c>
      <c r="BF7" s="8" t="s">
        <v>157</v>
      </c>
      <c r="BG7" s="8"/>
      <c r="BH7" s="8"/>
      <c r="BI7" s="8"/>
      <c r="BK7" s="8"/>
      <c r="BL7" s="8" t="s">
        <v>166</v>
      </c>
      <c r="BM7" s="8" t="s">
        <v>167</v>
      </c>
      <c r="BR7" s="26"/>
    </row>
    <row r="8" spans="2:70" s="58" customFormat="1" hidden="1" x14ac:dyDescent="0.2">
      <c r="B8" s="3" t="s">
        <v>135</v>
      </c>
      <c r="C8" s="26"/>
      <c r="D8" s="2" t="s">
        <v>44</v>
      </c>
      <c r="E8" s="58" t="s">
        <v>32</v>
      </c>
      <c r="F8" s="58" t="s">
        <v>66</v>
      </c>
      <c r="G8" s="58" t="s">
        <v>77</v>
      </c>
      <c r="H8" s="58" t="s">
        <v>82</v>
      </c>
      <c r="L8" s="58">
        <v>3</v>
      </c>
      <c r="M8" s="58">
        <v>3</v>
      </c>
      <c r="O8" s="5" t="s">
        <v>86</v>
      </c>
      <c r="P8" s="5" t="s">
        <v>86</v>
      </c>
      <c r="Q8" s="58" t="s">
        <v>91</v>
      </c>
      <c r="R8" s="58">
        <v>3</v>
      </c>
      <c r="S8" s="58">
        <v>3</v>
      </c>
      <c r="U8" s="5" t="s">
        <v>86</v>
      </c>
      <c r="V8" s="5" t="s">
        <v>86</v>
      </c>
      <c r="Z8" s="2"/>
      <c r="AA8" s="8"/>
      <c r="AB8" s="8"/>
      <c r="AC8" s="8"/>
      <c r="AD8" s="8"/>
      <c r="AE8" s="8"/>
      <c r="AF8" s="8"/>
      <c r="AG8" s="8"/>
      <c r="AH8" s="8"/>
      <c r="AI8" s="8"/>
      <c r="AJ8" s="8" t="s">
        <v>22</v>
      </c>
      <c r="AK8" s="8"/>
      <c r="AL8" s="8"/>
      <c r="AM8" s="8"/>
      <c r="AN8" s="8" t="s">
        <v>26</v>
      </c>
      <c r="AO8" s="8"/>
      <c r="AP8" s="9"/>
      <c r="AQ8" s="9"/>
      <c r="AR8" s="9"/>
      <c r="AS8" s="9" t="s">
        <v>107</v>
      </c>
      <c r="AT8" s="9"/>
      <c r="AU8" s="9"/>
      <c r="AV8" s="9" t="s">
        <v>116</v>
      </c>
      <c r="AW8" s="9"/>
      <c r="AX8" s="9"/>
      <c r="AY8" s="9"/>
      <c r="AZ8" s="9"/>
      <c r="BA8" s="9"/>
      <c r="BB8" s="9"/>
      <c r="BC8" s="9"/>
      <c r="BD8" s="9"/>
      <c r="BE8" s="9" t="s">
        <v>128</v>
      </c>
      <c r="BF8" s="8" t="s">
        <v>158</v>
      </c>
      <c r="BG8" s="8"/>
      <c r="BH8" s="8"/>
      <c r="BI8" s="8"/>
      <c r="BK8" s="8"/>
      <c r="BL8" s="8"/>
      <c r="BM8" s="8" t="s">
        <v>166</v>
      </c>
      <c r="BR8" s="26"/>
    </row>
    <row r="9" spans="2:70" s="58" customFormat="1" hidden="1" x14ac:dyDescent="0.2">
      <c r="B9" s="3" t="s">
        <v>136</v>
      </c>
      <c r="C9" s="26"/>
      <c r="D9" s="2" t="s">
        <v>43</v>
      </c>
      <c r="E9" s="58" t="s">
        <v>33</v>
      </c>
      <c r="F9" s="58" t="s">
        <v>67</v>
      </c>
      <c r="G9" s="58" t="s">
        <v>78</v>
      </c>
      <c r="H9" s="58" t="s">
        <v>71</v>
      </c>
      <c r="L9" s="58">
        <v>4</v>
      </c>
      <c r="M9" s="58">
        <v>4</v>
      </c>
      <c r="O9" s="5" t="s">
        <v>87</v>
      </c>
      <c r="P9" s="5" t="s">
        <v>87</v>
      </c>
      <c r="Q9" s="58" t="s">
        <v>92</v>
      </c>
      <c r="R9" s="58">
        <v>4</v>
      </c>
      <c r="S9" s="58">
        <v>4</v>
      </c>
      <c r="U9" s="5" t="s">
        <v>87</v>
      </c>
      <c r="V9" s="5" t="s">
        <v>87</v>
      </c>
      <c r="Z9" s="2"/>
      <c r="AA9" s="8"/>
      <c r="AB9" s="8"/>
      <c r="AC9" s="8"/>
      <c r="AD9" s="8"/>
      <c r="AE9" s="8"/>
      <c r="AF9" s="8"/>
      <c r="AG9" s="8"/>
      <c r="AH9" s="8"/>
      <c r="AI9" s="8"/>
      <c r="AJ9" s="8"/>
      <c r="AK9" s="8"/>
      <c r="AL9" s="8"/>
      <c r="AM9" s="8"/>
      <c r="AN9" s="8" t="s">
        <v>27</v>
      </c>
      <c r="AO9" s="8"/>
      <c r="AP9" s="9"/>
      <c r="AQ9" s="9"/>
      <c r="AR9" s="9"/>
      <c r="AS9" s="9"/>
      <c r="AT9" s="9"/>
      <c r="AU9" s="9"/>
      <c r="AV9" s="9"/>
      <c r="AW9" s="9"/>
      <c r="AX9" s="9"/>
      <c r="AY9" s="9"/>
      <c r="AZ9" s="9"/>
      <c r="BA9" s="9"/>
      <c r="BB9" s="9"/>
      <c r="BC9" s="9"/>
      <c r="BD9" s="9"/>
      <c r="BE9" s="9"/>
      <c r="BF9" s="8"/>
      <c r="BG9" s="8"/>
      <c r="BH9" s="8"/>
      <c r="BI9" s="8"/>
      <c r="BK9" s="8"/>
      <c r="BL9" s="8"/>
      <c r="BM9" s="8"/>
      <c r="BR9" s="26"/>
    </row>
    <row r="10" spans="2:70" s="58" customFormat="1" hidden="1" x14ac:dyDescent="0.2">
      <c r="B10" s="3" t="s">
        <v>137</v>
      </c>
      <c r="C10" s="26"/>
      <c r="D10" s="2" t="s">
        <v>46</v>
      </c>
      <c r="E10" s="58" t="s">
        <v>35</v>
      </c>
      <c r="F10" s="58" t="s">
        <v>68</v>
      </c>
      <c r="G10" s="58" t="s">
        <v>41</v>
      </c>
      <c r="H10" s="58" t="s">
        <v>72</v>
      </c>
      <c r="L10" s="58">
        <v>5</v>
      </c>
      <c r="M10" s="58">
        <v>5</v>
      </c>
      <c r="O10" s="59"/>
      <c r="P10" s="59"/>
      <c r="R10" s="58">
        <v>5</v>
      </c>
      <c r="S10" s="58">
        <v>5</v>
      </c>
      <c r="U10" s="59"/>
      <c r="V10" s="59"/>
      <c r="Z10" s="2"/>
      <c r="AA10" s="8"/>
      <c r="AB10" s="8"/>
      <c r="AC10" s="8"/>
      <c r="AD10" s="8"/>
      <c r="AE10" s="8"/>
      <c r="AF10" s="8"/>
      <c r="AG10" s="8"/>
      <c r="AH10" s="8"/>
      <c r="AI10" s="8"/>
      <c r="AJ10" s="8"/>
      <c r="AK10" s="8"/>
      <c r="AL10" s="8"/>
      <c r="AM10" s="8"/>
      <c r="AN10" s="8" t="s">
        <v>61</v>
      </c>
      <c r="AO10" s="8"/>
      <c r="AP10" s="9">
        <v>15</v>
      </c>
      <c r="AQ10" s="9">
        <v>15</v>
      </c>
      <c r="AR10" s="9">
        <v>15</v>
      </c>
      <c r="AS10" s="9">
        <v>15</v>
      </c>
      <c r="AT10" s="9">
        <v>15</v>
      </c>
      <c r="AU10" s="9">
        <v>15</v>
      </c>
      <c r="AV10" s="9">
        <v>10</v>
      </c>
      <c r="AW10" s="9"/>
      <c r="AX10" s="9"/>
      <c r="AY10" s="9"/>
      <c r="AZ10" s="9"/>
      <c r="BA10" s="9"/>
      <c r="BB10" s="9"/>
      <c r="BC10" s="9"/>
      <c r="BD10" s="9"/>
      <c r="BE10" s="9" t="s">
        <v>129</v>
      </c>
      <c r="BF10" s="8"/>
      <c r="BG10" s="8"/>
      <c r="BH10" s="8"/>
      <c r="BI10" s="8"/>
      <c r="BK10" s="8"/>
      <c r="BL10" s="8"/>
      <c r="BM10" s="8"/>
      <c r="BR10" s="26"/>
    </row>
    <row r="11" spans="2:70" s="58" customFormat="1" hidden="1" x14ac:dyDescent="0.2">
      <c r="B11" s="3" t="s">
        <v>138</v>
      </c>
      <c r="C11" s="26"/>
      <c r="D11" s="2" t="s">
        <v>55</v>
      </c>
      <c r="E11" s="58" t="s">
        <v>41</v>
      </c>
      <c r="F11" s="58" t="s">
        <v>69</v>
      </c>
      <c r="G11" s="58" t="s">
        <v>79</v>
      </c>
      <c r="H11" s="58" t="s">
        <v>83</v>
      </c>
      <c r="O11" s="59"/>
      <c r="P11" s="59"/>
      <c r="U11" s="59"/>
      <c r="V11" s="59"/>
      <c r="Z11" s="2"/>
      <c r="AA11" s="8"/>
      <c r="AB11" s="8"/>
      <c r="AC11" s="8"/>
      <c r="AD11" s="8"/>
      <c r="AE11" s="8"/>
      <c r="AF11" s="8"/>
      <c r="AG11" s="8"/>
      <c r="AH11" s="8"/>
      <c r="AI11" s="8"/>
      <c r="AJ11" s="8"/>
      <c r="AK11" s="8"/>
      <c r="AL11" s="8"/>
      <c r="AM11" s="8"/>
      <c r="AN11" s="8" t="s">
        <v>31</v>
      </c>
      <c r="AO11" s="8"/>
      <c r="AP11" s="9">
        <v>0</v>
      </c>
      <c r="AQ11" s="9">
        <v>0</v>
      </c>
      <c r="AR11" s="9">
        <v>0</v>
      </c>
      <c r="AS11" s="9">
        <v>10</v>
      </c>
      <c r="AT11" s="9">
        <v>0</v>
      </c>
      <c r="AU11" s="9">
        <v>0</v>
      </c>
      <c r="AV11" s="9">
        <v>5</v>
      </c>
      <c r="AW11" s="9"/>
      <c r="AX11" s="9"/>
      <c r="AY11" s="9"/>
      <c r="AZ11" s="9"/>
      <c r="BA11" s="9"/>
      <c r="BB11" s="9"/>
      <c r="BC11" s="9"/>
      <c r="BD11" s="9"/>
      <c r="BE11" s="9" t="s">
        <v>130</v>
      </c>
      <c r="BF11" s="8"/>
      <c r="BG11" s="8"/>
      <c r="BH11" s="8"/>
      <c r="BI11" s="8"/>
      <c r="BK11" s="8"/>
      <c r="BL11" s="8"/>
      <c r="BM11" s="8"/>
      <c r="BR11" s="26"/>
    </row>
    <row r="12" spans="2:70" s="58" customFormat="1" hidden="1" x14ac:dyDescent="0.2">
      <c r="B12" s="3" t="s">
        <v>139</v>
      </c>
      <c r="C12" s="26"/>
      <c r="D12" s="2" t="s">
        <v>49</v>
      </c>
      <c r="E12" s="58" t="s">
        <v>39</v>
      </c>
      <c r="H12" s="58" t="s">
        <v>73</v>
      </c>
      <c r="O12" s="59"/>
      <c r="P12" s="59"/>
      <c r="U12" s="59"/>
      <c r="V12" s="59"/>
      <c r="Z12" s="2"/>
      <c r="AA12" s="8"/>
      <c r="AB12" s="8"/>
      <c r="AC12" s="8"/>
      <c r="AD12" s="8"/>
      <c r="AE12" s="8"/>
      <c r="AF12" s="8"/>
      <c r="AG12" s="8"/>
      <c r="AH12" s="8"/>
      <c r="AI12" s="8"/>
      <c r="AJ12" s="8"/>
      <c r="AK12" s="8"/>
      <c r="AL12" s="8"/>
      <c r="AM12" s="8"/>
      <c r="AN12" s="8" t="s">
        <v>28</v>
      </c>
      <c r="AO12" s="8"/>
      <c r="AP12" s="9"/>
      <c r="AQ12" s="9"/>
      <c r="AR12" s="9"/>
      <c r="AS12" s="9">
        <v>0</v>
      </c>
      <c r="AT12" s="9"/>
      <c r="AU12" s="9"/>
      <c r="AV12" s="9">
        <v>0</v>
      </c>
      <c r="AW12" s="9"/>
      <c r="AX12" s="9"/>
      <c r="AY12" s="9"/>
      <c r="AZ12" s="9"/>
      <c r="BA12" s="9"/>
      <c r="BB12" s="9"/>
      <c r="BC12" s="9"/>
      <c r="BD12" s="9"/>
      <c r="BE12" s="9" t="s">
        <v>131</v>
      </c>
      <c r="BF12" s="8"/>
      <c r="BG12" s="8"/>
      <c r="BH12" s="8"/>
      <c r="BI12" s="8"/>
      <c r="BK12" s="8"/>
      <c r="BL12" s="8"/>
      <c r="BM12" s="8"/>
      <c r="BR12" s="26"/>
    </row>
    <row r="13" spans="2:70" s="58" customFormat="1" hidden="1" x14ac:dyDescent="0.2">
      <c r="B13" s="3" t="s">
        <v>140</v>
      </c>
      <c r="C13" s="26"/>
      <c r="D13" s="2" t="s">
        <v>60</v>
      </c>
      <c r="E13" s="58" t="s">
        <v>37</v>
      </c>
      <c r="O13" s="59"/>
      <c r="P13" s="59"/>
      <c r="U13" s="59"/>
      <c r="V13" s="59"/>
      <c r="Z13" s="2"/>
      <c r="AA13" s="8"/>
      <c r="AB13" s="8"/>
      <c r="AC13" s="8"/>
      <c r="AD13" s="8"/>
      <c r="AE13" s="8"/>
      <c r="AF13" s="8"/>
      <c r="AG13" s="8"/>
      <c r="AH13" s="8"/>
      <c r="AI13" s="8"/>
      <c r="AJ13" s="8"/>
      <c r="AK13" s="8"/>
      <c r="AL13" s="8"/>
      <c r="AM13" s="8"/>
      <c r="AN13" s="8" t="s">
        <v>29</v>
      </c>
      <c r="AO13" s="8"/>
      <c r="AP13" s="9"/>
      <c r="AQ13" s="9"/>
      <c r="AR13" s="9"/>
      <c r="AS13" s="9"/>
      <c r="AT13" s="9"/>
      <c r="AU13" s="9"/>
      <c r="AV13" s="9"/>
      <c r="AW13" s="9"/>
      <c r="AX13" s="9"/>
      <c r="AY13" s="9"/>
      <c r="AZ13" s="9"/>
      <c r="BA13" s="9"/>
      <c r="BB13" s="9"/>
      <c r="BC13" s="9"/>
      <c r="BD13" s="9"/>
      <c r="BE13" s="9"/>
      <c r="BF13" s="8"/>
      <c r="BG13" s="8"/>
      <c r="BH13" s="8"/>
      <c r="BI13" s="8"/>
      <c r="BK13" s="8"/>
      <c r="BL13" s="8"/>
      <c r="BM13" s="8"/>
      <c r="BR13" s="26"/>
    </row>
    <row r="14" spans="2:70" s="58" customFormat="1" hidden="1" x14ac:dyDescent="0.2">
      <c r="B14" s="3" t="s">
        <v>141</v>
      </c>
      <c r="C14" s="26"/>
      <c r="D14" s="2" t="s">
        <v>48</v>
      </c>
      <c r="E14" s="58" t="s">
        <v>38</v>
      </c>
      <c r="J14" s="24">
        <v>2</v>
      </c>
      <c r="O14" s="59"/>
      <c r="P14" s="59"/>
      <c r="U14" s="59"/>
      <c r="V14" s="59"/>
      <c r="Z14" s="2"/>
      <c r="AA14" s="8"/>
      <c r="AB14" s="8"/>
      <c r="AC14" s="8"/>
      <c r="AD14" s="8"/>
      <c r="AE14" s="8"/>
      <c r="AF14" s="8"/>
      <c r="AG14" s="8"/>
      <c r="AH14" s="8"/>
      <c r="AI14" s="8"/>
      <c r="AJ14" s="8"/>
      <c r="AK14" s="8"/>
      <c r="AL14" s="8"/>
      <c r="AM14" s="8"/>
      <c r="AN14" s="8" t="s">
        <v>30</v>
      </c>
      <c r="AO14" s="8"/>
      <c r="AP14" s="9"/>
      <c r="AQ14" s="9"/>
      <c r="AR14" s="9"/>
      <c r="AS14" s="9"/>
      <c r="AT14" s="9"/>
      <c r="AU14" s="9"/>
      <c r="AV14" s="9"/>
      <c r="AW14" s="9"/>
      <c r="AX14" s="9"/>
      <c r="AY14" s="9"/>
      <c r="AZ14" s="9"/>
      <c r="BA14" s="9"/>
      <c r="BB14" s="9"/>
      <c r="BC14" s="9"/>
      <c r="BD14" s="9"/>
      <c r="BE14" s="9"/>
      <c r="BF14" s="8"/>
      <c r="BG14" s="8"/>
      <c r="BH14" s="8"/>
      <c r="BI14" s="8"/>
      <c r="BK14" s="8"/>
      <c r="BL14" s="8"/>
      <c r="BM14" s="8"/>
      <c r="BR14" s="26"/>
    </row>
    <row r="15" spans="2:70" s="58" customFormat="1" hidden="1" x14ac:dyDescent="0.2">
      <c r="B15" s="3" t="s">
        <v>142</v>
      </c>
      <c r="C15" s="26"/>
      <c r="D15" s="2" t="s">
        <v>51</v>
      </c>
      <c r="E15" s="58" t="s">
        <v>40</v>
      </c>
      <c r="J15" s="58" t="s">
        <v>508</v>
      </c>
      <c r="O15" s="59"/>
      <c r="P15" s="59"/>
      <c r="U15" s="59"/>
      <c r="V15" s="59"/>
      <c r="Z15" s="2"/>
      <c r="AA15" s="8"/>
      <c r="AB15" s="8"/>
      <c r="AC15" s="8"/>
      <c r="AD15" s="8"/>
      <c r="AE15" s="8"/>
      <c r="AF15" s="8"/>
      <c r="AG15" s="8"/>
      <c r="AH15" s="8"/>
      <c r="AI15" s="8"/>
      <c r="AJ15" s="8"/>
      <c r="AK15" s="8"/>
      <c r="AL15" s="8"/>
      <c r="AM15" s="8"/>
      <c r="AN15" s="8"/>
      <c r="AO15" s="8"/>
      <c r="AP15" s="9"/>
      <c r="AQ15" s="9"/>
      <c r="AR15" s="9"/>
      <c r="AS15" s="9"/>
      <c r="AT15" s="9"/>
      <c r="AU15" s="9"/>
      <c r="AV15" s="9"/>
      <c r="AW15" s="9"/>
      <c r="AX15" s="9"/>
      <c r="AY15" s="9"/>
      <c r="AZ15" s="9"/>
      <c r="BA15" s="9"/>
      <c r="BB15" s="9"/>
      <c r="BC15" s="9"/>
      <c r="BD15" s="9"/>
      <c r="BE15" s="9"/>
      <c r="BF15" s="8"/>
      <c r="BG15" s="8"/>
      <c r="BH15" s="8"/>
      <c r="BI15" s="8"/>
      <c r="BK15" s="8"/>
      <c r="BL15" s="8"/>
      <c r="BM15" s="8"/>
      <c r="BR15" s="26"/>
    </row>
    <row r="16" spans="2:70" s="58" customFormat="1" hidden="1" x14ac:dyDescent="0.2">
      <c r="B16" s="3" t="s">
        <v>143</v>
      </c>
      <c r="C16" s="26"/>
      <c r="D16" s="2" t="s">
        <v>52</v>
      </c>
      <c r="J16" s="58" t="str">
        <f>+CHOOSE(J14,D6,D7,D8,D9,D10,D11,D12,D13,D14,D15,D16,D17,D18,D19,D20,D21,D22,D23,D24,D25)</f>
        <v>Direccionamiento Estratégico y Planeación</v>
      </c>
      <c r="O16" s="59"/>
      <c r="P16" s="59"/>
      <c r="U16" s="59"/>
      <c r="V16" s="59"/>
      <c r="Z16" s="2"/>
      <c r="AA16" s="8"/>
      <c r="AB16" s="8"/>
      <c r="AC16" s="8"/>
      <c r="AD16" s="8"/>
      <c r="AE16" s="8"/>
      <c r="AF16" s="8"/>
      <c r="AG16" s="8"/>
      <c r="AH16" s="8"/>
      <c r="AI16" s="8"/>
      <c r="AJ16" s="8"/>
      <c r="AK16" s="8"/>
      <c r="AL16" s="8"/>
      <c r="AM16" s="8"/>
      <c r="AN16" s="8"/>
      <c r="AO16" s="8"/>
      <c r="AP16" s="9"/>
      <c r="AQ16" s="9"/>
      <c r="AR16" s="9"/>
      <c r="AS16" s="9"/>
      <c r="AT16" s="9"/>
      <c r="AU16" s="9"/>
      <c r="AV16" s="9"/>
      <c r="AW16" s="9"/>
      <c r="AX16" s="9"/>
      <c r="AY16" s="9"/>
      <c r="AZ16" s="9"/>
      <c r="BA16" s="9"/>
      <c r="BB16" s="9"/>
      <c r="BC16" s="9"/>
      <c r="BD16" s="9"/>
      <c r="BE16" s="9"/>
      <c r="BF16" s="8"/>
      <c r="BG16" s="8"/>
      <c r="BH16" s="8"/>
      <c r="BI16" s="8"/>
      <c r="BK16" s="8"/>
      <c r="BL16" s="8"/>
      <c r="BM16" s="8"/>
      <c r="BR16" s="26"/>
    </row>
    <row r="17" spans="2:70" s="58" customFormat="1" hidden="1" x14ac:dyDescent="0.2">
      <c r="B17" s="3" t="s">
        <v>144</v>
      </c>
      <c r="C17" s="26"/>
      <c r="D17" s="2" t="s">
        <v>54</v>
      </c>
      <c r="O17" s="59"/>
      <c r="P17" s="59"/>
      <c r="U17" s="59"/>
      <c r="V17" s="59"/>
      <c r="Z17" s="2"/>
      <c r="AA17" s="8"/>
      <c r="AB17" s="8"/>
      <c r="AC17" s="8"/>
      <c r="AD17" s="8"/>
      <c r="AE17" s="8"/>
      <c r="AF17" s="8"/>
      <c r="AG17" s="8"/>
      <c r="AH17" s="8"/>
      <c r="AI17" s="8"/>
      <c r="AJ17" s="8"/>
      <c r="AK17" s="8"/>
      <c r="AL17" s="8"/>
      <c r="AM17" s="8"/>
      <c r="AN17" s="8"/>
      <c r="AO17" s="8"/>
      <c r="AP17" s="9"/>
      <c r="AQ17" s="9"/>
      <c r="AR17" s="9"/>
      <c r="AS17" s="9"/>
      <c r="AT17" s="9"/>
      <c r="AU17" s="9"/>
      <c r="AV17" s="9"/>
      <c r="AW17" s="9"/>
      <c r="AX17" s="9"/>
      <c r="AY17" s="9"/>
      <c r="AZ17" s="9"/>
      <c r="BA17" s="9"/>
      <c r="BB17" s="9"/>
      <c r="BC17" s="9"/>
      <c r="BD17" s="9"/>
      <c r="BE17" s="9"/>
      <c r="BF17" s="8"/>
      <c r="BG17" s="8"/>
      <c r="BH17" s="8"/>
      <c r="BI17" s="8"/>
      <c r="BK17" s="8"/>
      <c r="BL17" s="8"/>
      <c r="BM17" s="8"/>
      <c r="BR17" s="26"/>
    </row>
    <row r="18" spans="2:70" s="58" customFormat="1" hidden="1" x14ac:dyDescent="0.2">
      <c r="B18" s="3" t="s">
        <v>145</v>
      </c>
      <c r="C18" s="26"/>
      <c r="D18" s="2" t="s">
        <v>53</v>
      </c>
      <c r="O18" s="59"/>
      <c r="P18" s="59"/>
      <c r="U18" s="59"/>
      <c r="V18" s="59"/>
      <c r="Z18" s="2"/>
      <c r="AA18" s="8"/>
      <c r="AB18" s="8"/>
      <c r="AC18" s="8"/>
      <c r="AD18" s="8"/>
      <c r="AE18" s="8"/>
      <c r="AF18" s="8"/>
      <c r="AG18" s="8"/>
      <c r="AH18" s="8"/>
      <c r="AI18" s="8"/>
      <c r="AJ18" s="8"/>
      <c r="AK18" s="8"/>
      <c r="AL18" s="8"/>
      <c r="AM18" s="8"/>
      <c r="AN18" s="8"/>
      <c r="AO18" s="8"/>
      <c r="AP18" s="9"/>
      <c r="AQ18" s="9"/>
      <c r="AR18" s="9"/>
      <c r="AS18" s="9"/>
      <c r="AT18" s="9"/>
      <c r="AU18" s="9"/>
      <c r="AV18" s="9"/>
      <c r="AW18" s="9"/>
      <c r="AX18" s="9"/>
      <c r="AY18" s="9"/>
      <c r="AZ18" s="9"/>
      <c r="BA18" s="9"/>
      <c r="BB18" s="9"/>
      <c r="BC18" s="9"/>
      <c r="BD18" s="9"/>
      <c r="BE18" s="9"/>
      <c r="BF18" s="8"/>
      <c r="BG18" s="8"/>
      <c r="BH18" s="8"/>
      <c r="BI18" s="8"/>
      <c r="BK18" s="8"/>
      <c r="BL18" s="8"/>
      <c r="BM18" s="8"/>
      <c r="BR18" s="26"/>
    </row>
    <row r="19" spans="2:70" s="58" customFormat="1" hidden="1" x14ac:dyDescent="0.2">
      <c r="B19" s="3" t="s">
        <v>146</v>
      </c>
      <c r="C19" s="26"/>
      <c r="D19" s="2" t="s">
        <v>42</v>
      </c>
      <c r="O19" s="59"/>
      <c r="P19" s="59"/>
      <c r="U19" s="59"/>
      <c r="V19" s="59"/>
      <c r="Z19" s="2"/>
      <c r="AA19" s="8"/>
      <c r="AB19" s="8"/>
      <c r="AC19" s="8"/>
      <c r="AD19" s="8"/>
      <c r="AE19" s="8"/>
      <c r="AF19" s="8"/>
      <c r="AG19" s="8"/>
      <c r="AH19" s="8"/>
      <c r="AI19" s="8"/>
      <c r="AJ19" s="8"/>
      <c r="AK19" s="8"/>
      <c r="AL19" s="8"/>
      <c r="AM19" s="8"/>
      <c r="AN19" s="8"/>
      <c r="AO19" s="8"/>
      <c r="AP19" s="9"/>
      <c r="AQ19" s="9"/>
      <c r="AR19" s="9"/>
      <c r="AS19" s="9"/>
      <c r="AT19" s="9"/>
      <c r="AU19" s="9"/>
      <c r="AV19" s="9"/>
      <c r="AW19" s="9"/>
      <c r="AX19" s="9"/>
      <c r="AY19" s="9"/>
      <c r="AZ19" s="9"/>
      <c r="BA19" s="9"/>
      <c r="BB19" s="9"/>
      <c r="BC19" s="9"/>
      <c r="BD19" s="9"/>
      <c r="BE19" s="9"/>
      <c r="BF19" s="8"/>
      <c r="BG19" s="8"/>
      <c r="BH19" s="8"/>
      <c r="BI19" s="8"/>
      <c r="BK19" s="8"/>
      <c r="BL19" s="8"/>
      <c r="BM19" s="8"/>
      <c r="BR19" s="26"/>
    </row>
    <row r="20" spans="2:70" s="58" customFormat="1" hidden="1" x14ac:dyDescent="0.2">
      <c r="B20" s="3" t="s">
        <v>147</v>
      </c>
      <c r="C20" s="26"/>
      <c r="D20" s="2" t="s">
        <v>45</v>
      </c>
      <c r="O20" s="59"/>
      <c r="P20" s="59"/>
      <c r="U20" s="59"/>
      <c r="V20" s="59"/>
      <c r="Z20" s="2"/>
      <c r="AA20" s="8"/>
      <c r="AB20" s="8"/>
      <c r="AC20" s="8"/>
      <c r="AD20" s="8"/>
      <c r="AE20" s="8"/>
      <c r="AF20" s="8"/>
      <c r="AG20" s="8"/>
      <c r="AH20" s="8"/>
      <c r="AI20" s="8"/>
      <c r="AJ20" s="8"/>
      <c r="AK20" s="8"/>
      <c r="AL20" s="8"/>
      <c r="AM20" s="8"/>
      <c r="AN20" s="8"/>
      <c r="AO20" s="8"/>
      <c r="AP20" s="9"/>
      <c r="AQ20" s="9"/>
      <c r="AR20" s="9"/>
      <c r="AS20" s="9"/>
      <c r="AT20" s="9"/>
      <c r="AU20" s="9"/>
      <c r="AV20" s="9"/>
      <c r="AW20" s="9"/>
      <c r="AX20" s="9"/>
      <c r="AY20" s="9"/>
      <c r="AZ20" s="9"/>
      <c r="BA20" s="9"/>
      <c r="BB20" s="9"/>
      <c r="BC20" s="9"/>
      <c r="BD20" s="9"/>
      <c r="BE20" s="9"/>
      <c r="BF20" s="8"/>
      <c r="BG20" s="8"/>
      <c r="BH20" s="8"/>
      <c r="BI20" s="8"/>
      <c r="BK20" s="8"/>
      <c r="BL20" s="8"/>
      <c r="BM20" s="8"/>
      <c r="BR20" s="26"/>
    </row>
    <row r="21" spans="2:70" s="58" customFormat="1" hidden="1" x14ac:dyDescent="0.2">
      <c r="B21" s="3" t="s">
        <v>148</v>
      </c>
      <c r="C21" s="26"/>
      <c r="D21" s="2" t="s">
        <v>57</v>
      </c>
      <c r="O21" s="59"/>
      <c r="P21" s="59"/>
      <c r="U21" s="59"/>
      <c r="V21" s="59"/>
      <c r="Z21" s="2"/>
      <c r="AA21" s="8"/>
      <c r="AB21" s="8"/>
      <c r="AC21" s="8"/>
      <c r="AD21" s="8"/>
      <c r="AE21" s="8"/>
      <c r="AF21" s="8"/>
      <c r="AG21" s="8"/>
      <c r="AH21" s="8"/>
      <c r="AI21" s="8"/>
      <c r="AJ21" s="8"/>
      <c r="AK21" s="8"/>
      <c r="AL21" s="8"/>
      <c r="AM21" s="8"/>
      <c r="AN21" s="8"/>
      <c r="AO21" s="8"/>
      <c r="AP21" s="9"/>
      <c r="AQ21" s="9"/>
      <c r="AR21" s="9"/>
      <c r="AS21" s="9"/>
      <c r="AT21" s="9"/>
      <c r="AU21" s="9"/>
      <c r="AV21" s="9"/>
      <c r="AW21" s="9"/>
      <c r="AX21" s="9"/>
      <c r="AY21" s="9"/>
      <c r="AZ21" s="9"/>
      <c r="BA21" s="9"/>
      <c r="BB21" s="9"/>
      <c r="BC21" s="9"/>
      <c r="BD21" s="9"/>
      <c r="BE21" s="9"/>
      <c r="BF21" s="8"/>
      <c r="BG21" s="8"/>
      <c r="BH21" s="8"/>
      <c r="BI21" s="8"/>
      <c r="BK21" s="8"/>
      <c r="BL21" s="8"/>
      <c r="BM21" s="8"/>
      <c r="BR21" s="26"/>
    </row>
    <row r="22" spans="2:70" s="58" customFormat="1" hidden="1" x14ac:dyDescent="0.2">
      <c r="B22" s="3" t="s">
        <v>149</v>
      </c>
      <c r="C22" s="26"/>
      <c r="D22" s="2" t="s">
        <v>56</v>
      </c>
      <c r="O22" s="59"/>
      <c r="P22" s="59"/>
      <c r="U22" s="59"/>
      <c r="V22" s="59"/>
      <c r="Z22" s="2"/>
      <c r="AP22" s="2"/>
      <c r="AQ22" s="2"/>
      <c r="AR22" s="2"/>
      <c r="AS22" s="2"/>
      <c r="AT22" s="2"/>
      <c r="AU22" s="2"/>
      <c r="AV22" s="2"/>
      <c r="AW22" s="2"/>
      <c r="AX22" s="2"/>
      <c r="AY22" s="2"/>
      <c r="AZ22" s="2"/>
      <c r="BA22" s="2"/>
      <c r="BB22" s="2"/>
      <c r="BC22" s="2"/>
      <c r="BD22" s="2"/>
      <c r="BE22" s="2"/>
      <c r="BR22" s="26"/>
    </row>
    <row r="23" spans="2:70" s="58" customFormat="1" hidden="1" x14ac:dyDescent="0.2">
      <c r="B23" s="3" t="s">
        <v>150</v>
      </c>
      <c r="C23" s="26"/>
      <c r="D23" s="2" t="s">
        <v>47</v>
      </c>
      <c r="O23" s="59"/>
      <c r="P23" s="59"/>
      <c r="U23" s="59"/>
      <c r="V23" s="59"/>
      <c r="Z23" s="2"/>
      <c r="AP23" s="2"/>
      <c r="AQ23" s="2"/>
      <c r="AR23" s="2"/>
      <c r="AS23" s="2"/>
      <c r="AT23" s="2"/>
      <c r="AU23" s="2"/>
      <c r="AV23" s="2"/>
      <c r="AW23" s="2"/>
      <c r="AX23" s="2"/>
      <c r="AY23" s="2"/>
      <c r="AZ23" s="2"/>
      <c r="BA23" s="2"/>
      <c r="BB23" s="2"/>
      <c r="BC23" s="2"/>
      <c r="BD23" s="2"/>
      <c r="BE23" s="2"/>
      <c r="BR23" s="26"/>
    </row>
    <row r="24" spans="2:70" s="58" customFormat="1" hidden="1" x14ac:dyDescent="0.2">
      <c r="B24" s="3" t="s">
        <v>151</v>
      </c>
      <c r="C24" s="26"/>
      <c r="D24" s="2" t="s">
        <v>59</v>
      </c>
      <c r="O24" s="59"/>
      <c r="P24" s="59"/>
      <c r="U24" s="59"/>
      <c r="V24" s="59"/>
      <c r="Z24" s="2"/>
      <c r="AP24" s="2"/>
      <c r="AQ24" s="2"/>
      <c r="AR24" s="2"/>
      <c r="AS24" s="2"/>
      <c r="AT24" s="2"/>
      <c r="AU24" s="2"/>
      <c r="AV24" s="2"/>
      <c r="AW24" s="2"/>
      <c r="AX24" s="2"/>
      <c r="AY24" s="2"/>
      <c r="AZ24" s="2"/>
      <c r="BA24" s="2"/>
      <c r="BB24" s="2"/>
      <c r="BC24" s="2"/>
      <c r="BD24" s="2"/>
      <c r="BE24" s="2"/>
      <c r="BR24" s="26"/>
    </row>
    <row r="25" spans="2:70" s="58" customFormat="1" hidden="1" x14ac:dyDescent="0.2">
      <c r="B25" s="3" t="s">
        <v>152</v>
      </c>
      <c r="C25" s="26"/>
      <c r="D25" s="2" t="s">
        <v>50</v>
      </c>
      <c r="O25" s="59"/>
      <c r="P25" s="59"/>
      <c r="U25" s="59"/>
      <c r="V25" s="59"/>
      <c r="Z25" s="2"/>
      <c r="AP25" s="2"/>
      <c r="AQ25" s="2"/>
      <c r="AR25" s="2"/>
      <c r="AS25" s="2"/>
      <c r="AT25" s="2"/>
      <c r="AU25" s="2"/>
      <c r="AV25" s="2"/>
      <c r="AW25" s="2"/>
      <c r="AX25" s="2"/>
      <c r="AY25" s="2"/>
      <c r="AZ25" s="2"/>
      <c r="BA25" s="2"/>
      <c r="BB25" s="2"/>
      <c r="BC25" s="2"/>
      <c r="BD25" s="2"/>
      <c r="BE25" s="2"/>
      <c r="BR25" s="26"/>
    </row>
    <row r="26" spans="2:70" s="58" customFormat="1" x14ac:dyDescent="0.2">
      <c r="B26" s="3"/>
      <c r="C26" s="26"/>
      <c r="D26" s="2"/>
      <c r="O26" s="59"/>
      <c r="P26" s="59"/>
      <c r="U26" s="59"/>
      <c r="V26" s="59"/>
      <c r="Z26" s="2"/>
      <c r="AP26" s="2"/>
      <c r="AQ26" s="2"/>
      <c r="AR26" s="2"/>
      <c r="AS26" s="2"/>
      <c r="AT26" s="2"/>
      <c r="AU26" s="2"/>
      <c r="AV26" s="2"/>
      <c r="AW26" s="2"/>
      <c r="AX26" s="2"/>
      <c r="AY26" s="2"/>
      <c r="AZ26" s="2"/>
      <c r="BA26" s="2"/>
      <c r="BB26" s="2"/>
      <c r="BC26" s="2"/>
      <c r="BD26" s="2"/>
      <c r="BE26" s="2"/>
      <c r="BR26" s="26"/>
    </row>
    <row r="27" spans="2:70" s="4" customFormat="1" ht="9" customHeight="1" thickBot="1" x14ac:dyDescent="0.3">
      <c r="B27" s="15"/>
      <c r="C27" s="27"/>
      <c r="AG27" s="16"/>
      <c r="AH27" s="16"/>
      <c r="BR27" s="27"/>
    </row>
    <row r="28" spans="2:70" s="4" customFormat="1" ht="15.75" thickBot="1" x14ac:dyDescent="0.3">
      <c r="B28" s="15"/>
      <c r="C28" s="27"/>
      <c r="D28" s="190" t="s">
        <v>785</v>
      </c>
      <c r="E28" s="191"/>
      <c r="F28" s="192"/>
      <c r="AG28" s="16"/>
      <c r="AH28" s="16"/>
      <c r="BR28" s="27"/>
    </row>
    <row r="29" spans="2:70" s="4" customFormat="1" ht="21.75" customHeight="1" thickBot="1" x14ac:dyDescent="0.3">
      <c r="B29" s="15"/>
      <c r="C29" s="27"/>
      <c r="AG29" s="16"/>
      <c r="AH29" s="16"/>
      <c r="BR29" s="27"/>
    </row>
    <row r="30" spans="2:70" s="4" customFormat="1" ht="15.75" hidden="1" thickBot="1" x14ac:dyDescent="0.3">
      <c r="B30" s="15"/>
      <c r="C30" s="27"/>
      <c r="AG30" s="16"/>
      <c r="AH30" s="16"/>
      <c r="BR30" s="27"/>
    </row>
    <row r="31" spans="2:70" s="4" customFormat="1" ht="15.75" hidden="1" thickBot="1" x14ac:dyDescent="0.3">
      <c r="B31" s="15"/>
      <c r="C31" s="27"/>
      <c r="AG31" s="16"/>
      <c r="AH31" s="16"/>
      <c r="BR31" s="27"/>
    </row>
    <row r="32" spans="2:70" s="4" customFormat="1" ht="15.75" hidden="1" thickBot="1" x14ac:dyDescent="0.3">
      <c r="B32" s="15"/>
      <c r="C32" s="27"/>
      <c r="AG32" s="16"/>
      <c r="AH32" s="16"/>
      <c r="BR32" s="27"/>
    </row>
    <row r="33" spans="1:138" s="4" customFormat="1" ht="15.75" hidden="1" thickBot="1" x14ac:dyDescent="0.3">
      <c r="B33" s="15"/>
      <c r="C33" s="27"/>
      <c r="AG33" s="16"/>
      <c r="AH33" s="16"/>
      <c r="BR33" s="27"/>
    </row>
    <row r="34" spans="1:138" s="4" customFormat="1" ht="15.75" hidden="1" thickBot="1" x14ac:dyDescent="0.3">
      <c r="B34" s="15"/>
      <c r="C34" s="27"/>
      <c r="AG34" s="16"/>
      <c r="AH34" s="16"/>
      <c r="BR34" s="27"/>
    </row>
    <row r="35" spans="1:138" s="4" customFormat="1" ht="16.5" customHeight="1" thickBot="1" x14ac:dyDescent="0.3">
      <c r="B35" s="15"/>
      <c r="C35" s="27"/>
      <c r="D35" s="180" t="s">
        <v>501</v>
      </c>
      <c r="E35" s="181"/>
      <c r="F35" s="181"/>
      <c r="G35" s="181"/>
      <c r="H35" s="181"/>
      <c r="I35" s="181"/>
      <c r="J35" s="181"/>
      <c r="K35" s="182"/>
      <c r="L35" s="183" t="s">
        <v>502</v>
      </c>
      <c r="M35" s="184"/>
      <c r="N35" s="184"/>
      <c r="O35" s="184"/>
      <c r="P35" s="184"/>
      <c r="Q35" s="184"/>
      <c r="R35" s="184"/>
      <c r="S35" s="184"/>
      <c r="T35" s="184"/>
      <c r="U35" s="184"/>
      <c r="V35" s="184"/>
      <c r="W35" s="184"/>
      <c r="X35" s="185"/>
      <c r="Y35" s="156" t="s">
        <v>503</v>
      </c>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c r="BI35" s="157"/>
      <c r="BJ35" s="157"/>
      <c r="BK35" s="158"/>
      <c r="BR35" s="27"/>
    </row>
    <row r="36" spans="1:138" s="17" customFormat="1" ht="63.75" x14ac:dyDescent="0.2">
      <c r="A36" s="60" t="s">
        <v>419</v>
      </c>
      <c r="B36" s="60" t="s">
        <v>500</v>
      </c>
      <c r="C36" s="61" t="s">
        <v>508</v>
      </c>
      <c r="D36" s="61" t="s">
        <v>3</v>
      </c>
      <c r="E36" s="61" t="s">
        <v>11</v>
      </c>
      <c r="F36" s="61" t="s">
        <v>63</v>
      </c>
      <c r="G36" s="61" t="s">
        <v>70</v>
      </c>
      <c r="H36" s="61" t="s">
        <v>74</v>
      </c>
      <c r="I36" s="61" t="s">
        <v>12</v>
      </c>
      <c r="J36" s="61" t="s">
        <v>0</v>
      </c>
      <c r="K36" s="61" t="s">
        <v>13</v>
      </c>
      <c r="L36" s="62" t="s">
        <v>1</v>
      </c>
      <c r="M36" s="62" t="s">
        <v>2</v>
      </c>
      <c r="N36" s="61" t="s">
        <v>491</v>
      </c>
      <c r="O36" s="61" t="s">
        <v>523</v>
      </c>
      <c r="P36" s="61" t="s">
        <v>498</v>
      </c>
      <c r="Q36" s="62" t="s">
        <v>62</v>
      </c>
      <c r="R36" s="62" t="s">
        <v>1</v>
      </c>
      <c r="S36" s="62" t="s">
        <v>2</v>
      </c>
      <c r="T36" s="61" t="s">
        <v>492</v>
      </c>
      <c r="U36" s="61" t="s">
        <v>524</v>
      </c>
      <c r="V36" s="61" t="s">
        <v>499</v>
      </c>
      <c r="W36" s="61" t="s">
        <v>153</v>
      </c>
      <c r="X36" s="61" t="s">
        <v>88</v>
      </c>
      <c r="Y36" s="23" t="s">
        <v>10</v>
      </c>
      <c r="Z36" s="23" t="s">
        <v>14</v>
      </c>
      <c r="AA36" s="23" t="s">
        <v>93</v>
      </c>
      <c r="AB36" s="23" t="s">
        <v>154</v>
      </c>
      <c r="AC36" s="23" t="s">
        <v>168</v>
      </c>
      <c r="AD36" s="23" t="s">
        <v>155</v>
      </c>
      <c r="AE36" s="23" t="s">
        <v>560</v>
      </c>
      <c r="AF36" s="23" t="s">
        <v>561</v>
      </c>
      <c r="AG36" s="23" t="s">
        <v>562</v>
      </c>
      <c r="AH36" s="23" t="s">
        <v>563</v>
      </c>
      <c r="AI36" s="23" t="s">
        <v>182</v>
      </c>
      <c r="AJ36" s="23" t="s">
        <v>16</v>
      </c>
      <c r="AK36" s="23" t="s">
        <v>15</v>
      </c>
      <c r="AL36" s="23" t="s">
        <v>17</v>
      </c>
      <c r="AM36" s="23" t="s">
        <v>18</v>
      </c>
      <c r="AN36" s="23" t="s">
        <v>19</v>
      </c>
      <c r="AO36" s="23" t="s">
        <v>170</v>
      </c>
      <c r="AP36" s="23" t="s">
        <v>99</v>
      </c>
      <c r="AQ36" s="23" t="s">
        <v>100</v>
      </c>
      <c r="AR36" s="23" t="s">
        <v>94</v>
      </c>
      <c r="AS36" s="23" t="s">
        <v>95</v>
      </c>
      <c r="AT36" s="23" t="s">
        <v>96</v>
      </c>
      <c r="AU36" s="23" t="s">
        <v>97</v>
      </c>
      <c r="AV36" s="23" t="s">
        <v>98</v>
      </c>
      <c r="AW36" s="23" t="s">
        <v>119</v>
      </c>
      <c r="AX36" s="23" t="s">
        <v>120</v>
      </c>
      <c r="AY36" s="23" t="s">
        <v>121</v>
      </c>
      <c r="AZ36" s="23" t="s">
        <v>122</v>
      </c>
      <c r="BA36" s="23" t="s">
        <v>123</v>
      </c>
      <c r="BB36" s="23" t="s">
        <v>124</v>
      </c>
      <c r="BC36" s="23" t="s">
        <v>125</v>
      </c>
      <c r="BD36" s="23" t="s">
        <v>132</v>
      </c>
      <c r="BE36" s="23" t="s">
        <v>495</v>
      </c>
      <c r="BF36" s="23" t="s">
        <v>496</v>
      </c>
      <c r="BG36" s="23" t="s">
        <v>497</v>
      </c>
      <c r="BH36" s="23" t="s">
        <v>160</v>
      </c>
      <c r="BI36" s="23" t="s">
        <v>161</v>
      </c>
      <c r="BJ36" s="23" t="s">
        <v>159</v>
      </c>
      <c r="BK36" s="23" t="s">
        <v>162</v>
      </c>
      <c r="BL36" s="10" t="s">
        <v>163</v>
      </c>
      <c r="BM36" s="10" t="s">
        <v>164</v>
      </c>
      <c r="BN36" s="10" t="s">
        <v>184</v>
      </c>
      <c r="BO36" s="10" t="s">
        <v>183</v>
      </c>
      <c r="BP36" s="10" t="s">
        <v>185</v>
      </c>
      <c r="BQ36" s="10" t="s">
        <v>183</v>
      </c>
      <c r="BR36" s="23" t="s">
        <v>507</v>
      </c>
    </row>
    <row r="37" spans="1:138" s="36" customFormat="1" ht="133.5" customHeight="1" x14ac:dyDescent="0.2">
      <c r="A37" s="142">
        <v>11</v>
      </c>
      <c r="B37" s="142" t="s">
        <v>493</v>
      </c>
      <c r="C37" s="99" t="s">
        <v>47</v>
      </c>
      <c r="D37" s="75" t="s">
        <v>47</v>
      </c>
      <c r="E37" s="143" t="s">
        <v>32</v>
      </c>
      <c r="F37" s="136" t="s">
        <v>69</v>
      </c>
      <c r="G37" s="136" t="s">
        <v>77</v>
      </c>
      <c r="H37" s="136" t="s">
        <v>71</v>
      </c>
      <c r="I37" s="144" t="s">
        <v>205</v>
      </c>
      <c r="J37" s="145" t="s">
        <v>206</v>
      </c>
      <c r="K37" s="144" t="s">
        <v>207</v>
      </c>
      <c r="L37" s="139">
        <v>1</v>
      </c>
      <c r="M37" s="139">
        <v>3</v>
      </c>
      <c r="N37" s="140">
        <f>+L37*M37</f>
        <v>3</v>
      </c>
      <c r="O37" s="193" t="str">
        <f>(CONCATENATE(L37,M37))</f>
        <v>13</v>
      </c>
      <c r="P37" s="193" t="str">
        <f>IF(OR(O37="11",O37="12",O37="21",O37="22",O37="31"),$P$9,IF(OR(O37="41",O37="32",O37="23",O37="13"),$P$8,IF(OR(O37="51",O37="52",O37="42",O37="43",O37="33",O37="24",O37="14"),$P$7,IF(OR(O37="53",O37="54",O37="44",O37="34",O37="55",O37="45",O37="35",O37="25",O37="15"),$P$6,0))))</f>
        <v>RIESGO MODERADO</v>
      </c>
      <c r="Q37" s="193" t="s">
        <v>90</v>
      </c>
      <c r="R37" s="138">
        <f>+IF(INT(L37-BO37)&lt;=1,1,INT(L37-BO37))</f>
        <v>1</v>
      </c>
      <c r="S37" s="138">
        <f>INT(M37-BQ37)</f>
        <v>1</v>
      </c>
      <c r="T37" s="140">
        <f>+R37*S37</f>
        <v>1</v>
      </c>
      <c r="U37" s="193" t="str">
        <f>(CONCATENATE(R37,S37))</f>
        <v>11</v>
      </c>
      <c r="V37" s="193" t="str">
        <f>IF(OR(U37="11",U37="12",U37="21",U37="22",U37="31"),$P$9,IF(OR(U37="41",U37="32",U37="23",U37="13"),$P$8,IF(OR(U37="51",U37="52",U37="42",U37="43",U37="33",U37="24",U37="14"),$P$7,IF(OR(U37="53",U37="54",U37="44",U37="34",U37="55",U37="45",U37="35",U37="25",U37="15"),$P$6,0))))</f>
        <v>RIESGO BAJO</v>
      </c>
      <c r="W37" s="136" t="s">
        <v>533</v>
      </c>
      <c r="X37" s="136" t="s">
        <v>23</v>
      </c>
      <c r="Y37" s="76" t="s">
        <v>784</v>
      </c>
      <c r="Z37" s="80" t="s">
        <v>208</v>
      </c>
      <c r="AA37" s="33" t="s">
        <v>23</v>
      </c>
      <c r="AB37" s="80" t="s">
        <v>387</v>
      </c>
      <c r="AC37" s="33" t="s">
        <v>7</v>
      </c>
      <c r="AD37" s="72">
        <f>+SUM(AE37:AH37)</f>
        <v>0</v>
      </c>
      <c r="AE37" s="33">
        <v>0</v>
      </c>
      <c r="AF37" s="33">
        <v>0</v>
      </c>
      <c r="AG37" s="33">
        <v>0</v>
      </c>
      <c r="AH37" s="33">
        <v>0</v>
      </c>
      <c r="AI37" s="33" t="s">
        <v>6</v>
      </c>
      <c r="AJ37" s="33" t="s">
        <v>20</v>
      </c>
      <c r="AK37" s="33" t="s">
        <v>6</v>
      </c>
      <c r="AL37" s="33" t="s">
        <v>6</v>
      </c>
      <c r="AM37" s="33" t="s">
        <v>6</v>
      </c>
      <c r="AN37" s="33" t="s">
        <v>30</v>
      </c>
      <c r="AO37" s="33" t="s">
        <v>117</v>
      </c>
      <c r="AP37" s="33" t="s">
        <v>101</v>
      </c>
      <c r="AQ37" s="33" t="s">
        <v>103</v>
      </c>
      <c r="AR37" s="33" t="s">
        <v>105</v>
      </c>
      <c r="AS37" s="33" t="str">
        <f>+IF(AJ37="Preventivo","Prevenir",IF(AJ37="Detectivo","Detectar","No es un control"))</f>
        <v>Prevenir</v>
      </c>
      <c r="AT37" s="80" t="s">
        <v>108</v>
      </c>
      <c r="AU37" s="80" t="s">
        <v>110</v>
      </c>
      <c r="AV37" s="80" t="s">
        <v>112</v>
      </c>
      <c r="AW37" s="33">
        <f>+IF(AP37=$AP$6,$AP$10,$AP$11)</f>
        <v>15</v>
      </c>
      <c r="AX37" s="33">
        <f>+IF(AQ37=$AQ$6,$AQ$10,$AQ$11)</f>
        <v>15</v>
      </c>
      <c r="AY37" s="33">
        <f>+IF(AR37=$AR$6,$AR$10,$AR$11)</f>
        <v>15</v>
      </c>
      <c r="AZ37" s="33">
        <f>IF(AS37=$AS$6,$AS$10,IF(AS37=$AS$7,$AS$11,0))</f>
        <v>15</v>
      </c>
      <c r="BA37" s="33">
        <f>+IF(AT37=$AT$6,$AT$10,$AT$11)</f>
        <v>15</v>
      </c>
      <c r="BB37" s="33">
        <f>+IF(AU37=$AU$6,$AU$10,$AU$11)</f>
        <v>15</v>
      </c>
      <c r="BC37" s="33">
        <f>IF(AV37=$AV$6,$AV$10,IF(AV37=$AV$7,$AV$11,0))</f>
        <v>10</v>
      </c>
      <c r="BD37" s="72">
        <f>SUM(AW37:BC37)</f>
        <v>100</v>
      </c>
      <c r="BE37" s="72" t="str">
        <f>+IF(BD37&lt;=85,"Débil",IF(AND(BD37&gt;85,BD37&lt;96),"Moderado","Fuerte"))</f>
        <v>Fuerte</v>
      </c>
      <c r="BF37" s="34" t="s">
        <v>156</v>
      </c>
      <c r="BG37" s="72" t="str">
        <f>+IF(BF37=$BF$6,"Fuerte",IF(BF37=$BF$7,"Moderado","Débil"))</f>
        <v>Fuerte</v>
      </c>
      <c r="BH37" s="72" t="str">
        <f>+IF(AND(BE37="Fuerte",BG37="Fuerte"),"Fuerte",IF(BE37="Débil","Débil",IF(BG37="Débil","Débil","Moderado")))</f>
        <v>Fuerte</v>
      </c>
      <c r="BI37" s="72">
        <f>+IF(BH37=$BE$6,100,IF(BH37=$BE$7,50,0))</f>
        <v>100</v>
      </c>
      <c r="BJ37" s="135">
        <f>+AVERAGE(BI37:BI38)</f>
        <v>100</v>
      </c>
      <c r="BK37" s="137" t="str">
        <f>IF(BJ37&lt;50,"Débil",IF(BJ37=100,"Fuerte","Moderado"))</f>
        <v>Fuerte</v>
      </c>
      <c r="BL37" s="39" t="s">
        <v>165</v>
      </c>
      <c r="BM37" s="39" t="s">
        <v>167</v>
      </c>
      <c r="BN37" s="66">
        <f>IF(E37=$E$7,0,IF(AND(BK37="Fuerte",BL37="Directamente"),2,IF(AND(BK37="Moderado",BL37="Directamente"),1,0)))</f>
        <v>2</v>
      </c>
      <c r="BO37" s="134">
        <f>+AVERAGE(BN37:BN38)</f>
        <v>2</v>
      </c>
      <c r="BP37" s="66">
        <f>IF(D37=$E$7,0,IF(AND(BK37="Fuerte",BL37="Indirectamente"),1,IF(AND(BK37="Fuerte",BL37="Directamente"),2,IF(AND(BK37="Moderado",BL37="Directamente"),1,0))))</f>
        <v>2</v>
      </c>
      <c r="BQ37" s="134">
        <f>+AVERAGE(BP37:BP38)</f>
        <v>2</v>
      </c>
      <c r="BR37" s="99" t="s">
        <v>47</v>
      </c>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c r="CQ37" s="51"/>
      <c r="CR37" s="51"/>
      <c r="CS37" s="51"/>
      <c r="CT37" s="51"/>
      <c r="CU37" s="51"/>
      <c r="CV37" s="51"/>
      <c r="CW37" s="51"/>
      <c r="CX37" s="51"/>
      <c r="CY37" s="51"/>
      <c r="CZ37" s="51"/>
      <c r="DA37" s="51"/>
      <c r="DB37" s="51"/>
      <c r="DC37" s="51"/>
      <c r="DD37" s="51"/>
      <c r="DE37" s="51"/>
      <c r="DF37" s="51"/>
      <c r="DG37" s="51"/>
      <c r="DH37" s="51"/>
      <c r="DI37" s="51"/>
      <c r="DJ37" s="51"/>
      <c r="DK37" s="51"/>
      <c r="DL37" s="51"/>
      <c r="DM37" s="51"/>
      <c r="DN37" s="51"/>
      <c r="DO37" s="51"/>
      <c r="DP37" s="51"/>
      <c r="DQ37" s="51"/>
      <c r="DR37" s="51"/>
      <c r="DS37" s="51"/>
      <c r="DT37" s="51"/>
      <c r="DU37" s="51"/>
      <c r="DV37" s="51"/>
      <c r="DW37" s="51"/>
      <c r="DX37" s="51"/>
      <c r="DY37" s="51"/>
      <c r="DZ37" s="51"/>
      <c r="EA37" s="51"/>
      <c r="EB37" s="51"/>
      <c r="EC37" s="51"/>
      <c r="ED37" s="51"/>
      <c r="EE37" s="51"/>
      <c r="EF37" s="51"/>
      <c r="EG37" s="51"/>
      <c r="EH37" s="51"/>
    </row>
    <row r="38" spans="1:138" s="36" customFormat="1" ht="133.5" customHeight="1" x14ac:dyDescent="0.2">
      <c r="A38" s="142"/>
      <c r="B38" s="142"/>
      <c r="C38" s="99" t="s">
        <v>47</v>
      </c>
      <c r="D38" s="75" t="s">
        <v>47</v>
      </c>
      <c r="E38" s="143"/>
      <c r="F38" s="136"/>
      <c r="G38" s="136"/>
      <c r="H38" s="136"/>
      <c r="I38" s="144"/>
      <c r="J38" s="145"/>
      <c r="K38" s="144"/>
      <c r="L38" s="139"/>
      <c r="M38" s="139"/>
      <c r="N38" s="140">
        <f>+L38*M38</f>
        <v>0</v>
      </c>
      <c r="O38" s="193" t="str">
        <f>(CONCATENATE(L38,M38))</f>
        <v/>
      </c>
      <c r="P38" s="193">
        <f>IF(OR(O38="11",O38="12",O38="21",O38="22",O38="31"),$P$9,IF(OR(O38="41",O38="32",O38="23",O38="13"),$P$8,IF(OR(O38="51",O38="52",O38="42",O38="43",O38="33",O38="24",O38="14"),$P$7,IF(OR(O38="53",O38="54",O38="44",O38="34",O38="55",O38="45",O38="35",O38="25",O38="15"),$P$6,0))))</f>
        <v>0</v>
      </c>
      <c r="Q38" s="193"/>
      <c r="R38" s="139">
        <f>+L38-BN38</f>
        <v>-2</v>
      </c>
      <c r="S38" s="139">
        <f>+M38-BQ38</f>
        <v>0</v>
      </c>
      <c r="T38" s="140">
        <f>+R38*S38</f>
        <v>0</v>
      </c>
      <c r="U38" s="193" t="str">
        <f>(CONCATENATE(R38,S38))</f>
        <v>-20</v>
      </c>
      <c r="V38" s="193">
        <f>IF(OR(U38="11",U38="12",U38="21",U38="22",U38="31"),$P$9,IF(OR(U38="41",U38="32",U38="23",U38="13"),$P$8,IF(OR(U38="51",U38="52",U38="42",U38="43",U38="33",U38="24",U38="14"),$P$7,IF(OR(U38="53",U38="54",U38="44",U38="34",U38="55",U38="45",U38="35",U38="25",U38="15"),$P$6,0))))</f>
        <v>0</v>
      </c>
      <c r="W38" s="139"/>
      <c r="X38" s="139"/>
      <c r="Y38" s="76" t="s">
        <v>534</v>
      </c>
      <c r="Z38" s="80" t="s">
        <v>209</v>
      </c>
      <c r="AA38" s="33" t="s">
        <v>23</v>
      </c>
      <c r="AB38" s="80" t="s">
        <v>388</v>
      </c>
      <c r="AC38" s="33" t="s">
        <v>7</v>
      </c>
      <c r="AD38" s="72">
        <f>+SUM(AE38:AH38)</f>
        <v>0</v>
      </c>
      <c r="AE38" s="33">
        <v>0</v>
      </c>
      <c r="AF38" s="33">
        <v>0</v>
      </c>
      <c r="AG38" s="33">
        <v>0</v>
      </c>
      <c r="AH38" s="33">
        <v>0</v>
      </c>
      <c r="AI38" s="33" t="s">
        <v>6</v>
      </c>
      <c r="AJ38" s="33" t="s">
        <v>20</v>
      </c>
      <c r="AK38" s="33" t="s">
        <v>23</v>
      </c>
      <c r="AL38" s="33" t="s">
        <v>6</v>
      </c>
      <c r="AM38" s="33" t="s">
        <v>6</v>
      </c>
      <c r="AN38" s="33" t="s">
        <v>30</v>
      </c>
      <c r="AO38" s="33" t="s">
        <v>117</v>
      </c>
      <c r="AP38" s="33" t="s">
        <v>101</v>
      </c>
      <c r="AQ38" s="33" t="s">
        <v>103</v>
      </c>
      <c r="AR38" s="33" t="s">
        <v>105</v>
      </c>
      <c r="AS38" s="33" t="str">
        <f>+IF(AJ38="Preventivo","Prevenir",IF(AJ38="Detectivo","Detectar","No es un control"))</f>
        <v>Prevenir</v>
      </c>
      <c r="AT38" s="80" t="s">
        <v>108</v>
      </c>
      <c r="AU38" s="80" t="s">
        <v>110</v>
      </c>
      <c r="AV38" s="80" t="s">
        <v>112</v>
      </c>
      <c r="AW38" s="33">
        <f>+IF(AP38=$AP$6,$AP$10,$AP$11)</f>
        <v>15</v>
      </c>
      <c r="AX38" s="33">
        <f>+IF(AQ38=$AQ$6,$AQ$10,$AQ$11)</f>
        <v>15</v>
      </c>
      <c r="AY38" s="33">
        <f>+IF(AR38=$AR$6,$AR$10,$AR$11)</f>
        <v>15</v>
      </c>
      <c r="AZ38" s="33">
        <f>IF(AS38=$AS$6,$AS$10,IF(AS38=$AS$7,$AS$11,0))</f>
        <v>15</v>
      </c>
      <c r="BA38" s="33">
        <f>+IF(AT38=$AT$6,$AT$10,$AT$11)</f>
        <v>15</v>
      </c>
      <c r="BB38" s="33">
        <f>+IF(AU38=$AU$6,$AU$10,$AU$11)</f>
        <v>15</v>
      </c>
      <c r="BC38" s="33">
        <f>IF(AV38=$AV$6,$AV$10,IF(AV38=$AV$7,$AV$11,0))</f>
        <v>10</v>
      </c>
      <c r="BD38" s="72">
        <f>SUM(AW38:BC38)</f>
        <v>100</v>
      </c>
      <c r="BE38" s="72" t="str">
        <f>+IF(BD38&lt;=85,"Débil",IF(AND(BD38&gt;85,BD38&lt;96),"Moderado","Fuerte"))</f>
        <v>Fuerte</v>
      </c>
      <c r="BF38" s="34" t="s">
        <v>156</v>
      </c>
      <c r="BG38" s="72" t="str">
        <f>+IF(BF38=$BF$6,"Fuerte",IF(BF38=$BF$7,"Moderado","Débil"))</f>
        <v>Fuerte</v>
      </c>
      <c r="BH38" s="72" t="str">
        <f>+IF(AND(BE38="Fuerte",BG38="Fuerte"),"Fuerte",IF(BE38="Débil","Débil",IF(BG38="Débil","Débil","Moderado")))</f>
        <v>Fuerte</v>
      </c>
      <c r="BI38" s="72">
        <f>+IF(BH38=$BE$6,100,IF(BH38=$BE$7,50,0))</f>
        <v>100</v>
      </c>
      <c r="BJ38" s="135"/>
      <c r="BK38" s="137"/>
      <c r="BL38" s="39" t="s">
        <v>165</v>
      </c>
      <c r="BM38" s="39" t="s">
        <v>167</v>
      </c>
      <c r="BN38" s="66">
        <f>IF(E38=$E$7,0,IF(AND(BK37="Fuerte",BL38="Directamente"),2,IF(AND(BK37="Moderado",BL38="Directamente"),1,0)))</f>
        <v>2</v>
      </c>
      <c r="BO38" s="134"/>
      <c r="BP38" s="66">
        <f>IF(D38=$E$7,0,IF(AND(BK37="Fuerte",BL38="Indirectamente"),1,IF(AND(BK37="Fuerte",BL38="Directamente"),2,IF(AND(BK37="Moderado",BL38="Directamente"),1,0))))</f>
        <v>2</v>
      </c>
      <c r="BQ38" s="134"/>
      <c r="BR38" s="99" t="s">
        <v>47</v>
      </c>
      <c r="BS38" s="51"/>
      <c r="BT38" s="51"/>
      <c r="BU38" s="51"/>
      <c r="BV38" s="51"/>
      <c r="BW38" s="51"/>
      <c r="BX38" s="51"/>
      <c r="BY38" s="51"/>
      <c r="BZ38" s="51"/>
      <c r="CA38" s="51"/>
      <c r="CB38" s="51"/>
      <c r="CC38" s="51"/>
      <c r="CD38" s="51"/>
      <c r="CE38" s="51"/>
      <c r="CF38" s="51"/>
      <c r="CG38" s="51"/>
      <c r="CH38" s="51"/>
      <c r="CI38" s="51"/>
      <c r="CJ38" s="51"/>
      <c r="CK38" s="51"/>
      <c r="CL38" s="51"/>
      <c r="CM38" s="51"/>
      <c r="CN38" s="51"/>
      <c r="CO38" s="51"/>
      <c r="CP38" s="51"/>
      <c r="CQ38" s="51"/>
      <c r="CR38" s="51"/>
      <c r="CS38" s="51"/>
      <c r="CT38" s="51"/>
      <c r="CU38" s="51"/>
      <c r="CV38" s="51"/>
      <c r="CW38" s="51"/>
      <c r="CX38" s="51"/>
      <c r="CY38" s="51"/>
      <c r="CZ38" s="51"/>
      <c r="DA38" s="51"/>
      <c r="DB38" s="51"/>
      <c r="DC38" s="51"/>
      <c r="DD38" s="51"/>
      <c r="DE38" s="51"/>
      <c r="DF38" s="51"/>
      <c r="DG38" s="51"/>
      <c r="DH38" s="51"/>
      <c r="DI38" s="51"/>
      <c r="DJ38" s="51"/>
      <c r="DK38" s="51"/>
      <c r="DL38" s="51"/>
      <c r="DM38" s="51"/>
      <c r="DN38" s="51"/>
      <c r="DO38" s="51"/>
      <c r="DP38" s="51"/>
      <c r="DQ38" s="51"/>
      <c r="DR38" s="51"/>
      <c r="DS38" s="51"/>
      <c r="DT38" s="51"/>
      <c r="DU38" s="51"/>
      <c r="DV38" s="51"/>
      <c r="DW38" s="51"/>
      <c r="DX38" s="51"/>
      <c r="DY38" s="51"/>
      <c r="DZ38" s="51"/>
      <c r="EA38" s="51"/>
      <c r="EB38" s="51"/>
      <c r="EC38" s="51"/>
      <c r="ED38" s="51"/>
      <c r="EE38" s="51"/>
      <c r="EF38" s="51"/>
      <c r="EG38" s="51"/>
      <c r="EH38" s="51"/>
    </row>
    <row r="39" spans="1:138" s="36" customFormat="1" ht="102.75" customHeight="1" x14ac:dyDescent="0.2">
      <c r="A39" s="142">
        <v>12</v>
      </c>
      <c r="B39" s="142" t="s">
        <v>494</v>
      </c>
      <c r="C39" s="99" t="s">
        <v>47</v>
      </c>
      <c r="D39" s="75" t="s">
        <v>47</v>
      </c>
      <c r="E39" s="143" t="s">
        <v>32</v>
      </c>
      <c r="F39" s="136" t="s">
        <v>69</v>
      </c>
      <c r="G39" s="136" t="s">
        <v>77</v>
      </c>
      <c r="H39" s="136" t="s">
        <v>71</v>
      </c>
      <c r="I39" s="144" t="s">
        <v>210</v>
      </c>
      <c r="J39" s="145" t="s">
        <v>211</v>
      </c>
      <c r="K39" s="144" t="s">
        <v>207</v>
      </c>
      <c r="L39" s="139">
        <v>2</v>
      </c>
      <c r="M39" s="139">
        <v>4</v>
      </c>
      <c r="N39" s="140">
        <f>+L39*M39</f>
        <v>8</v>
      </c>
      <c r="O39" s="193" t="str">
        <f>(CONCATENATE(L39,M39))</f>
        <v>24</v>
      </c>
      <c r="P39" s="193" t="str">
        <f>IF(OR(O39="11",O39="12",O39="21",O39="22",O39="31"),$P$9,IF(OR(O39="41",O39="32",O39="23",O39="13"),$P$8,IF(OR(O39="51",O39="52",O39="42",O39="43",O39="33",O39="24",O39="14"),$P$7,IF(OR(O39="53",O39="54",O39="44",O39="34",O39="55",O39="45",O39="35",O39="25",O39="15"),$P$6,0))))</f>
        <v>RIESGO ALTO</v>
      </c>
      <c r="Q39" s="193" t="s">
        <v>90</v>
      </c>
      <c r="R39" s="138">
        <f>+IF(INT(L39-BO39)&lt;=1,1,INT(L39-BO39))</f>
        <v>1</v>
      </c>
      <c r="S39" s="138">
        <f>INT(M39-BQ39)</f>
        <v>2</v>
      </c>
      <c r="T39" s="140">
        <f>+R39*S39</f>
        <v>2</v>
      </c>
      <c r="U39" s="193" t="str">
        <f>(CONCATENATE(R39,S39))</f>
        <v>12</v>
      </c>
      <c r="V39" s="193" t="str">
        <f>IF(OR(U39="11",U39="12",U39="21",U39="22",U39="31"),$P$9,IF(OR(U39="41",U39="32",U39="23",U39="13"),$P$8,IF(OR(U39="51",U39="52",U39="42",U39="43",U39="33",U39="24",U39="14"),$P$7,IF(OR(U39="53",U39="54",U39="44",U39="34",U39="55",U39="45",U39="35",U39="25",U39="15"),$P$6,0))))</f>
        <v>RIESGO BAJO</v>
      </c>
      <c r="W39" s="136" t="s">
        <v>533</v>
      </c>
      <c r="X39" s="136" t="s">
        <v>23</v>
      </c>
      <c r="Y39" s="76" t="s">
        <v>534</v>
      </c>
      <c r="Z39" s="80" t="s">
        <v>209</v>
      </c>
      <c r="AA39" s="33" t="s">
        <v>23</v>
      </c>
      <c r="AB39" s="80" t="s">
        <v>388</v>
      </c>
      <c r="AC39" s="33" t="s">
        <v>7</v>
      </c>
      <c r="AD39" s="72">
        <f>+SUM(AE39:AH39)</f>
        <v>0</v>
      </c>
      <c r="AE39" s="33">
        <v>0</v>
      </c>
      <c r="AF39" s="33">
        <v>0</v>
      </c>
      <c r="AG39" s="33">
        <v>0</v>
      </c>
      <c r="AH39" s="33">
        <v>0</v>
      </c>
      <c r="AI39" s="33" t="s">
        <v>6</v>
      </c>
      <c r="AJ39" s="33" t="s">
        <v>20</v>
      </c>
      <c r="AK39" s="33" t="s">
        <v>23</v>
      </c>
      <c r="AL39" s="33" t="s">
        <v>6</v>
      </c>
      <c r="AM39" s="33" t="s">
        <v>6</v>
      </c>
      <c r="AN39" s="33" t="s">
        <v>30</v>
      </c>
      <c r="AO39" s="33" t="s">
        <v>117</v>
      </c>
      <c r="AP39" s="33" t="s">
        <v>101</v>
      </c>
      <c r="AQ39" s="33" t="s">
        <v>103</v>
      </c>
      <c r="AR39" s="33" t="s">
        <v>105</v>
      </c>
      <c r="AS39" s="33" t="str">
        <f>+IF(AJ39="Preventivo","Prevenir",IF(AJ39="Detectivo","Detectar","No es un control"))</f>
        <v>Prevenir</v>
      </c>
      <c r="AT39" s="80" t="s">
        <v>108</v>
      </c>
      <c r="AU39" s="80" t="s">
        <v>110</v>
      </c>
      <c r="AV39" s="80" t="s">
        <v>112</v>
      </c>
      <c r="AW39" s="33">
        <f>+IF(AP39=$AP$6,$AP$10,$AP$11)</f>
        <v>15</v>
      </c>
      <c r="AX39" s="33">
        <f>+IF(AQ39=$AQ$6,$AQ$10,$AQ$11)</f>
        <v>15</v>
      </c>
      <c r="AY39" s="33">
        <f>+IF(AR39=$AR$6,$AR$10,$AR$11)</f>
        <v>15</v>
      </c>
      <c r="AZ39" s="33">
        <f>IF(AS39=$AS$6,$AS$10,IF(AS39=$AS$7,$AS$11,0))</f>
        <v>15</v>
      </c>
      <c r="BA39" s="33">
        <f>+IF(AT39=$AT$6,$AT$10,$AT$11)</f>
        <v>15</v>
      </c>
      <c r="BB39" s="33">
        <f>+IF(AU39=$AU$6,$AU$10,$AU$11)</f>
        <v>15</v>
      </c>
      <c r="BC39" s="33">
        <f>IF(AV39=$AV$6,$AV$10,IF(AV39=$AV$7,$AV$11,0))</f>
        <v>10</v>
      </c>
      <c r="BD39" s="72">
        <f>SUM(AW39:BC39)</f>
        <v>100</v>
      </c>
      <c r="BE39" s="72" t="str">
        <f>+IF(BD39&lt;=85,"Débil",IF(AND(BD39&gt;85,BD39&lt;96),"Moderado","Fuerte"))</f>
        <v>Fuerte</v>
      </c>
      <c r="BF39" s="34" t="s">
        <v>156</v>
      </c>
      <c r="BG39" s="72" t="str">
        <f>+IF(BF39=$BF$6,"Fuerte",IF(BF39=$BF$7,"Moderado","Débil"))</f>
        <v>Fuerte</v>
      </c>
      <c r="BH39" s="72" t="str">
        <f>+IF(AND(BE39="Fuerte",BG39="Fuerte"),"Fuerte",IF(BE39="Débil","Débil",IF(BG39="Débil","Débil","Moderado")))</f>
        <v>Fuerte</v>
      </c>
      <c r="BI39" s="72">
        <f>+IF(BH39=$BE$6,100,IF(BH39=$BE$7,50,0))</f>
        <v>100</v>
      </c>
      <c r="BJ39" s="135">
        <f>+AVERAGE(BI39:BI40)</f>
        <v>100</v>
      </c>
      <c r="BK39" s="137" t="str">
        <f>IF(BJ39&lt;50,"Débil",IF(BJ39=100,"Fuerte","Moderado"))</f>
        <v>Fuerte</v>
      </c>
      <c r="BL39" s="39" t="s">
        <v>165</v>
      </c>
      <c r="BM39" s="39" t="s">
        <v>167</v>
      </c>
      <c r="BN39" s="66">
        <f>IF(E39=$E$7,0,IF(AND(BK39="Fuerte",BL39="Directamente"),2,IF(AND(BK39="Moderado",BL39="Directamente"),1,0)))</f>
        <v>2</v>
      </c>
      <c r="BO39" s="134">
        <f>+AVERAGE(BN39:BN40)</f>
        <v>2</v>
      </c>
      <c r="BP39" s="66">
        <f>IF(D39=$E$7,0,IF(AND(BK39="Fuerte",BL39="Indirectamente"),1,IF(AND(BK39="Fuerte",BL39="Directamente"),2,IF(AND(BK39="Moderado",BL39="Directamente"),1,0))))</f>
        <v>2</v>
      </c>
      <c r="BQ39" s="134">
        <f>+AVERAGE(BP39:BP40)</f>
        <v>2</v>
      </c>
      <c r="BR39" s="99" t="s">
        <v>47</v>
      </c>
      <c r="BS39" s="51"/>
      <c r="BT39" s="51"/>
      <c r="BU39" s="51"/>
      <c r="BV39" s="51"/>
      <c r="BW39" s="51"/>
      <c r="BX39" s="51"/>
      <c r="BY39" s="51"/>
      <c r="BZ39" s="51"/>
      <c r="CA39" s="51"/>
      <c r="CB39" s="51"/>
      <c r="CC39" s="51"/>
      <c r="CD39" s="51"/>
      <c r="CE39" s="51"/>
      <c r="CF39" s="51"/>
      <c r="CG39" s="51"/>
      <c r="CH39" s="51"/>
      <c r="CI39" s="51"/>
      <c r="CJ39" s="51"/>
      <c r="CK39" s="51"/>
      <c r="CL39" s="51"/>
      <c r="CM39" s="51"/>
      <c r="CN39" s="51"/>
      <c r="CO39" s="51"/>
      <c r="CP39" s="51"/>
      <c r="CQ39" s="51"/>
      <c r="CR39" s="51"/>
      <c r="CS39" s="51"/>
      <c r="CT39" s="51"/>
      <c r="CU39" s="51"/>
      <c r="CV39" s="51"/>
      <c r="CW39" s="51"/>
      <c r="CX39" s="51"/>
      <c r="CY39" s="51"/>
      <c r="CZ39" s="51"/>
      <c r="DA39" s="51"/>
      <c r="DB39" s="51"/>
      <c r="DC39" s="51"/>
      <c r="DD39" s="51"/>
      <c r="DE39" s="51"/>
      <c r="DF39" s="51"/>
      <c r="DG39" s="51"/>
      <c r="DH39" s="51"/>
      <c r="DI39" s="51"/>
      <c r="DJ39" s="51"/>
      <c r="DK39" s="51"/>
      <c r="DL39" s="51"/>
      <c r="DM39" s="51"/>
      <c r="DN39" s="51"/>
      <c r="DO39" s="51"/>
      <c r="DP39" s="51"/>
      <c r="DQ39" s="51"/>
      <c r="DR39" s="51"/>
      <c r="DS39" s="51"/>
      <c r="DT39" s="51"/>
      <c r="DU39" s="51"/>
      <c r="DV39" s="51"/>
      <c r="DW39" s="51"/>
      <c r="DX39" s="51"/>
      <c r="DY39" s="51"/>
      <c r="DZ39" s="51"/>
      <c r="EA39" s="51"/>
      <c r="EB39" s="51"/>
      <c r="EC39" s="51"/>
      <c r="ED39" s="51"/>
      <c r="EE39" s="51"/>
      <c r="EF39" s="51"/>
      <c r="EG39" s="51"/>
      <c r="EH39" s="51"/>
    </row>
    <row r="40" spans="1:138" s="36" customFormat="1" ht="102.75" customHeight="1" x14ac:dyDescent="0.2">
      <c r="A40" s="142"/>
      <c r="B40" s="142"/>
      <c r="C40" s="99" t="s">
        <v>47</v>
      </c>
      <c r="D40" s="75" t="s">
        <v>47</v>
      </c>
      <c r="E40" s="143"/>
      <c r="F40" s="136"/>
      <c r="G40" s="136"/>
      <c r="H40" s="136"/>
      <c r="I40" s="144"/>
      <c r="J40" s="145"/>
      <c r="K40" s="144"/>
      <c r="L40" s="139"/>
      <c r="M40" s="139"/>
      <c r="N40" s="140">
        <f>+L40*M40</f>
        <v>0</v>
      </c>
      <c r="O40" s="193" t="str">
        <f>(CONCATENATE(L40,M40))</f>
        <v/>
      </c>
      <c r="P40" s="193">
        <f>IF(OR(O40="11",O40="12",O40="21",O40="22",O40="31"),$P$9,IF(OR(O40="41",O40="32",O40="23",O40="13"),$P$8,IF(OR(O40="51",O40="52",O40="42",O40="43",O40="33",O40="24",O40="14"),$P$7,IF(OR(O40="53",O40="54",O40="44",O40="34",O40="55",O40="45",O40="35",O40="25",O40="15"),$P$6,0))))</f>
        <v>0</v>
      </c>
      <c r="Q40" s="193"/>
      <c r="R40" s="139">
        <f>+L40-BN40</f>
        <v>-2</v>
      </c>
      <c r="S40" s="139">
        <f>+M40-BQ40</f>
        <v>0</v>
      </c>
      <c r="T40" s="140">
        <f>+R40*S40</f>
        <v>0</v>
      </c>
      <c r="U40" s="193" t="str">
        <f>(CONCATENATE(R40,S40))</f>
        <v>-20</v>
      </c>
      <c r="V40" s="193">
        <f>IF(OR(U40="11",U40="12",U40="21",U40="22",U40="31"),$P$9,IF(OR(U40="41",U40="32",U40="23",U40="13"),$P$8,IF(OR(U40="51",U40="52",U40="42",U40="43",U40="33",U40="24",U40="14"),$P$7,IF(OR(U40="53",U40="54",U40="44",U40="34",U40="55",U40="45",U40="35",U40="25",U40="15"),$P$6,0))))</f>
        <v>0</v>
      </c>
      <c r="W40" s="139"/>
      <c r="X40" s="139"/>
      <c r="Y40" s="76" t="s">
        <v>535</v>
      </c>
      <c r="Z40" s="80" t="s">
        <v>209</v>
      </c>
      <c r="AA40" s="33" t="s">
        <v>23</v>
      </c>
      <c r="AB40" s="80" t="s">
        <v>389</v>
      </c>
      <c r="AC40" s="33" t="s">
        <v>7</v>
      </c>
      <c r="AD40" s="72">
        <f>+SUM(AE40:AH40)</f>
        <v>0</v>
      </c>
      <c r="AE40" s="33">
        <v>0</v>
      </c>
      <c r="AF40" s="33">
        <v>0</v>
      </c>
      <c r="AG40" s="33">
        <v>0</v>
      </c>
      <c r="AH40" s="33">
        <v>0</v>
      </c>
      <c r="AI40" s="33" t="s">
        <v>6</v>
      </c>
      <c r="AJ40" s="33" t="s">
        <v>20</v>
      </c>
      <c r="AK40" s="33" t="s">
        <v>23</v>
      </c>
      <c r="AL40" s="33" t="s">
        <v>6</v>
      </c>
      <c r="AM40" s="33" t="s">
        <v>6</v>
      </c>
      <c r="AN40" s="33" t="s">
        <v>30</v>
      </c>
      <c r="AO40" s="33" t="s">
        <v>117</v>
      </c>
      <c r="AP40" s="33" t="s">
        <v>101</v>
      </c>
      <c r="AQ40" s="33" t="s">
        <v>103</v>
      </c>
      <c r="AR40" s="33" t="s">
        <v>105</v>
      </c>
      <c r="AS40" s="33" t="str">
        <f>+IF(AJ40="Preventivo","Prevenir",IF(AJ40="Detectivo","Detectar","No es un control"))</f>
        <v>Prevenir</v>
      </c>
      <c r="AT40" s="80" t="s">
        <v>108</v>
      </c>
      <c r="AU40" s="80" t="s">
        <v>110</v>
      </c>
      <c r="AV40" s="80" t="s">
        <v>112</v>
      </c>
      <c r="AW40" s="33">
        <f>+IF(AP40=$AP$6,$AP$10,$AP$11)</f>
        <v>15</v>
      </c>
      <c r="AX40" s="33">
        <f>+IF(AQ40=$AQ$6,$AQ$10,$AQ$11)</f>
        <v>15</v>
      </c>
      <c r="AY40" s="33">
        <f>+IF(AR40=$AR$6,$AR$10,$AR$11)</f>
        <v>15</v>
      </c>
      <c r="AZ40" s="33">
        <f>IF(AS40=$AS$6,$AS$10,IF(AS40=$AS$7,$AS$11,0))</f>
        <v>15</v>
      </c>
      <c r="BA40" s="33">
        <f>+IF(AT40=$AT$6,$AT$10,$AT$11)</f>
        <v>15</v>
      </c>
      <c r="BB40" s="33">
        <f>+IF(AU40=$AU$6,$AU$10,$AU$11)</f>
        <v>15</v>
      </c>
      <c r="BC40" s="33">
        <f>IF(AV40=$AV$6,$AV$10,IF(AV40=$AV$7,$AV$11,0))</f>
        <v>10</v>
      </c>
      <c r="BD40" s="72">
        <f>SUM(AW40:BC40)</f>
        <v>100</v>
      </c>
      <c r="BE40" s="72" t="str">
        <f>+IF(BD40&lt;=85,"Débil",IF(AND(BD40&gt;85,BD40&lt;96),"Moderado","Fuerte"))</f>
        <v>Fuerte</v>
      </c>
      <c r="BF40" s="34" t="s">
        <v>156</v>
      </c>
      <c r="BG40" s="72" t="str">
        <f>+IF(BF40=$BF$6,"Fuerte",IF(BF40=$BF$7,"Moderado","Débil"))</f>
        <v>Fuerte</v>
      </c>
      <c r="BH40" s="72" t="str">
        <f>+IF(AND(BE40="Fuerte",BG40="Fuerte"),"Fuerte",IF(BE40="Débil","Débil",IF(BG40="Débil","Débil","Moderado")))</f>
        <v>Fuerte</v>
      </c>
      <c r="BI40" s="72">
        <f>+IF(BH40=$BE$6,100,IF(BH40=$BE$7,50,0))</f>
        <v>100</v>
      </c>
      <c r="BJ40" s="135"/>
      <c r="BK40" s="137"/>
      <c r="BL40" s="39" t="s">
        <v>165</v>
      </c>
      <c r="BM40" s="39" t="s">
        <v>167</v>
      </c>
      <c r="BN40" s="66">
        <f>IF(E40=$E$7,0,IF(AND(BK39="Fuerte",BL40="Directamente"),2,IF(AND(BK39="Moderado",BL40="Directamente"),1,0)))</f>
        <v>2</v>
      </c>
      <c r="BO40" s="134"/>
      <c r="BP40" s="66">
        <f>IF(D40=$E$7,0,IF(AND(BK39="Fuerte",BL40="Indirectamente"),1,IF(AND(BK39="Fuerte",BL40="Directamente"),2,IF(AND(BK39="Moderado",BL40="Directamente"),1,0))))</f>
        <v>2</v>
      </c>
      <c r="BQ40" s="134"/>
      <c r="BR40" s="99" t="s">
        <v>47</v>
      </c>
      <c r="BS40" s="51"/>
      <c r="BT40" s="51"/>
      <c r="BU40" s="51"/>
      <c r="BV40" s="51"/>
      <c r="BW40" s="51"/>
      <c r="BX40" s="51"/>
      <c r="BY40" s="51"/>
      <c r="BZ40" s="51"/>
      <c r="CA40" s="51"/>
      <c r="CB40" s="51"/>
      <c r="CC40" s="51"/>
      <c r="CD40" s="51"/>
      <c r="CE40" s="51"/>
      <c r="CF40" s="51"/>
      <c r="CG40" s="51"/>
      <c r="CH40" s="51"/>
      <c r="CI40" s="51"/>
      <c r="CJ40" s="51"/>
      <c r="CK40" s="51"/>
      <c r="CL40" s="51"/>
      <c r="CM40" s="51"/>
      <c r="CN40" s="51"/>
      <c r="CO40" s="51"/>
      <c r="CP40" s="51"/>
      <c r="CQ40" s="51"/>
      <c r="CR40" s="51"/>
      <c r="CS40" s="51"/>
      <c r="CT40" s="51"/>
      <c r="CU40" s="51"/>
      <c r="CV40" s="51"/>
      <c r="CW40" s="51"/>
      <c r="CX40" s="51"/>
      <c r="CY40" s="51"/>
      <c r="CZ40" s="51"/>
      <c r="DA40" s="51"/>
      <c r="DB40" s="51"/>
      <c r="DC40" s="51"/>
      <c r="DD40" s="51"/>
      <c r="DE40" s="51"/>
      <c r="DF40" s="51"/>
      <c r="DG40" s="51"/>
      <c r="DH40" s="51"/>
      <c r="DI40" s="51"/>
      <c r="DJ40" s="51"/>
      <c r="DK40" s="51"/>
      <c r="DL40" s="51"/>
      <c r="DM40" s="51"/>
      <c r="DN40" s="51"/>
      <c r="DO40" s="51"/>
      <c r="DP40" s="51"/>
      <c r="DQ40" s="51"/>
      <c r="DR40" s="51"/>
      <c r="DS40" s="51"/>
      <c r="DT40" s="51"/>
      <c r="DU40" s="51"/>
      <c r="DV40" s="51"/>
      <c r="DW40" s="51"/>
      <c r="DX40" s="51"/>
      <c r="DY40" s="51"/>
      <c r="DZ40" s="51"/>
      <c r="EA40" s="51"/>
      <c r="EB40" s="51"/>
      <c r="EC40" s="51"/>
      <c r="ED40" s="51"/>
      <c r="EE40" s="51"/>
      <c r="EF40" s="51"/>
      <c r="EG40" s="51"/>
      <c r="EH40" s="51"/>
    </row>
    <row r="41" spans="1:138" s="51" customFormat="1" x14ac:dyDescent="0.2">
      <c r="B41" s="40"/>
      <c r="C41" s="41"/>
      <c r="D41" s="54"/>
      <c r="I41" s="53"/>
      <c r="K41" s="53"/>
      <c r="N41" s="197"/>
      <c r="O41" s="198"/>
      <c r="P41" s="52"/>
      <c r="Q41" s="55"/>
      <c r="T41" s="197"/>
      <c r="U41" s="198"/>
      <c r="V41" s="52"/>
      <c r="Z41" s="45"/>
      <c r="AA41" s="53"/>
      <c r="AB41" s="53"/>
      <c r="AC41" s="53"/>
      <c r="AD41" s="53"/>
      <c r="AE41" s="53"/>
      <c r="AF41" s="53"/>
      <c r="AG41" s="53"/>
      <c r="AH41" s="53"/>
      <c r="AI41" s="53"/>
      <c r="AJ41" s="53"/>
      <c r="AK41" s="53"/>
      <c r="AL41" s="53"/>
      <c r="AM41" s="53"/>
      <c r="AN41" s="53"/>
      <c r="AO41" s="53"/>
      <c r="AP41" s="45"/>
      <c r="AQ41" s="45"/>
      <c r="AR41" s="45"/>
      <c r="AS41" s="45"/>
      <c r="AT41" s="45"/>
      <c r="AU41" s="45"/>
      <c r="AV41" s="45"/>
      <c r="AW41" s="45"/>
      <c r="AX41" s="45"/>
      <c r="AY41" s="45"/>
      <c r="AZ41" s="45"/>
      <c r="BA41" s="45"/>
      <c r="BB41" s="45"/>
      <c r="BC41" s="45"/>
      <c r="BD41" s="45"/>
      <c r="BE41" s="45"/>
      <c r="BF41" s="53"/>
      <c r="BG41" s="53"/>
      <c r="BH41" s="53"/>
      <c r="BI41" s="53"/>
      <c r="BJ41" s="202"/>
      <c r="BK41" s="53"/>
      <c r="BR41" s="41"/>
    </row>
    <row r="42" spans="1:138" s="35" customFormat="1" x14ac:dyDescent="0.2">
      <c r="B42" s="40"/>
      <c r="C42" s="41"/>
      <c r="D42" s="46"/>
      <c r="I42" s="42"/>
      <c r="K42" s="42"/>
      <c r="N42" s="197"/>
      <c r="O42" s="198"/>
      <c r="P42" s="43"/>
      <c r="Q42" s="44"/>
      <c r="T42" s="197"/>
      <c r="U42" s="198"/>
      <c r="V42" s="43"/>
      <c r="Z42" s="45"/>
      <c r="AA42" s="42"/>
      <c r="AB42" s="42"/>
      <c r="AC42" s="42"/>
      <c r="AD42" s="42"/>
      <c r="AE42" s="42"/>
      <c r="AF42" s="42"/>
      <c r="AG42" s="42"/>
      <c r="AH42" s="42"/>
      <c r="AI42" s="42"/>
      <c r="AJ42" s="42"/>
      <c r="AK42" s="42"/>
      <c r="AL42" s="42"/>
      <c r="AM42" s="42"/>
      <c r="AN42" s="42"/>
      <c r="AO42" s="42"/>
      <c r="AP42" s="45"/>
      <c r="AQ42" s="45"/>
      <c r="AR42" s="45"/>
      <c r="AS42" s="45"/>
      <c r="AT42" s="45"/>
      <c r="AU42" s="45"/>
      <c r="AV42" s="45"/>
      <c r="AW42" s="45"/>
      <c r="AX42" s="45"/>
      <c r="AY42" s="45"/>
      <c r="AZ42" s="45"/>
      <c r="BA42" s="45"/>
      <c r="BB42" s="45"/>
      <c r="BC42" s="45"/>
      <c r="BD42" s="45"/>
      <c r="BE42" s="45"/>
      <c r="BF42" s="42"/>
      <c r="BG42" s="42"/>
      <c r="BH42" s="42"/>
      <c r="BI42" s="42"/>
      <c r="BJ42" s="202"/>
      <c r="BK42" s="42"/>
      <c r="BR42" s="41"/>
    </row>
    <row r="43" spans="1:138" x14ac:dyDescent="0.2">
      <c r="I43" s="22"/>
      <c r="K43" s="22"/>
      <c r="N43" s="186"/>
      <c r="O43" s="187"/>
      <c r="Q43" s="4"/>
      <c r="T43" s="186"/>
      <c r="U43" s="187"/>
      <c r="Z43" s="21"/>
      <c r="AA43" s="22"/>
      <c r="AB43" s="22"/>
      <c r="AC43" s="22"/>
      <c r="AD43" s="22"/>
      <c r="AE43" s="22"/>
      <c r="AF43" s="22"/>
      <c r="AG43" s="22"/>
      <c r="AH43" s="22"/>
      <c r="AI43" s="22"/>
      <c r="AJ43" s="22"/>
      <c r="AK43" s="22"/>
      <c r="AL43" s="22"/>
      <c r="AM43" s="22"/>
      <c r="AN43" s="22"/>
      <c r="AO43" s="22"/>
      <c r="AP43" s="21"/>
      <c r="AQ43" s="21"/>
      <c r="AR43" s="21"/>
      <c r="AS43" s="21"/>
      <c r="AT43" s="21"/>
      <c r="AU43" s="21"/>
      <c r="AV43" s="21"/>
      <c r="AW43" s="21"/>
      <c r="AX43" s="21"/>
      <c r="AY43" s="21"/>
      <c r="AZ43" s="21"/>
      <c r="BA43" s="21"/>
      <c r="BB43" s="21"/>
      <c r="BC43" s="21"/>
      <c r="BD43" s="21"/>
      <c r="BE43" s="21"/>
      <c r="BF43" s="22"/>
      <c r="BG43" s="22"/>
      <c r="BH43" s="22"/>
      <c r="BI43" s="22"/>
      <c r="BJ43" s="201"/>
      <c r="BK43" s="22"/>
    </row>
    <row r="44" spans="1:138" x14ac:dyDescent="0.2">
      <c r="I44" s="22"/>
      <c r="K44" s="22"/>
      <c r="N44" s="186"/>
      <c r="O44" s="187"/>
      <c r="Q44" s="4"/>
      <c r="T44" s="186"/>
      <c r="U44" s="187"/>
      <c r="Z44" s="21"/>
      <c r="AA44" s="22"/>
      <c r="AB44" s="22"/>
      <c r="AC44" s="22"/>
      <c r="AD44" s="22"/>
      <c r="AE44" s="22"/>
      <c r="AF44" s="22"/>
      <c r="AG44" s="22"/>
      <c r="AH44" s="22"/>
      <c r="AI44" s="22"/>
      <c r="AJ44" s="22"/>
      <c r="AK44" s="22"/>
      <c r="AL44" s="22"/>
      <c r="AM44" s="22"/>
      <c r="AN44" s="22"/>
      <c r="AO44" s="22"/>
      <c r="AP44" s="21"/>
      <c r="AQ44" s="21"/>
      <c r="AR44" s="21"/>
      <c r="AS44" s="21"/>
      <c r="AT44" s="21"/>
      <c r="AU44" s="21"/>
      <c r="AV44" s="21"/>
      <c r="AW44" s="21"/>
      <c r="AX44" s="21"/>
      <c r="AY44" s="21"/>
      <c r="AZ44" s="21"/>
      <c r="BA44" s="21"/>
      <c r="BB44" s="21"/>
      <c r="BC44" s="21"/>
      <c r="BD44" s="21"/>
      <c r="BE44" s="21"/>
      <c r="BF44" s="22"/>
      <c r="BG44" s="22"/>
      <c r="BH44" s="22"/>
      <c r="BI44" s="22"/>
      <c r="BJ44" s="201"/>
      <c r="BK44" s="22"/>
    </row>
    <row r="45" spans="1:138" x14ac:dyDescent="0.2">
      <c r="I45" s="22"/>
      <c r="K45" s="22"/>
      <c r="N45" s="186"/>
      <c r="O45" s="187"/>
      <c r="T45" s="186"/>
      <c r="U45" s="187"/>
      <c r="Z45" s="21"/>
      <c r="AA45" s="22"/>
      <c r="AB45" s="22"/>
      <c r="AC45" s="22"/>
      <c r="AD45" s="22"/>
      <c r="AE45" s="22"/>
      <c r="AF45" s="22"/>
      <c r="AG45" s="22"/>
      <c r="AH45" s="22"/>
      <c r="AI45" s="22"/>
      <c r="AJ45" s="22"/>
      <c r="AK45" s="22"/>
      <c r="AL45" s="22"/>
      <c r="AM45" s="22"/>
      <c r="AN45" s="22"/>
      <c r="AO45" s="22"/>
      <c r="AP45" s="21"/>
      <c r="AQ45" s="21"/>
      <c r="AR45" s="21"/>
      <c r="AS45" s="21"/>
      <c r="AT45" s="21"/>
      <c r="AU45" s="21"/>
      <c r="AV45" s="21"/>
      <c r="AW45" s="21"/>
      <c r="AX45" s="21"/>
      <c r="AY45" s="21"/>
      <c r="AZ45" s="21"/>
      <c r="BA45" s="21"/>
      <c r="BB45" s="21"/>
      <c r="BC45" s="21"/>
      <c r="BD45" s="21"/>
      <c r="BE45" s="21"/>
      <c r="BF45" s="22"/>
      <c r="BG45" s="22"/>
      <c r="BH45" s="22"/>
      <c r="BI45" s="22"/>
      <c r="BJ45" s="201"/>
      <c r="BK45" s="22"/>
    </row>
    <row r="46" spans="1:138" x14ac:dyDescent="0.2">
      <c r="I46" s="22"/>
      <c r="K46" s="22"/>
      <c r="N46" s="186"/>
      <c r="O46" s="187"/>
      <c r="T46" s="186"/>
      <c r="U46" s="187"/>
      <c r="BJ46" s="186"/>
    </row>
    <row r="47" spans="1:138" x14ac:dyDescent="0.2">
      <c r="I47" s="22"/>
      <c r="K47" s="22"/>
      <c r="N47" s="186"/>
      <c r="O47" s="187"/>
      <c r="T47" s="186"/>
      <c r="U47" s="187"/>
      <c r="BJ47" s="186"/>
    </row>
    <row r="48" spans="1:138" x14ac:dyDescent="0.2">
      <c r="K48" s="22"/>
    </row>
    <row r="49" spans="11:62" x14ac:dyDescent="0.2">
      <c r="K49" s="22"/>
    </row>
    <row r="50" spans="11:62" x14ac:dyDescent="0.2">
      <c r="K50" s="22"/>
    </row>
    <row r="51" spans="11:62" x14ac:dyDescent="0.2">
      <c r="K51" s="22"/>
      <c r="N51" s="186"/>
      <c r="O51" s="187"/>
      <c r="T51" s="186"/>
      <c r="U51" s="187"/>
      <c r="BJ51" s="186"/>
    </row>
    <row r="52" spans="11:62" x14ac:dyDescent="0.2">
      <c r="K52" s="22"/>
      <c r="N52" s="186"/>
      <c r="O52" s="187"/>
      <c r="T52" s="186"/>
      <c r="U52" s="187"/>
      <c r="BJ52" s="186"/>
    </row>
    <row r="53" spans="11:62" x14ac:dyDescent="0.2">
      <c r="K53" s="22"/>
      <c r="N53" s="186"/>
      <c r="O53" s="187"/>
      <c r="T53" s="186"/>
      <c r="U53" s="187"/>
      <c r="BJ53" s="186"/>
    </row>
    <row r="54" spans="11:62" x14ac:dyDescent="0.2">
      <c r="K54" s="22"/>
      <c r="N54" s="186"/>
      <c r="O54" s="187"/>
      <c r="T54" s="186"/>
      <c r="U54" s="187"/>
      <c r="BJ54" s="186"/>
    </row>
    <row r="55" spans="11:62" x14ac:dyDescent="0.2">
      <c r="K55" s="22"/>
      <c r="N55" s="186"/>
      <c r="O55" s="187"/>
      <c r="T55" s="186"/>
      <c r="U55" s="187"/>
      <c r="BJ55" s="186"/>
    </row>
    <row r="56" spans="11:62" x14ac:dyDescent="0.2">
      <c r="K56" s="22"/>
    </row>
    <row r="57" spans="11:62" x14ac:dyDescent="0.2">
      <c r="K57" s="22"/>
      <c r="N57" s="186"/>
      <c r="O57" s="187"/>
      <c r="T57" s="186"/>
      <c r="U57" s="187"/>
      <c r="BJ57" s="186"/>
    </row>
    <row r="58" spans="11:62" x14ac:dyDescent="0.2">
      <c r="K58" s="22"/>
      <c r="N58" s="186"/>
      <c r="O58" s="187"/>
      <c r="T58" s="186"/>
      <c r="U58" s="187"/>
      <c r="BJ58" s="186"/>
    </row>
    <row r="59" spans="11:62" x14ac:dyDescent="0.2">
      <c r="K59" s="22"/>
      <c r="N59" s="186"/>
      <c r="O59" s="187"/>
      <c r="T59" s="186"/>
      <c r="U59" s="187"/>
      <c r="BJ59" s="186"/>
    </row>
    <row r="60" spans="11:62" x14ac:dyDescent="0.2">
      <c r="K60" s="22"/>
      <c r="N60" s="186"/>
      <c r="O60" s="187"/>
      <c r="T60" s="186"/>
      <c r="U60" s="187"/>
      <c r="BJ60" s="186"/>
    </row>
    <row r="61" spans="11:62" x14ac:dyDescent="0.2">
      <c r="K61" s="22"/>
      <c r="N61" s="186"/>
      <c r="O61" s="187"/>
      <c r="T61" s="186"/>
      <c r="U61" s="187"/>
      <c r="BJ61" s="186"/>
    </row>
    <row r="62" spans="11:62" x14ac:dyDescent="0.2">
      <c r="K62" s="22"/>
      <c r="N62" s="186"/>
      <c r="O62" s="187"/>
      <c r="T62" s="186"/>
      <c r="U62" s="187"/>
      <c r="BJ62" s="186"/>
    </row>
    <row r="63" spans="11:62" x14ac:dyDescent="0.2">
      <c r="K63" s="22"/>
      <c r="N63" s="186"/>
      <c r="O63" s="187"/>
      <c r="T63" s="186"/>
      <c r="U63" s="187"/>
      <c r="BJ63" s="186"/>
    </row>
    <row r="64" spans="11:62" x14ac:dyDescent="0.2">
      <c r="K64" s="22"/>
      <c r="N64" s="186"/>
      <c r="O64" s="187"/>
      <c r="T64" s="186"/>
      <c r="U64" s="187"/>
      <c r="BJ64" s="186"/>
    </row>
    <row r="65" spans="11:62" x14ac:dyDescent="0.2">
      <c r="K65" s="22"/>
      <c r="N65" s="186"/>
      <c r="O65" s="187"/>
      <c r="T65" s="186"/>
      <c r="U65" s="187"/>
      <c r="BJ65" s="186"/>
    </row>
    <row r="66" spans="11:62" x14ac:dyDescent="0.2">
      <c r="K66" s="22"/>
      <c r="N66" s="186"/>
      <c r="O66" s="187"/>
      <c r="T66" s="186"/>
      <c r="U66" s="187"/>
      <c r="BJ66" s="186"/>
    </row>
    <row r="67" spans="11:62" x14ac:dyDescent="0.2">
      <c r="K67" s="22"/>
      <c r="N67" s="186"/>
      <c r="O67" s="187"/>
      <c r="T67" s="186"/>
      <c r="U67" s="187"/>
      <c r="BJ67" s="186"/>
    </row>
    <row r="68" spans="11:62" x14ac:dyDescent="0.2">
      <c r="K68" s="22"/>
      <c r="N68" s="186"/>
      <c r="O68" s="187"/>
      <c r="T68" s="186"/>
      <c r="U68" s="187"/>
      <c r="BJ68" s="186"/>
    </row>
    <row r="69" spans="11:62" x14ac:dyDescent="0.2">
      <c r="K69" s="22"/>
      <c r="N69" s="186"/>
      <c r="O69" s="187"/>
      <c r="T69" s="186"/>
      <c r="U69" s="187"/>
      <c r="BJ69" s="186"/>
    </row>
    <row r="70" spans="11:62" x14ac:dyDescent="0.2">
      <c r="K70" s="22"/>
    </row>
    <row r="71" spans="11:62" x14ac:dyDescent="0.2">
      <c r="K71" s="22"/>
      <c r="N71" s="186"/>
      <c r="O71" s="187"/>
      <c r="T71" s="186"/>
      <c r="U71" s="187"/>
      <c r="BJ71" s="186"/>
    </row>
    <row r="72" spans="11:62" x14ac:dyDescent="0.2">
      <c r="K72" s="22"/>
      <c r="N72" s="186"/>
      <c r="O72" s="187"/>
      <c r="T72" s="186"/>
      <c r="U72" s="187"/>
      <c r="BJ72" s="186"/>
    </row>
    <row r="73" spans="11:62" x14ac:dyDescent="0.2">
      <c r="K73" s="22"/>
      <c r="N73" s="186"/>
      <c r="O73" s="187"/>
      <c r="T73" s="186"/>
      <c r="U73" s="187"/>
      <c r="BJ73" s="186"/>
    </row>
    <row r="74" spans="11:62" x14ac:dyDescent="0.2">
      <c r="K74" s="22"/>
    </row>
    <row r="75" spans="11:62" x14ac:dyDescent="0.2">
      <c r="K75" s="22"/>
    </row>
    <row r="76" spans="11:62" x14ac:dyDescent="0.2">
      <c r="K76" s="22"/>
      <c r="N76" s="186"/>
      <c r="O76" s="187"/>
      <c r="T76" s="186"/>
      <c r="U76" s="187"/>
      <c r="BJ76" s="186"/>
    </row>
    <row r="77" spans="11:62" x14ac:dyDescent="0.2">
      <c r="K77" s="22"/>
      <c r="N77" s="186"/>
      <c r="O77" s="187"/>
      <c r="T77" s="186"/>
      <c r="U77" s="187"/>
      <c r="BJ77" s="186"/>
    </row>
    <row r="78" spans="11:62" x14ac:dyDescent="0.2">
      <c r="K78" s="22"/>
      <c r="N78" s="186"/>
      <c r="O78" s="187"/>
      <c r="T78" s="186"/>
      <c r="U78" s="187"/>
      <c r="BJ78" s="186"/>
    </row>
    <row r="79" spans="11:62" x14ac:dyDescent="0.2">
      <c r="K79" s="22"/>
      <c r="N79" s="186"/>
      <c r="O79" s="187"/>
      <c r="T79" s="186"/>
      <c r="U79" s="187"/>
      <c r="BJ79" s="186"/>
    </row>
    <row r="80" spans="11:62" x14ac:dyDescent="0.2">
      <c r="K80" s="22"/>
      <c r="N80" s="186"/>
      <c r="O80" s="187"/>
      <c r="T80" s="186"/>
      <c r="U80" s="187"/>
      <c r="BJ80" s="186"/>
    </row>
    <row r="81" spans="11:62" x14ac:dyDescent="0.2">
      <c r="K81" s="22"/>
      <c r="N81" s="186"/>
      <c r="O81" s="187"/>
      <c r="T81" s="186"/>
      <c r="U81" s="187"/>
      <c r="BJ81" s="186"/>
    </row>
    <row r="82" spans="11:62" x14ac:dyDescent="0.2">
      <c r="K82" s="22"/>
      <c r="N82" s="186"/>
      <c r="O82" s="187"/>
      <c r="T82" s="186"/>
      <c r="U82" s="187"/>
      <c r="BJ82" s="186"/>
    </row>
    <row r="83" spans="11:62" x14ac:dyDescent="0.2">
      <c r="K83" s="22"/>
      <c r="N83" s="186"/>
      <c r="O83" s="187"/>
      <c r="T83" s="186"/>
      <c r="U83" s="187"/>
      <c r="BJ83" s="186"/>
    </row>
    <row r="84" spans="11:62" x14ac:dyDescent="0.2">
      <c r="K84" s="22"/>
      <c r="N84" s="186"/>
      <c r="O84" s="187"/>
      <c r="T84" s="186"/>
      <c r="U84" s="187"/>
      <c r="BJ84" s="186"/>
    </row>
    <row r="85" spans="11:62" x14ac:dyDescent="0.2">
      <c r="K85" s="22"/>
    </row>
    <row r="86" spans="11:62" x14ac:dyDescent="0.2">
      <c r="K86" s="22"/>
    </row>
    <row r="87" spans="11:62" x14ac:dyDescent="0.2">
      <c r="K87" s="22"/>
    </row>
    <row r="88" spans="11:62" x14ac:dyDescent="0.2">
      <c r="K88" s="22"/>
      <c r="N88" s="186"/>
      <c r="O88" s="187"/>
      <c r="T88" s="186"/>
      <c r="U88" s="187"/>
      <c r="BJ88" s="186"/>
    </row>
    <row r="89" spans="11:62" x14ac:dyDescent="0.2">
      <c r="K89" s="22"/>
      <c r="N89" s="186"/>
      <c r="O89" s="187"/>
      <c r="T89" s="186"/>
      <c r="U89" s="187"/>
      <c r="BJ89" s="186"/>
    </row>
    <row r="90" spans="11:62" x14ac:dyDescent="0.2">
      <c r="K90" s="22"/>
      <c r="N90" s="186"/>
      <c r="O90" s="187"/>
      <c r="T90" s="186"/>
      <c r="U90" s="187"/>
      <c r="BJ90" s="186"/>
    </row>
    <row r="91" spans="11:62" x14ac:dyDescent="0.2">
      <c r="K91" s="22"/>
      <c r="N91" s="186"/>
      <c r="O91" s="187"/>
      <c r="T91" s="186"/>
      <c r="U91" s="187"/>
      <c r="BJ91" s="186"/>
    </row>
    <row r="92" spans="11:62" x14ac:dyDescent="0.2">
      <c r="K92" s="22"/>
      <c r="N92" s="186"/>
      <c r="O92" s="187"/>
      <c r="T92" s="186"/>
      <c r="U92" s="187"/>
      <c r="BJ92" s="186"/>
    </row>
    <row r="93" spans="11:62" x14ac:dyDescent="0.2">
      <c r="K93" s="22"/>
      <c r="N93" s="186"/>
      <c r="O93" s="187"/>
      <c r="T93" s="186"/>
      <c r="U93" s="187"/>
      <c r="BJ93" s="186"/>
    </row>
    <row r="94" spans="11:62" x14ac:dyDescent="0.2">
      <c r="K94" s="22"/>
      <c r="N94" s="186"/>
      <c r="O94" s="187"/>
      <c r="T94" s="186"/>
      <c r="U94" s="187"/>
      <c r="BJ94" s="186"/>
    </row>
    <row r="95" spans="11:62" x14ac:dyDescent="0.2">
      <c r="K95" s="22"/>
      <c r="N95" s="186"/>
      <c r="O95" s="187"/>
      <c r="T95" s="186"/>
      <c r="U95" s="187"/>
      <c r="BJ95" s="186"/>
    </row>
    <row r="96" spans="11:62" x14ac:dyDescent="0.2">
      <c r="K96" s="22"/>
      <c r="N96" s="186"/>
      <c r="O96" s="187"/>
      <c r="T96" s="186"/>
      <c r="U96" s="187"/>
      <c r="BJ96" s="186"/>
    </row>
    <row r="97" spans="11:62" x14ac:dyDescent="0.2">
      <c r="K97" s="22"/>
    </row>
    <row r="98" spans="11:62" x14ac:dyDescent="0.2">
      <c r="K98" s="22"/>
    </row>
    <row r="99" spans="11:62" x14ac:dyDescent="0.2">
      <c r="K99" s="22"/>
      <c r="N99" s="186"/>
      <c r="O99" s="187"/>
      <c r="T99" s="186"/>
      <c r="U99" s="187"/>
      <c r="BJ99" s="186"/>
    </row>
    <row r="100" spans="11:62" x14ac:dyDescent="0.2">
      <c r="K100" s="22"/>
      <c r="N100" s="186"/>
      <c r="O100" s="187"/>
      <c r="T100" s="186"/>
      <c r="U100" s="187"/>
      <c r="BJ100" s="186"/>
    </row>
    <row r="101" spans="11:62" x14ac:dyDescent="0.2">
      <c r="K101" s="22"/>
    </row>
    <row r="102" spans="11:62" x14ac:dyDescent="0.2">
      <c r="K102" s="22"/>
      <c r="N102" s="186"/>
      <c r="O102" s="187"/>
      <c r="T102" s="186"/>
      <c r="U102" s="187"/>
      <c r="BJ102" s="186"/>
    </row>
    <row r="103" spans="11:62" x14ac:dyDescent="0.2">
      <c r="K103" s="22"/>
      <c r="N103" s="186"/>
      <c r="O103" s="187"/>
      <c r="T103" s="186"/>
      <c r="U103" s="187"/>
      <c r="BJ103" s="186"/>
    </row>
    <row r="104" spans="11:62" x14ac:dyDescent="0.2">
      <c r="K104" s="22"/>
      <c r="N104" s="186"/>
      <c r="O104" s="187"/>
      <c r="T104" s="186"/>
      <c r="U104" s="187"/>
      <c r="BJ104" s="186"/>
    </row>
    <row r="105" spans="11:62" x14ac:dyDescent="0.2">
      <c r="N105" s="186"/>
      <c r="O105" s="187"/>
      <c r="T105" s="186"/>
      <c r="U105" s="187"/>
      <c r="BJ105" s="186"/>
    </row>
    <row r="106" spans="11:62" x14ac:dyDescent="0.2">
      <c r="N106" s="186"/>
      <c r="O106" s="187"/>
      <c r="T106" s="186"/>
      <c r="U106" s="187"/>
      <c r="BJ106" s="186"/>
    </row>
    <row r="107" spans="11:62" x14ac:dyDescent="0.2">
      <c r="N107" s="186"/>
      <c r="O107" s="187"/>
      <c r="T107" s="186"/>
      <c r="U107" s="187"/>
      <c r="BJ107" s="186"/>
    </row>
    <row r="108" spans="11:62" x14ac:dyDescent="0.2">
      <c r="N108" s="186"/>
      <c r="O108" s="187"/>
      <c r="T108" s="186"/>
      <c r="U108" s="187"/>
      <c r="BJ108" s="186"/>
    </row>
    <row r="109" spans="11:62" x14ac:dyDescent="0.2">
      <c r="N109" s="186"/>
      <c r="O109" s="187"/>
      <c r="T109" s="186"/>
      <c r="U109" s="187"/>
      <c r="BJ109" s="186"/>
    </row>
    <row r="113" spans="14:62" x14ac:dyDescent="0.2">
      <c r="N113" s="186"/>
      <c r="O113" s="187"/>
      <c r="T113" s="186"/>
      <c r="U113" s="187"/>
      <c r="BJ113" s="186"/>
    </row>
    <row r="114" spans="14:62" x14ac:dyDescent="0.2">
      <c r="N114" s="186"/>
      <c r="O114" s="187"/>
      <c r="T114" s="186"/>
      <c r="U114" s="187"/>
      <c r="BJ114" s="186"/>
    </row>
    <row r="115" spans="14:62" x14ac:dyDescent="0.2">
      <c r="N115" s="186"/>
      <c r="O115" s="187"/>
      <c r="T115" s="186"/>
      <c r="U115" s="187"/>
      <c r="BJ115" s="186"/>
    </row>
    <row r="116" spans="14:62" x14ac:dyDescent="0.2">
      <c r="N116" s="186"/>
      <c r="O116" s="187"/>
      <c r="T116" s="186"/>
      <c r="U116" s="187"/>
      <c r="BJ116" s="186"/>
    </row>
    <row r="117" spans="14:62" x14ac:dyDescent="0.2">
      <c r="N117" s="186"/>
      <c r="O117" s="187"/>
      <c r="T117" s="186"/>
      <c r="U117" s="187"/>
      <c r="BJ117" s="186"/>
    </row>
    <row r="118" spans="14:62" x14ac:dyDescent="0.2">
      <c r="N118" s="186"/>
      <c r="O118" s="187"/>
      <c r="T118" s="186"/>
      <c r="U118" s="187"/>
      <c r="BJ118" s="186"/>
    </row>
    <row r="119" spans="14:62" x14ac:dyDescent="0.2">
      <c r="N119" s="186"/>
      <c r="O119" s="187"/>
      <c r="T119" s="186"/>
      <c r="U119" s="187"/>
      <c r="BJ119" s="186"/>
    </row>
    <row r="124" spans="14:62" x14ac:dyDescent="0.2">
      <c r="N124" s="186"/>
      <c r="O124" s="187"/>
      <c r="T124" s="186"/>
      <c r="U124" s="187"/>
      <c r="BJ124" s="186"/>
    </row>
    <row r="125" spans="14:62" x14ac:dyDescent="0.2">
      <c r="N125" s="186"/>
      <c r="O125" s="187"/>
      <c r="T125" s="186"/>
      <c r="U125" s="187"/>
      <c r="BJ125" s="186"/>
    </row>
    <row r="126" spans="14:62" x14ac:dyDescent="0.2">
      <c r="N126" s="186"/>
      <c r="O126" s="187"/>
      <c r="T126" s="186"/>
      <c r="U126" s="187"/>
      <c r="BJ126" s="186"/>
    </row>
    <row r="127" spans="14:62" x14ac:dyDescent="0.2">
      <c r="N127" s="186"/>
      <c r="O127" s="187"/>
      <c r="T127" s="186"/>
      <c r="U127" s="187"/>
      <c r="BJ127" s="186"/>
    </row>
    <row r="128" spans="14:62" x14ac:dyDescent="0.2">
      <c r="N128" s="186"/>
      <c r="O128" s="187"/>
      <c r="T128" s="186"/>
      <c r="U128" s="187"/>
      <c r="BJ128" s="186"/>
    </row>
    <row r="129" spans="14:62" x14ac:dyDescent="0.2">
      <c r="N129" s="186"/>
      <c r="O129" s="187"/>
      <c r="T129" s="186"/>
      <c r="U129" s="187"/>
      <c r="BJ129" s="186"/>
    </row>
    <row r="130" spans="14:62" x14ac:dyDescent="0.2">
      <c r="N130" s="186"/>
      <c r="O130" s="187"/>
      <c r="T130" s="186"/>
      <c r="U130" s="187"/>
      <c r="BJ130" s="186"/>
    </row>
    <row r="133" spans="14:62" x14ac:dyDescent="0.2">
      <c r="N133" s="186"/>
      <c r="O133" s="187"/>
      <c r="T133" s="186"/>
      <c r="U133" s="187"/>
      <c r="BJ133" s="186"/>
    </row>
    <row r="134" spans="14:62" x14ac:dyDescent="0.2">
      <c r="N134" s="186"/>
      <c r="O134" s="187"/>
      <c r="T134" s="186"/>
      <c r="U134" s="187"/>
      <c r="BJ134" s="186"/>
    </row>
    <row r="135" spans="14:62" x14ac:dyDescent="0.2">
      <c r="N135" s="186"/>
      <c r="O135" s="187"/>
      <c r="T135" s="186"/>
      <c r="U135" s="187"/>
      <c r="BJ135" s="186"/>
    </row>
    <row r="136" spans="14:62" x14ac:dyDescent="0.2">
      <c r="N136" s="186"/>
      <c r="O136" s="187"/>
      <c r="T136" s="186"/>
      <c r="U136" s="187"/>
      <c r="BJ136" s="186"/>
    </row>
    <row r="137" spans="14:62" x14ac:dyDescent="0.2">
      <c r="N137" s="186"/>
      <c r="O137" s="187"/>
      <c r="T137" s="186"/>
      <c r="U137" s="187"/>
      <c r="BJ137" s="186"/>
    </row>
    <row r="138" spans="14:62" x14ac:dyDescent="0.2">
      <c r="N138" s="186"/>
      <c r="O138" s="187"/>
      <c r="T138" s="186"/>
      <c r="U138" s="187"/>
      <c r="BJ138" s="186"/>
    </row>
  </sheetData>
  <sheetProtection sheet="1" formatCells="0" formatColumns="0" formatRows="0" sort="0" autoFilter="0" pivotTables="0"/>
  <autoFilter ref="A36:BR40" xr:uid="{C17AB63A-CC2E-45B1-9000-3DF8F50B2535}"/>
  <mergeCells count="208">
    <mergeCell ref="B2:D5"/>
    <mergeCell ref="E2:X5"/>
    <mergeCell ref="D28:F28"/>
    <mergeCell ref="D35:K35"/>
    <mergeCell ref="L35:X35"/>
    <mergeCell ref="Y35:BK35"/>
    <mergeCell ref="K37:K38"/>
    <mergeCell ref="L37:L38"/>
    <mergeCell ref="M37:M38"/>
    <mergeCell ref="N37:N38"/>
    <mergeCell ref="O37:O38"/>
    <mergeCell ref="P37:P38"/>
    <mergeCell ref="BO39:BO40"/>
    <mergeCell ref="BQ39:BQ40"/>
    <mergeCell ref="A37:A38"/>
    <mergeCell ref="B37:B38"/>
    <mergeCell ref="E37:E38"/>
    <mergeCell ref="F37:F38"/>
    <mergeCell ref="G37:G38"/>
    <mergeCell ref="H37:H38"/>
    <mergeCell ref="I37:I38"/>
    <mergeCell ref="J37:J38"/>
    <mergeCell ref="W37:W38"/>
    <mergeCell ref="X37:X38"/>
    <mergeCell ref="BJ37:BJ38"/>
    <mergeCell ref="BK37:BK38"/>
    <mergeCell ref="BO37:BO38"/>
    <mergeCell ref="BQ37:BQ38"/>
    <mergeCell ref="Q37:Q38"/>
    <mergeCell ref="R37:R38"/>
    <mergeCell ref="S37:S38"/>
    <mergeCell ref="T37:T38"/>
    <mergeCell ref="U37:U38"/>
    <mergeCell ref="V37:V38"/>
    <mergeCell ref="I39:I40"/>
    <mergeCell ref="J39:J40"/>
    <mergeCell ref="K39:K40"/>
    <mergeCell ref="L39:L40"/>
    <mergeCell ref="M39:M40"/>
    <mergeCell ref="N39:N40"/>
    <mergeCell ref="A39:A40"/>
    <mergeCell ref="B39:B40"/>
    <mergeCell ref="E39:E40"/>
    <mergeCell ref="F39:F40"/>
    <mergeCell ref="G39:G40"/>
    <mergeCell ref="H39:H40"/>
    <mergeCell ref="U39:U40"/>
    <mergeCell ref="V39:V40"/>
    <mergeCell ref="W39:W40"/>
    <mergeCell ref="X39:X40"/>
    <mergeCell ref="BJ39:BJ40"/>
    <mergeCell ref="BK39:BK40"/>
    <mergeCell ref="O39:O40"/>
    <mergeCell ref="P39:P40"/>
    <mergeCell ref="Q39:Q40"/>
    <mergeCell ref="R39:R40"/>
    <mergeCell ref="S39:S40"/>
    <mergeCell ref="T39:T40"/>
    <mergeCell ref="U44:U47"/>
    <mergeCell ref="BJ44:BJ47"/>
    <mergeCell ref="O44:O47"/>
    <mergeCell ref="T44:T47"/>
    <mergeCell ref="N44:N47"/>
    <mergeCell ref="BJ41:BJ43"/>
    <mergeCell ref="T41:T43"/>
    <mergeCell ref="U41:U43"/>
    <mergeCell ref="N41:N43"/>
    <mergeCell ref="O41:O43"/>
    <mergeCell ref="U53:U55"/>
    <mergeCell ref="BJ53:BJ55"/>
    <mergeCell ref="O53:O55"/>
    <mergeCell ref="T53:T55"/>
    <mergeCell ref="N53:N55"/>
    <mergeCell ref="BJ51:BJ52"/>
    <mergeCell ref="T51:T52"/>
    <mergeCell ref="U51:U52"/>
    <mergeCell ref="N51:N52"/>
    <mergeCell ref="O51:O52"/>
    <mergeCell ref="U60:U61"/>
    <mergeCell ref="BJ60:BJ61"/>
    <mergeCell ref="O60:O61"/>
    <mergeCell ref="T60:T61"/>
    <mergeCell ref="N60:N61"/>
    <mergeCell ref="BJ57:BJ59"/>
    <mergeCell ref="T57:T59"/>
    <mergeCell ref="U57:U59"/>
    <mergeCell ref="N57:N59"/>
    <mergeCell ref="O57:O59"/>
    <mergeCell ref="U64:U66"/>
    <mergeCell ref="BJ64:BJ66"/>
    <mergeCell ref="O64:O66"/>
    <mergeCell ref="T64:T66"/>
    <mergeCell ref="N64:N66"/>
    <mergeCell ref="BJ62:BJ63"/>
    <mergeCell ref="T62:T63"/>
    <mergeCell ref="U62:U63"/>
    <mergeCell ref="N62:N63"/>
    <mergeCell ref="O62:O63"/>
    <mergeCell ref="U71:U73"/>
    <mergeCell ref="BJ71:BJ73"/>
    <mergeCell ref="O71:O73"/>
    <mergeCell ref="T71:T73"/>
    <mergeCell ref="N71:N73"/>
    <mergeCell ref="BJ67:BJ69"/>
    <mergeCell ref="T67:T69"/>
    <mergeCell ref="U67:U69"/>
    <mergeCell ref="N67:N69"/>
    <mergeCell ref="O67:O69"/>
    <mergeCell ref="U79:U80"/>
    <mergeCell ref="BJ79:BJ80"/>
    <mergeCell ref="O79:O80"/>
    <mergeCell ref="T79:T80"/>
    <mergeCell ref="N79:N80"/>
    <mergeCell ref="BJ76:BJ78"/>
    <mergeCell ref="T76:T78"/>
    <mergeCell ref="U76:U78"/>
    <mergeCell ref="N76:N78"/>
    <mergeCell ref="O76:O78"/>
    <mergeCell ref="U83:U84"/>
    <mergeCell ref="BJ83:BJ84"/>
    <mergeCell ref="O83:O84"/>
    <mergeCell ref="T83:T84"/>
    <mergeCell ref="N83:N84"/>
    <mergeCell ref="BJ81:BJ82"/>
    <mergeCell ref="T81:T82"/>
    <mergeCell ref="U81:U82"/>
    <mergeCell ref="N81:N82"/>
    <mergeCell ref="O81:O82"/>
    <mergeCell ref="U90:U92"/>
    <mergeCell ref="BJ90:BJ92"/>
    <mergeCell ref="O90:O92"/>
    <mergeCell ref="T90:T92"/>
    <mergeCell ref="N90:N92"/>
    <mergeCell ref="BJ88:BJ89"/>
    <mergeCell ref="T88:T89"/>
    <mergeCell ref="U88:U89"/>
    <mergeCell ref="N88:N89"/>
    <mergeCell ref="O88:O89"/>
    <mergeCell ref="U99:U100"/>
    <mergeCell ref="BJ99:BJ100"/>
    <mergeCell ref="O99:O100"/>
    <mergeCell ref="T99:T100"/>
    <mergeCell ref="N99:N100"/>
    <mergeCell ref="BJ93:BJ96"/>
    <mergeCell ref="T93:T96"/>
    <mergeCell ref="U93:U96"/>
    <mergeCell ref="N93:N96"/>
    <mergeCell ref="O93:O96"/>
    <mergeCell ref="U105:U107"/>
    <mergeCell ref="BJ105:BJ107"/>
    <mergeCell ref="O105:O107"/>
    <mergeCell ref="T105:T107"/>
    <mergeCell ref="N105:N107"/>
    <mergeCell ref="BJ102:BJ104"/>
    <mergeCell ref="T102:T104"/>
    <mergeCell ref="U102:U104"/>
    <mergeCell ref="N102:N104"/>
    <mergeCell ref="O102:O104"/>
    <mergeCell ref="U113:U114"/>
    <mergeCell ref="BJ113:BJ114"/>
    <mergeCell ref="O113:O114"/>
    <mergeCell ref="T113:T114"/>
    <mergeCell ref="N113:N114"/>
    <mergeCell ref="BJ108:BJ109"/>
    <mergeCell ref="T108:T109"/>
    <mergeCell ref="U108:U109"/>
    <mergeCell ref="N108:N109"/>
    <mergeCell ref="O108:O109"/>
    <mergeCell ref="U117:U119"/>
    <mergeCell ref="BJ117:BJ119"/>
    <mergeCell ref="O117:O119"/>
    <mergeCell ref="T117:T119"/>
    <mergeCell ref="N117:N119"/>
    <mergeCell ref="BJ115:BJ116"/>
    <mergeCell ref="T115:T116"/>
    <mergeCell ref="U115:U116"/>
    <mergeCell ref="N115:N116"/>
    <mergeCell ref="O115:O116"/>
    <mergeCell ref="U127:U128"/>
    <mergeCell ref="BJ127:BJ128"/>
    <mergeCell ref="O127:O128"/>
    <mergeCell ref="T127:T128"/>
    <mergeCell ref="N127:N128"/>
    <mergeCell ref="BJ124:BJ126"/>
    <mergeCell ref="T124:T126"/>
    <mergeCell ref="U124:U126"/>
    <mergeCell ref="N124:N126"/>
    <mergeCell ref="O124:O126"/>
    <mergeCell ref="U133:U134"/>
    <mergeCell ref="BJ133:BJ134"/>
    <mergeCell ref="O133:O134"/>
    <mergeCell ref="T133:T134"/>
    <mergeCell ref="N133:N134"/>
    <mergeCell ref="BJ129:BJ130"/>
    <mergeCell ref="T129:T130"/>
    <mergeCell ref="U129:U130"/>
    <mergeCell ref="N129:N130"/>
    <mergeCell ref="O129:O130"/>
    <mergeCell ref="O137:O138"/>
    <mergeCell ref="T137:T138"/>
    <mergeCell ref="N137:N138"/>
    <mergeCell ref="BJ135:BJ136"/>
    <mergeCell ref="T135:T136"/>
    <mergeCell ref="U135:U136"/>
    <mergeCell ref="N135:N136"/>
    <mergeCell ref="O135:O136"/>
    <mergeCell ref="U137:U138"/>
    <mergeCell ref="BJ137:BJ138"/>
  </mergeCells>
  <conditionalFormatting sqref="O37:Q37 U37:X37">
    <cfRule type="containsText" dxfId="95" priority="252" operator="containsText" text="RIESGO BAJO">
      <formula>NOT(ISERROR(SEARCH("RIESGO BAJO",O37)))</formula>
    </cfRule>
    <cfRule type="containsText" dxfId="94" priority="253" operator="containsText" text="RIESGO MODERADO">
      <formula>NOT(ISERROR(SEARCH("RIESGO MODERADO",O37)))</formula>
    </cfRule>
    <cfRule type="containsText" dxfId="93" priority="254" operator="containsText" text="RIESGO ALTO">
      <formula>NOT(ISERROR(SEARCH("RIESGO ALTO",O37)))</formula>
    </cfRule>
    <cfRule type="containsText" dxfId="92" priority="255" operator="containsText" text="RIESGO EXTREMO">
      <formula>NOT(ISERROR(SEARCH("RIESGO EXTREMO",O37)))</formula>
    </cfRule>
  </conditionalFormatting>
  <conditionalFormatting sqref="X39">
    <cfRule type="containsText" dxfId="91" priority="203" operator="containsText" text="RIESGO BAJO">
      <formula>NOT(ISERROR(SEARCH("RIESGO BAJO",X39)))</formula>
    </cfRule>
    <cfRule type="containsText" dxfId="90" priority="204" operator="containsText" text="RIESGO MODERADO">
      <formula>NOT(ISERROR(SEARCH("RIESGO MODERADO",X39)))</formula>
    </cfRule>
    <cfRule type="containsText" dxfId="89" priority="205" operator="containsText" text="RIESGO ALTO">
      <formula>NOT(ISERROR(SEARCH("RIESGO ALTO",X39)))</formula>
    </cfRule>
    <cfRule type="containsText" dxfId="88" priority="206" operator="containsText" text="RIESGO EXTREMO">
      <formula>NOT(ISERROR(SEARCH("RIESGO EXTREMO",X39)))</formula>
    </cfRule>
  </conditionalFormatting>
  <conditionalFormatting sqref="P39">
    <cfRule type="containsText" dxfId="87" priority="191" operator="containsText" text="RIESGO BAJO">
      <formula>NOT(ISERROR(SEARCH("RIESGO BAJO",P39)))</formula>
    </cfRule>
    <cfRule type="containsText" dxfId="86" priority="192" operator="containsText" text="RIESGO MODERADO">
      <formula>NOT(ISERROR(SEARCH("RIESGO MODERADO",P39)))</formula>
    </cfRule>
    <cfRule type="containsText" dxfId="85" priority="193" operator="containsText" text="RIESGO ALTO">
      <formula>NOT(ISERROR(SEARCH("RIESGO ALTO",P39)))</formula>
    </cfRule>
    <cfRule type="containsText" dxfId="84" priority="194" operator="containsText" text="RIESGO EXTREMO">
      <formula>NOT(ISERROR(SEARCH("RIESGO EXTREMO",P39)))</formula>
    </cfRule>
  </conditionalFormatting>
  <conditionalFormatting sqref="W39">
    <cfRule type="containsText" dxfId="83" priority="183" operator="containsText" text="RIESGO BAJO">
      <formula>NOT(ISERROR(SEARCH("RIESGO BAJO",W39)))</formula>
    </cfRule>
    <cfRule type="containsText" dxfId="82" priority="184" operator="containsText" text="RIESGO MODERADO">
      <formula>NOT(ISERROR(SEARCH("RIESGO MODERADO",W39)))</formula>
    </cfRule>
    <cfRule type="containsText" dxfId="81" priority="185" operator="containsText" text="RIESGO ALTO">
      <formula>NOT(ISERROR(SEARCH("RIESGO ALTO",W39)))</formula>
    </cfRule>
    <cfRule type="containsText" dxfId="80" priority="186" operator="containsText" text="RIESGO EXTREMO">
      <formula>NOT(ISERROR(SEARCH("RIESGO EXTREMO",W39)))</formula>
    </cfRule>
  </conditionalFormatting>
  <conditionalFormatting sqref="O39">
    <cfRule type="containsText" dxfId="79" priority="103" operator="containsText" text="RIESGO BAJO">
      <formula>NOT(ISERROR(SEARCH("RIESGO BAJO",O39)))</formula>
    </cfRule>
    <cfRule type="containsText" dxfId="78" priority="104" operator="containsText" text="RIESGO MODERADO">
      <formula>NOT(ISERROR(SEARCH("RIESGO MODERADO",O39)))</formula>
    </cfRule>
    <cfRule type="containsText" dxfId="77" priority="105" operator="containsText" text="RIESGO ALTO">
      <formula>NOT(ISERROR(SEARCH("RIESGO ALTO",O39)))</formula>
    </cfRule>
    <cfRule type="containsText" dxfId="76" priority="106" operator="containsText" text="RIESGO EXTREMO">
      <formula>NOT(ISERROR(SEARCH("RIESGO EXTREMO",O39)))</formula>
    </cfRule>
  </conditionalFormatting>
  <conditionalFormatting sqref="Q39">
    <cfRule type="containsText" dxfId="75" priority="119" operator="containsText" text="RIESGO BAJO">
      <formula>NOT(ISERROR(SEARCH("RIESGO BAJO",Q39)))</formula>
    </cfRule>
    <cfRule type="containsText" dxfId="74" priority="120" operator="containsText" text="RIESGO MODERADO">
      <formula>NOT(ISERROR(SEARCH("RIESGO MODERADO",Q39)))</formula>
    </cfRule>
    <cfRule type="containsText" dxfId="73" priority="121" operator="containsText" text="RIESGO ALTO">
      <formula>NOT(ISERROR(SEARCH("RIESGO ALTO",Q39)))</formula>
    </cfRule>
    <cfRule type="containsText" dxfId="72" priority="122" operator="containsText" text="RIESGO EXTREMO">
      <formula>NOT(ISERROR(SEARCH("RIESGO EXTREMO",Q39)))</formula>
    </cfRule>
  </conditionalFormatting>
  <conditionalFormatting sqref="V39">
    <cfRule type="containsText" dxfId="71" priority="67" operator="containsText" text="RIESGO BAJO">
      <formula>NOT(ISERROR(SEARCH("RIESGO BAJO",V39)))</formula>
    </cfRule>
    <cfRule type="containsText" dxfId="70" priority="68" operator="containsText" text="RIESGO MODERADO">
      <formula>NOT(ISERROR(SEARCH("RIESGO MODERADO",V39)))</formula>
    </cfRule>
    <cfRule type="containsText" dxfId="69" priority="69" operator="containsText" text="RIESGO ALTO">
      <formula>NOT(ISERROR(SEARCH("RIESGO ALTO",V39)))</formula>
    </cfRule>
    <cfRule type="containsText" dxfId="68" priority="70" operator="containsText" text="RIESGO EXTREMO">
      <formula>NOT(ISERROR(SEARCH("RIESGO EXTREMO",V39)))</formula>
    </cfRule>
  </conditionalFormatting>
  <conditionalFormatting sqref="U39">
    <cfRule type="containsText" dxfId="67" priority="47" operator="containsText" text="RIESGO BAJO">
      <formula>NOT(ISERROR(SEARCH("RIESGO BAJO",U39)))</formula>
    </cfRule>
    <cfRule type="containsText" dxfId="66" priority="48" operator="containsText" text="RIESGO MODERADO">
      <formula>NOT(ISERROR(SEARCH("RIESGO MODERADO",U39)))</formula>
    </cfRule>
    <cfRule type="containsText" dxfId="65" priority="49" operator="containsText" text="RIESGO ALTO">
      <formula>NOT(ISERROR(SEARCH("RIESGO ALTO",U39)))</formula>
    </cfRule>
    <cfRule type="containsText" dxfId="64" priority="50" operator="containsText" text="RIESGO EXTREMO">
      <formula>NOT(ISERROR(SEARCH("RIESGO EXTREMO",U39)))</formula>
    </cfRule>
  </conditionalFormatting>
  <conditionalFormatting sqref="L6:L10">
    <cfRule type="colorScale" priority="2">
      <colorScale>
        <cfvo type="min"/>
        <cfvo type="percentile" val="50"/>
        <cfvo type="max"/>
        <color rgb="FFF8696B"/>
        <color rgb="FFFFEB84"/>
        <color rgb="FF63BE7B"/>
      </colorScale>
    </cfRule>
  </conditionalFormatting>
  <conditionalFormatting sqref="R6:R10">
    <cfRule type="colorScale" priority="1">
      <colorScale>
        <cfvo type="min"/>
        <cfvo type="percentile" val="50"/>
        <cfvo type="max"/>
        <color rgb="FFF8696B"/>
        <color rgb="FFFFEB84"/>
        <color rgb="FF63BE7B"/>
      </colorScale>
    </cfRule>
  </conditionalFormatting>
  <dataValidations count="26">
    <dataValidation type="list" allowBlank="1" showInputMessage="1" showErrorMessage="1" sqref="Q39 Q37" xr:uid="{8568A4E2-494E-467B-B3B0-856234FB67D6}">
      <formula1>#REF!</formula1>
    </dataValidation>
    <dataValidation type="list" allowBlank="1" showInputMessage="1" showErrorMessage="1" sqref="H39 H37" xr:uid="{315A988A-0E6A-4BDE-9F0E-7FA9E9436015}">
      <formula1>$H$6:$H$12</formula1>
    </dataValidation>
    <dataValidation type="list" allowBlank="1" showInputMessage="1" showErrorMessage="1" sqref="G39 G37" xr:uid="{87D34163-D9E9-4480-93BF-ECDC481578F1}">
      <formula1>$G$6:$G$11</formula1>
    </dataValidation>
    <dataValidation type="list" allowBlank="1" showInputMessage="1" showErrorMessage="1" sqref="F39 F37" xr:uid="{24D89A33-67B3-48D0-A1BA-AF73D45C1327}">
      <formula1>$F$6:$F$11</formula1>
    </dataValidation>
    <dataValidation type="list" allowBlank="1" showInputMessage="1" showErrorMessage="1" sqref="AO37:AO40" xr:uid="{E82F2A89-6689-41F6-AD22-CD3D9BCBA1FD}">
      <formula1>$AO$6:$AO$7</formula1>
    </dataValidation>
    <dataValidation type="list" allowBlank="1" showInputMessage="1" showErrorMessage="1" sqref="AI37:AI40" xr:uid="{D506B864-C09D-4F7E-AC09-31556ECD6211}">
      <formula1>$AI$6:$AI$7</formula1>
    </dataValidation>
    <dataValidation type="list" allowBlank="1" showInputMessage="1" showErrorMessage="1" sqref="AC37:AC40" xr:uid="{7588B9A4-E411-4E08-BDCC-30121EE79C3F}">
      <formula1>$AC$6:$AC$7</formula1>
    </dataValidation>
    <dataValidation type="list" allowBlank="1" showInputMessage="1" showErrorMessage="1" sqref="BF37:BF40" xr:uid="{BF397C72-5984-4032-BA66-70547E3E658F}">
      <formula1>$BF$6:$BF$8</formula1>
    </dataValidation>
    <dataValidation type="list" allowBlank="1" showInputMessage="1" showErrorMessage="1" sqref="AV37:AV40" xr:uid="{5BE218FA-D26B-4478-BEB5-E046A8A03E36}">
      <formula1>$AV$6:$AV$8</formula1>
    </dataValidation>
    <dataValidation type="list" allowBlank="1" showInputMessage="1" showErrorMessage="1" sqref="AU37:AU40" xr:uid="{C775C9A3-0BE3-4599-BA47-7F6B22B91325}">
      <formula1>$AU$6:$AU$7</formula1>
    </dataValidation>
    <dataValidation type="list" allowBlank="1" showInputMessage="1" showErrorMessage="1" sqref="AT37:AT40" xr:uid="{24549C1A-B435-415E-93E7-63CEA0409373}">
      <formula1>$AT$6:$AT$7</formula1>
    </dataValidation>
    <dataValidation type="list" allowBlank="1" showInputMessage="1" showErrorMessage="1" sqref="AS37:AS40" xr:uid="{352C1132-22F4-462F-BC9D-E561DB8D7A55}">
      <formula1>$AS$6:$AS$8</formula1>
    </dataValidation>
    <dataValidation type="list" allowBlank="1" showInputMessage="1" showErrorMessage="1" sqref="AR37:AR40" xr:uid="{B1924F26-D17D-46AE-93D2-35292869F266}">
      <formula1>$AR$6:$AR$7</formula1>
    </dataValidation>
    <dataValidation type="list" allowBlank="1" showInputMessage="1" showErrorMessage="1" sqref="AQ37:AQ40" xr:uid="{B79D908F-A12F-4CE6-ABE8-D0CA8F69388F}">
      <formula1>$AQ$6:$AQ$7</formula1>
    </dataValidation>
    <dataValidation type="list" allowBlank="1" showInputMessage="1" showErrorMessage="1" sqref="AP37:AP40" xr:uid="{41D10BAE-2F74-4B8A-A0C8-2CBFE029CBF5}">
      <formula1>$AP$6:$AP$7</formula1>
    </dataValidation>
    <dataValidation type="list" allowBlank="1" showInputMessage="1" showErrorMessage="1" sqref="AK37:AM40" xr:uid="{48D13D43-6D66-4C33-B65A-A91DF7084544}">
      <formula1>$AK$6:$AK$7</formula1>
    </dataValidation>
    <dataValidation type="list" allowBlank="1" showInputMessage="1" showErrorMessage="1" sqref="AA37:AA40" xr:uid="{4C807315-3D36-481F-ACA3-63754A970F09}">
      <formula1>$AA$6:$AA$7</formula1>
    </dataValidation>
    <dataValidation type="list" allowBlank="1" showInputMessage="1" showErrorMessage="1" sqref="AJ37:AJ40" xr:uid="{D944B115-52FE-4A2A-83FC-7EE561FDF50D}">
      <formula1>$AJ$6:$AJ$8</formula1>
    </dataValidation>
    <dataValidation type="list" allowBlank="1" showInputMessage="1" showErrorMessage="1" sqref="X37:X40" xr:uid="{F8037DFC-912E-454A-9F6B-F232A2C32F12}">
      <formula1>$X$6:$X$7</formula1>
    </dataValidation>
    <dataValidation type="list" allowBlank="1" showInputMessage="1" showErrorMessage="1" sqref="BL37:BL40" xr:uid="{C654120C-7062-481D-B179-CC0B9F760276}">
      <formula1>$BL$6:$BL$7</formula1>
    </dataValidation>
    <dataValidation type="list" allowBlank="1" showInputMessage="1" showErrorMessage="1" sqref="BM37:BM40" xr:uid="{928C02EC-FC5B-4A52-A8E7-EDD42F197887}">
      <formula1>$BM$6:$BM$8</formula1>
    </dataValidation>
    <dataValidation type="list" allowBlank="1" showInputMessage="1" showErrorMessage="1" sqref="D37:D40" xr:uid="{874B678B-7613-4237-8C22-B33D0544975E}">
      <formula1>$D$6:$D$25</formula1>
    </dataValidation>
    <dataValidation type="list" allowBlank="1" showInputMessage="1" showErrorMessage="1" sqref="E37:E40" xr:uid="{B999AF0A-7C63-47B0-BBD4-01F6B3113B1B}">
      <formula1>$E$6:$E$15</formula1>
    </dataValidation>
    <dataValidation type="list" allowBlank="1" showInputMessage="1" showErrorMessage="1" sqref="AN37:AN40" xr:uid="{E8550AEE-EB64-48D6-B215-F837ADC9E2BB}">
      <formula1>$AN$6:$AN$14</formula1>
    </dataValidation>
    <dataValidation type="list" allowBlank="1" showInputMessage="1" showErrorMessage="1" sqref="M37:M39 S37:S40" xr:uid="{19027B43-916F-4642-B24E-6C2B5EB8F260}">
      <formula1>$M$6:$M$10</formula1>
    </dataValidation>
    <dataValidation type="list" allowBlank="1" showInputMessage="1" showErrorMessage="1" sqref="L37:L39 R37:R40" xr:uid="{4D4593F6-2EF0-4741-8F4B-592B2ADA22F9}">
      <formula1>$L$6:$L$10</formula1>
    </dataValidation>
  </dataValidations>
  <pageMargins left="0.25" right="0.25" top="0.75" bottom="0.75" header="0.3" footer="0.3"/>
  <pageSetup scale="21" orientation="landscape"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79C7D-E054-4A4A-855C-3B632EA29DD7}">
  <sheetPr>
    <tabColor theme="8" tint="-0.249977111117893"/>
  </sheetPr>
  <dimension ref="A1:EH148"/>
  <sheetViews>
    <sheetView showGridLines="0" zoomScale="70" zoomScaleNormal="70" zoomScaleSheetLayoutView="80" workbookViewId="0"/>
  </sheetViews>
  <sheetFormatPr baseColWidth="10" defaultRowHeight="15" x14ac:dyDescent="0.2"/>
  <cols>
    <col min="1" max="1" width="3.5703125" style="1" bestFit="1" customWidth="1"/>
    <col min="2" max="2" width="7" style="3" customWidth="1"/>
    <col min="3" max="3" width="20.140625" style="26" hidden="1" customWidth="1"/>
    <col min="4" max="4" width="20.42578125" style="2" customWidth="1"/>
    <col min="5" max="5" width="15" style="1" customWidth="1"/>
    <col min="6" max="7" width="14.42578125" style="1" customWidth="1"/>
    <col min="8" max="8" width="15.5703125" style="1" customWidth="1"/>
    <col min="9" max="9" width="37.85546875" style="1" customWidth="1"/>
    <col min="10" max="10" width="38.42578125" style="1" customWidth="1"/>
    <col min="11" max="11" width="36.28515625" style="1" customWidth="1"/>
    <col min="12" max="12" width="16.7109375" style="1" customWidth="1"/>
    <col min="13" max="13" width="14.140625" style="1" customWidth="1"/>
    <col min="14" max="14" width="9.5703125" style="1" hidden="1" customWidth="1"/>
    <col min="15" max="15" width="15.5703125" style="6" hidden="1" customWidth="1"/>
    <col min="16" max="16" width="15.5703125" style="6" customWidth="1"/>
    <col min="17" max="17" width="18.42578125" style="1" customWidth="1"/>
    <col min="18" max="18" width="17.7109375" style="1" customWidth="1"/>
    <col min="19" max="19" width="13.85546875" style="1" customWidth="1"/>
    <col min="20" max="20" width="9.5703125" style="1" hidden="1" customWidth="1"/>
    <col min="21" max="21" width="15.5703125" style="6" hidden="1" customWidth="1"/>
    <col min="22" max="22" width="16.7109375" style="6" customWidth="1"/>
    <col min="23" max="24" width="28.140625" style="1" customWidth="1"/>
    <col min="25" max="25" width="82.140625" style="1" customWidth="1"/>
    <col min="26" max="26" width="21.28515625" style="2" customWidth="1"/>
    <col min="27" max="27" width="16.140625" style="1" customWidth="1"/>
    <col min="28" max="28" width="35" style="1" customWidth="1"/>
    <col min="29" max="29" width="21.140625" style="1" customWidth="1"/>
    <col min="30" max="30" width="7.42578125" style="1" customWidth="1"/>
    <col min="31" max="34" width="10.140625" style="1" customWidth="1"/>
    <col min="35" max="35" width="21.140625" style="1" customWidth="1"/>
    <col min="36" max="41" width="16.140625" style="1" customWidth="1"/>
    <col min="42" max="48" width="19.28515625" style="2" customWidth="1"/>
    <col min="49" max="49" width="4.85546875" style="2" customWidth="1"/>
    <col min="50" max="50" width="6.42578125" style="2" customWidth="1"/>
    <col min="51" max="55" width="4.85546875" style="2" customWidth="1"/>
    <col min="56" max="56" width="10.42578125" style="2" customWidth="1"/>
    <col min="57" max="57" width="11.85546875" style="2" customWidth="1"/>
    <col min="58" max="58" width="28.85546875" style="1" customWidth="1"/>
    <col min="59" max="59" width="13" style="1" customWidth="1"/>
    <col min="60" max="60" width="14" style="1" customWidth="1"/>
    <col min="61" max="62" width="14.42578125" style="1" customWidth="1"/>
    <col min="63" max="63" width="13.28515625" style="1" customWidth="1"/>
    <col min="64" max="65" width="18.85546875" style="1" customWidth="1"/>
    <col min="66" max="67" width="18" style="1" customWidth="1"/>
    <col min="68" max="69" width="17.85546875" style="1" customWidth="1"/>
    <col min="70" max="70" width="22.42578125" style="26" customWidth="1"/>
    <col min="71" max="71" width="11.42578125" style="1" customWidth="1"/>
    <col min="72" max="16384" width="11.42578125" style="1"/>
  </cols>
  <sheetData>
    <row r="1" spans="2:70" s="58" customFormat="1" ht="6" customHeight="1" thickBot="1" x14ac:dyDescent="0.25">
      <c r="B1" s="3"/>
      <c r="C1" s="26"/>
      <c r="D1" s="2"/>
      <c r="O1" s="59"/>
      <c r="P1" s="59"/>
      <c r="U1" s="59"/>
      <c r="V1" s="59"/>
      <c r="Z1" s="2"/>
      <c r="AP1" s="2"/>
      <c r="AQ1" s="2"/>
      <c r="AR1" s="2"/>
      <c r="AS1" s="2"/>
      <c r="AT1" s="2"/>
      <c r="AU1" s="2"/>
      <c r="AV1" s="2"/>
      <c r="AW1" s="2"/>
      <c r="AX1" s="2"/>
      <c r="AY1" s="2"/>
      <c r="AZ1" s="2"/>
      <c r="BA1" s="2"/>
      <c r="BB1" s="2"/>
      <c r="BC1" s="2"/>
      <c r="BD1" s="2"/>
      <c r="BE1" s="2"/>
      <c r="BR1" s="26"/>
    </row>
    <row r="2" spans="2:70" s="58" customFormat="1" ht="14.25" customHeight="1" x14ac:dyDescent="0.2">
      <c r="B2" s="159"/>
      <c r="C2" s="160"/>
      <c r="D2" s="161"/>
      <c r="E2" s="168" t="s">
        <v>794</v>
      </c>
      <c r="F2" s="169"/>
      <c r="G2" s="169"/>
      <c r="H2" s="169"/>
      <c r="I2" s="169"/>
      <c r="J2" s="169"/>
      <c r="K2" s="169"/>
      <c r="L2" s="169"/>
      <c r="M2" s="169"/>
      <c r="N2" s="169"/>
      <c r="O2" s="169"/>
      <c r="P2" s="169"/>
      <c r="Q2" s="169"/>
      <c r="R2" s="169"/>
      <c r="S2" s="169"/>
      <c r="T2" s="169"/>
      <c r="U2" s="169"/>
      <c r="V2" s="169"/>
      <c r="W2" s="169"/>
      <c r="X2" s="170"/>
      <c r="Z2" s="2"/>
      <c r="AP2" s="2"/>
      <c r="AQ2" s="2"/>
      <c r="AR2" s="2"/>
      <c r="AS2" s="2"/>
      <c r="AT2" s="2"/>
      <c r="AU2" s="2"/>
      <c r="AV2" s="2"/>
      <c r="AW2" s="2"/>
      <c r="AX2" s="2"/>
      <c r="AY2" s="2"/>
      <c r="AZ2" s="2"/>
      <c r="BA2" s="2"/>
      <c r="BB2" s="2"/>
      <c r="BC2" s="2"/>
      <c r="BD2" s="2"/>
      <c r="BE2" s="2"/>
      <c r="BR2" s="26"/>
    </row>
    <row r="3" spans="2:70" s="58" customFormat="1" ht="14.25" customHeight="1" x14ac:dyDescent="0.2">
      <c r="B3" s="162"/>
      <c r="C3" s="188"/>
      <c r="D3" s="164"/>
      <c r="E3" s="171"/>
      <c r="F3" s="189"/>
      <c r="G3" s="189"/>
      <c r="H3" s="189"/>
      <c r="I3" s="189"/>
      <c r="J3" s="189"/>
      <c r="K3" s="189"/>
      <c r="L3" s="189"/>
      <c r="M3" s="189"/>
      <c r="N3" s="189"/>
      <c r="O3" s="189"/>
      <c r="P3" s="189"/>
      <c r="Q3" s="189"/>
      <c r="R3" s="189"/>
      <c r="S3" s="189"/>
      <c r="T3" s="189"/>
      <c r="U3" s="189"/>
      <c r="V3" s="189"/>
      <c r="W3" s="189"/>
      <c r="X3" s="173"/>
      <c r="Y3" s="4"/>
      <c r="Z3" s="4"/>
      <c r="AA3" s="4"/>
      <c r="AB3" s="4"/>
      <c r="AC3" s="4"/>
      <c r="AD3" s="4"/>
      <c r="AE3" s="4"/>
      <c r="AF3" s="4"/>
      <c r="AG3" s="16"/>
      <c r="AH3" s="16"/>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R3" s="26"/>
    </row>
    <row r="4" spans="2:70" s="58" customFormat="1" ht="14.25" customHeight="1" x14ac:dyDescent="0.2">
      <c r="B4" s="162"/>
      <c r="C4" s="188"/>
      <c r="D4" s="164"/>
      <c r="E4" s="171"/>
      <c r="F4" s="189"/>
      <c r="G4" s="189"/>
      <c r="H4" s="189"/>
      <c r="I4" s="189"/>
      <c r="J4" s="189"/>
      <c r="K4" s="189"/>
      <c r="L4" s="189"/>
      <c r="M4" s="189"/>
      <c r="N4" s="189"/>
      <c r="O4" s="189"/>
      <c r="P4" s="189"/>
      <c r="Q4" s="189"/>
      <c r="R4" s="189"/>
      <c r="S4" s="189"/>
      <c r="T4" s="189"/>
      <c r="U4" s="189"/>
      <c r="V4" s="189"/>
      <c r="W4" s="189"/>
      <c r="X4" s="173"/>
      <c r="Y4" s="4"/>
      <c r="Z4" s="4"/>
      <c r="AA4" s="4"/>
      <c r="AB4" s="4"/>
      <c r="AC4" s="4"/>
      <c r="AD4" s="4"/>
      <c r="AE4" s="4"/>
      <c r="AF4" s="4"/>
      <c r="AG4" s="16"/>
      <c r="AH4" s="16"/>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R4" s="26"/>
    </row>
    <row r="5" spans="2:70" s="58" customFormat="1" ht="15" customHeight="1" thickBot="1" x14ac:dyDescent="0.25">
      <c r="B5" s="165"/>
      <c r="C5" s="166"/>
      <c r="D5" s="167"/>
      <c r="E5" s="174"/>
      <c r="F5" s="175"/>
      <c r="G5" s="175"/>
      <c r="H5" s="175"/>
      <c r="I5" s="175"/>
      <c r="J5" s="175"/>
      <c r="K5" s="175"/>
      <c r="L5" s="175"/>
      <c r="M5" s="175"/>
      <c r="N5" s="175"/>
      <c r="O5" s="175"/>
      <c r="P5" s="175"/>
      <c r="Q5" s="175"/>
      <c r="R5" s="175"/>
      <c r="S5" s="175"/>
      <c r="T5" s="175"/>
      <c r="U5" s="175"/>
      <c r="V5" s="175"/>
      <c r="W5" s="175"/>
      <c r="X5" s="176"/>
      <c r="Y5" s="4"/>
      <c r="Z5" s="4"/>
      <c r="AA5" s="4"/>
      <c r="AB5" s="4"/>
      <c r="AC5" s="4"/>
      <c r="AD5" s="4"/>
      <c r="AE5" s="4"/>
      <c r="AF5" s="4"/>
      <c r="AG5" s="16"/>
      <c r="AH5" s="16"/>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R5" s="26"/>
    </row>
    <row r="6" spans="2:70" s="58" customFormat="1" hidden="1" x14ac:dyDescent="0.2">
      <c r="B6" s="3" t="s">
        <v>133</v>
      </c>
      <c r="C6" s="26"/>
      <c r="D6" s="2" t="s">
        <v>58</v>
      </c>
      <c r="E6" s="58" t="s">
        <v>36</v>
      </c>
      <c r="F6" s="58" t="s">
        <v>64</v>
      </c>
      <c r="G6" s="58" t="s">
        <v>75</v>
      </c>
      <c r="H6" s="58" t="s">
        <v>80</v>
      </c>
      <c r="L6" s="58">
        <v>1</v>
      </c>
      <c r="M6" s="58">
        <v>1</v>
      </c>
      <c r="O6" s="5" t="s">
        <v>84</v>
      </c>
      <c r="P6" s="5" t="s">
        <v>84</v>
      </c>
      <c r="Q6" s="58" t="s">
        <v>89</v>
      </c>
      <c r="R6" s="58">
        <v>1</v>
      </c>
      <c r="S6" s="58">
        <v>1</v>
      </c>
      <c r="U6" s="5" t="s">
        <v>84</v>
      </c>
      <c r="V6" s="5" t="s">
        <v>84</v>
      </c>
      <c r="X6" s="58" t="s">
        <v>6</v>
      </c>
      <c r="Z6" s="2"/>
      <c r="AA6" s="8" t="s">
        <v>6</v>
      </c>
      <c r="AB6" s="8"/>
      <c r="AC6" s="8" t="s">
        <v>7</v>
      </c>
      <c r="AD6" s="8"/>
      <c r="AE6" s="8"/>
      <c r="AF6" s="8"/>
      <c r="AG6" s="8"/>
      <c r="AH6" s="8"/>
      <c r="AI6" s="8" t="s">
        <v>6</v>
      </c>
      <c r="AJ6" s="8" t="s">
        <v>20</v>
      </c>
      <c r="AK6" s="8" t="s">
        <v>6</v>
      </c>
      <c r="AL6" s="8" t="s">
        <v>6</v>
      </c>
      <c r="AM6" s="8" t="s">
        <v>6</v>
      </c>
      <c r="AN6" s="8" t="s">
        <v>24</v>
      </c>
      <c r="AO6" s="8" t="s">
        <v>117</v>
      </c>
      <c r="AP6" s="9" t="s">
        <v>101</v>
      </c>
      <c r="AQ6" s="9" t="s">
        <v>103</v>
      </c>
      <c r="AR6" s="9" t="s">
        <v>105</v>
      </c>
      <c r="AS6" s="9" t="s">
        <v>113</v>
      </c>
      <c r="AT6" s="9" t="s">
        <v>108</v>
      </c>
      <c r="AU6" s="9" t="s">
        <v>110</v>
      </c>
      <c r="AV6" s="9" t="s">
        <v>112</v>
      </c>
      <c r="AW6" s="9"/>
      <c r="AX6" s="9"/>
      <c r="AY6" s="9"/>
      <c r="AZ6" s="9"/>
      <c r="BA6" s="9"/>
      <c r="BB6" s="9"/>
      <c r="BC6" s="9"/>
      <c r="BD6" s="9"/>
      <c r="BE6" s="9" t="s">
        <v>126</v>
      </c>
      <c r="BF6" s="8" t="s">
        <v>156</v>
      </c>
      <c r="BG6" s="8"/>
      <c r="BH6" s="8"/>
      <c r="BI6" s="8"/>
      <c r="BK6" s="8"/>
      <c r="BL6" s="8" t="s">
        <v>165</v>
      </c>
      <c r="BM6" s="8" t="s">
        <v>165</v>
      </c>
      <c r="BR6" s="26"/>
    </row>
    <row r="7" spans="2:70" s="58" customFormat="1" hidden="1" x14ac:dyDescent="0.2">
      <c r="B7" s="3" t="s">
        <v>134</v>
      </c>
      <c r="C7" s="26"/>
      <c r="D7" s="2" t="s">
        <v>8</v>
      </c>
      <c r="E7" s="58" t="s">
        <v>34</v>
      </c>
      <c r="F7" s="58" t="s">
        <v>65</v>
      </c>
      <c r="G7" s="58" t="s">
        <v>76</v>
      </c>
      <c r="H7" s="58" t="s">
        <v>81</v>
      </c>
      <c r="L7" s="58">
        <v>2</v>
      </c>
      <c r="M7" s="58">
        <v>2</v>
      </c>
      <c r="O7" s="5" t="s">
        <v>85</v>
      </c>
      <c r="P7" s="5" t="s">
        <v>85</v>
      </c>
      <c r="Q7" s="58" t="s">
        <v>90</v>
      </c>
      <c r="R7" s="58">
        <v>2</v>
      </c>
      <c r="S7" s="58">
        <v>2</v>
      </c>
      <c r="U7" s="5" t="s">
        <v>85</v>
      </c>
      <c r="V7" s="5" t="s">
        <v>85</v>
      </c>
      <c r="X7" s="58" t="s">
        <v>23</v>
      </c>
      <c r="Z7" s="2"/>
      <c r="AA7" s="8" t="s">
        <v>23</v>
      </c>
      <c r="AB7" s="8"/>
      <c r="AC7" s="8" t="s">
        <v>9</v>
      </c>
      <c r="AD7" s="8"/>
      <c r="AE7" s="8"/>
      <c r="AF7" s="8"/>
      <c r="AG7" s="8"/>
      <c r="AH7" s="8"/>
      <c r="AI7" s="8" t="s">
        <v>23</v>
      </c>
      <c r="AJ7" s="8" t="s">
        <v>21</v>
      </c>
      <c r="AK7" s="8" t="s">
        <v>23</v>
      </c>
      <c r="AL7" s="8" t="s">
        <v>23</v>
      </c>
      <c r="AM7" s="8" t="s">
        <v>23</v>
      </c>
      <c r="AN7" s="8" t="s">
        <v>25</v>
      </c>
      <c r="AO7" s="8" t="s">
        <v>118</v>
      </c>
      <c r="AP7" s="9" t="s">
        <v>102</v>
      </c>
      <c r="AQ7" s="9" t="s">
        <v>104</v>
      </c>
      <c r="AR7" s="9" t="s">
        <v>106</v>
      </c>
      <c r="AS7" s="9" t="s">
        <v>114</v>
      </c>
      <c r="AT7" s="9" t="s">
        <v>109</v>
      </c>
      <c r="AU7" s="9" t="s">
        <v>111</v>
      </c>
      <c r="AV7" s="9" t="s">
        <v>115</v>
      </c>
      <c r="AW7" s="9"/>
      <c r="AX7" s="9"/>
      <c r="AY7" s="9"/>
      <c r="AZ7" s="9"/>
      <c r="BA7" s="9"/>
      <c r="BB7" s="9"/>
      <c r="BC7" s="9"/>
      <c r="BD7" s="9"/>
      <c r="BE7" s="9" t="s">
        <v>127</v>
      </c>
      <c r="BF7" s="8" t="s">
        <v>157</v>
      </c>
      <c r="BG7" s="8"/>
      <c r="BH7" s="8"/>
      <c r="BI7" s="8"/>
      <c r="BK7" s="8"/>
      <c r="BL7" s="8" t="s">
        <v>166</v>
      </c>
      <c r="BM7" s="8" t="s">
        <v>167</v>
      </c>
      <c r="BR7" s="26"/>
    </row>
    <row r="8" spans="2:70" s="58" customFormat="1" hidden="1" x14ac:dyDescent="0.2">
      <c r="B8" s="3" t="s">
        <v>135</v>
      </c>
      <c r="C8" s="26"/>
      <c r="D8" s="2" t="s">
        <v>44</v>
      </c>
      <c r="E8" s="58" t="s">
        <v>32</v>
      </c>
      <c r="F8" s="58" t="s">
        <v>66</v>
      </c>
      <c r="G8" s="58" t="s">
        <v>77</v>
      </c>
      <c r="H8" s="58" t="s">
        <v>82</v>
      </c>
      <c r="L8" s="58">
        <v>3</v>
      </c>
      <c r="M8" s="58">
        <v>3</v>
      </c>
      <c r="O8" s="5" t="s">
        <v>86</v>
      </c>
      <c r="P8" s="5" t="s">
        <v>86</v>
      </c>
      <c r="Q8" s="58" t="s">
        <v>91</v>
      </c>
      <c r="R8" s="58">
        <v>3</v>
      </c>
      <c r="S8" s="58">
        <v>3</v>
      </c>
      <c r="U8" s="5" t="s">
        <v>86</v>
      </c>
      <c r="V8" s="5" t="s">
        <v>86</v>
      </c>
      <c r="Z8" s="2"/>
      <c r="AA8" s="8"/>
      <c r="AB8" s="8"/>
      <c r="AC8" s="8"/>
      <c r="AD8" s="8"/>
      <c r="AE8" s="8"/>
      <c r="AF8" s="8"/>
      <c r="AG8" s="8"/>
      <c r="AH8" s="8"/>
      <c r="AI8" s="8"/>
      <c r="AJ8" s="8" t="s">
        <v>22</v>
      </c>
      <c r="AK8" s="8"/>
      <c r="AL8" s="8"/>
      <c r="AM8" s="8"/>
      <c r="AN8" s="8" t="s">
        <v>26</v>
      </c>
      <c r="AO8" s="8"/>
      <c r="AP8" s="9"/>
      <c r="AQ8" s="9"/>
      <c r="AR8" s="9"/>
      <c r="AS8" s="9" t="s">
        <v>107</v>
      </c>
      <c r="AT8" s="9"/>
      <c r="AU8" s="9"/>
      <c r="AV8" s="9" t="s">
        <v>116</v>
      </c>
      <c r="AW8" s="9"/>
      <c r="AX8" s="9"/>
      <c r="AY8" s="9"/>
      <c r="AZ8" s="9"/>
      <c r="BA8" s="9"/>
      <c r="BB8" s="9"/>
      <c r="BC8" s="9"/>
      <c r="BD8" s="9"/>
      <c r="BE8" s="9" t="s">
        <v>128</v>
      </c>
      <c r="BF8" s="8" t="s">
        <v>158</v>
      </c>
      <c r="BG8" s="8"/>
      <c r="BH8" s="8"/>
      <c r="BI8" s="8"/>
      <c r="BK8" s="8"/>
      <c r="BL8" s="8"/>
      <c r="BM8" s="8" t="s">
        <v>166</v>
      </c>
      <c r="BR8" s="26"/>
    </row>
    <row r="9" spans="2:70" s="58" customFormat="1" hidden="1" x14ac:dyDescent="0.2">
      <c r="B9" s="3" t="s">
        <v>136</v>
      </c>
      <c r="C9" s="26"/>
      <c r="D9" s="2" t="s">
        <v>43</v>
      </c>
      <c r="E9" s="58" t="s">
        <v>33</v>
      </c>
      <c r="F9" s="58" t="s">
        <v>67</v>
      </c>
      <c r="G9" s="58" t="s">
        <v>78</v>
      </c>
      <c r="H9" s="58" t="s">
        <v>71</v>
      </c>
      <c r="L9" s="58">
        <v>4</v>
      </c>
      <c r="M9" s="58">
        <v>4</v>
      </c>
      <c r="O9" s="5" t="s">
        <v>87</v>
      </c>
      <c r="P9" s="5" t="s">
        <v>87</v>
      </c>
      <c r="Q9" s="58" t="s">
        <v>92</v>
      </c>
      <c r="R9" s="58">
        <v>4</v>
      </c>
      <c r="S9" s="58">
        <v>4</v>
      </c>
      <c r="U9" s="5" t="s">
        <v>87</v>
      </c>
      <c r="V9" s="5" t="s">
        <v>87</v>
      </c>
      <c r="Z9" s="2"/>
      <c r="AA9" s="8"/>
      <c r="AB9" s="8"/>
      <c r="AC9" s="8"/>
      <c r="AD9" s="8"/>
      <c r="AE9" s="8"/>
      <c r="AF9" s="8"/>
      <c r="AG9" s="8"/>
      <c r="AH9" s="8"/>
      <c r="AI9" s="8"/>
      <c r="AJ9" s="8"/>
      <c r="AK9" s="8"/>
      <c r="AL9" s="8"/>
      <c r="AM9" s="8"/>
      <c r="AN9" s="8" t="s">
        <v>27</v>
      </c>
      <c r="AO9" s="8"/>
      <c r="AP9" s="9"/>
      <c r="AQ9" s="9"/>
      <c r="AR9" s="9"/>
      <c r="AS9" s="9"/>
      <c r="AT9" s="9"/>
      <c r="AU9" s="9"/>
      <c r="AV9" s="9"/>
      <c r="AW9" s="9"/>
      <c r="AX9" s="9"/>
      <c r="AY9" s="9"/>
      <c r="AZ9" s="9"/>
      <c r="BA9" s="9"/>
      <c r="BB9" s="9"/>
      <c r="BC9" s="9"/>
      <c r="BD9" s="9"/>
      <c r="BE9" s="9"/>
      <c r="BF9" s="8"/>
      <c r="BG9" s="8"/>
      <c r="BH9" s="8"/>
      <c r="BI9" s="8"/>
      <c r="BK9" s="8"/>
      <c r="BL9" s="8"/>
      <c r="BM9" s="8"/>
      <c r="BR9" s="26"/>
    </row>
    <row r="10" spans="2:70" s="58" customFormat="1" hidden="1" x14ac:dyDescent="0.2">
      <c r="B10" s="3" t="s">
        <v>137</v>
      </c>
      <c r="C10" s="26"/>
      <c r="D10" s="2" t="s">
        <v>46</v>
      </c>
      <c r="E10" s="58" t="s">
        <v>35</v>
      </c>
      <c r="F10" s="58" t="s">
        <v>68</v>
      </c>
      <c r="G10" s="58" t="s">
        <v>41</v>
      </c>
      <c r="H10" s="58" t="s">
        <v>72</v>
      </c>
      <c r="L10" s="58">
        <v>5</v>
      </c>
      <c r="M10" s="58">
        <v>5</v>
      </c>
      <c r="O10" s="59"/>
      <c r="P10" s="59"/>
      <c r="R10" s="58">
        <v>5</v>
      </c>
      <c r="S10" s="58">
        <v>5</v>
      </c>
      <c r="U10" s="59"/>
      <c r="V10" s="59"/>
      <c r="Z10" s="2"/>
      <c r="AA10" s="8"/>
      <c r="AB10" s="8"/>
      <c r="AC10" s="8"/>
      <c r="AD10" s="8"/>
      <c r="AE10" s="8"/>
      <c r="AF10" s="8"/>
      <c r="AG10" s="8"/>
      <c r="AH10" s="8"/>
      <c r="AI10" s="8"/>
      <c r="AJ10" s="8"/>
      <c r="AK10" s="8"/>
      <c r="AL10" s="8"/>
      <c r="AM10" s="8"/>
      <c r="AN10" s="8" t="s">
        <v>61</v>
      </c>
      <c r="AO10" s="8"/>
      <c r="AP10" s="9">
        <v>15</v>
      </c>
      <c r="AQ10" s="9">
        <v>15</v>
      </c>
      <c r="AR10" s="9">
        <v>15</v>
      </c>
      <c r="AS10" s="9">
        <v>15</v>
      </c>
      <c r="AT10" s="9">
        <v>15</v>
      </c>
      <c r="AU10" s="9">
        <v>15</v>
      </c>
      <c r="AV10" s="9">
        <v>10</v>
      </c>
      <c r="AW10" s="9"/>
      <c r="AX10" s="9"/>
      <c r="AY10" s="9"/>
      <c r="AZ10" s="9"/>
      <c r="BA10" s="9"/>
      <c r="BB10" s="9"/>
      <c r="BC10" s="9"/>
      <c r="BD10" s="9"/>
      <c r="BE10" s="9" t="s">
        <v>129</v>
      </c>
      <c r="BF10" s="8"/>
      <c r="BG10" s="8"/>
      <c r="BH10" s="8"/>
      <c r="BI10" s="8"/>
      <c r="BK10" s="8"/>
      <c r="BL10" s="8"/>
      <c r="BM10" s="8"/>
      <c r="BR10" s="26"/>
    </row>
    <row r="11" spans="2:70" s="58" customFormat="1" hidden="1" x14ac:dyDescent="0.2">
      <c r="B11" s="3" t="s">
        <v>138</v>
      </c>
      <c r="C11" s="26"/>
      <c r="D11" s="2" t="s">
        <v>55</v>
      </c>
      <c r="E11" s="58" t="s">
        <v>41</v>
      </c>
      <c r="F11" s="58" t="s">
        <v>69</v>
      </c>
      <c r="G11" s="58" t="s">
        <v>79</v>
      </c>
      <c r="H11" s="58" t="s">
        <v>83</v>
      </c>
      <c r="O11" s="59"/>
      <c r="P11" s="59"/>
      <c r="U11" s="59"/>
      <c r="V11" s="59"/>
      <c r="Z11" s="2"/>
      <c r="AA11" s="8"/>
      <c r="AB11" s="8"/>
      <c r="AC11" s="8"/>
      <c r="AD11" s="8"/>
      <c r="AE11" s="8"/>
      <c r="AF11" s="8"/>
      <c r="AG11" s="8"/>
      <c r="AH11" s="8"/>
      <c r="AI11" s="8"/>
      <c r="AJ11" s="8"/>
      <c r="AK11" s="8"/>
      <c r="AL11" s="8"/>
      <c r="AM11" s="8"/>
      <c r="AN11" s="8" t="s">
        <v>31</v>
      </c>
      <c r="AO11" s="8"/>
      <c r="AP11" s="9">
        <v>0</v>
      </c>
      <c r="AQ11" s="9">
        <v>0</v>
      </c>
      <c r="AR11" s="9">
        <v>0</v>
      </c>
      <c r="AS11" s="9">
        <v>10</v>
      </c>
      <c r="AT11" s="9">
        <v>0</v>
      </c>
      <c r="AU11" s="9">
        <v>0</v>
      </c>
      <c r="AV11" s="9">
        <v>5</v>
      </c>
      <c r="AW11" s="9"/>
      <c r="AX11" s="9"/>
      <c r="AY11" s="9"/>
      <c r="AZ11" s="9"/>
      <c r="BA11" s="9"/>
      <c r="BB11" s="9"/>
      <c r="BC11" s="9"/>
      <c r="BD11" s="9"/>
      <c r="BE11" s="9" t="s">
        <v>130</v>
      </c>
      <c r="BF11" s="8"/>
      <c r="BG11" s="8"/>
      <c r="BH11" s="8"/>
      <c r="BI11" s="8"/>
      <c r="BK11" s="8"/>
      <c r="BL11" s="8"/>
      <c r="BM11" s="8"/>
      <c r="BR11" s="26"/>
    </row>
    <row r="12" spans="2:70" s="58" customFormat="1" hidden="1" x14ac:dyDescent="0.2">
      <c r="B12" s="3" t="s">
        <v>139</v>
      </c>
      <c r="C12" s="26"/>
      <c r="D12" s="2" t="s">
        <v>49</v>
      </c>
      <c r="E12" s="58" t="s">
        <v>39</v>
      </c>
      <c r="H12" s="58" t="s">
        <v>73</v>
      </c>
      <c r="O12" s="59"/>
      <c r="P12" s="59"/>
      <c r="U12" s="59"/>
      <c r="V12" s="59"/>
      <c r="Z12" s="2"/>
      <c r="AA12" s="8"/>
      <c r="AB12" s="8"/>
      <c r="AC12" s="8"/>
      <c r="AD12" s="8"/>
      <c r="AE12" s="8"/>
      <c r="AF12" s="8"/>
      <c r="AG12" s="8"/>
      <c r="AH12" s="8"/>
      <c r="AI12" s="8"/>
      <c r="AJ12" s="8"/>
      <c r="AK12" s="8"/>
      <c r="AL12" s="8"/>
      <c r="AM12" s="8"/>
      <c r="AN12" s="8" t="s">
        <v>28</v>
      </c>
      <c r="AO12" s="8"/>
      <c r="AP12" s="9"/>
      <c r="AQ12" s="9"/>
      <c r="AR12" s="9"/>
      <c r="AS12" s="9">
        <v>0</v>
      </c>
      <c r="AT12" s="9"/>
      <c r="AU12" s="9"/>
      <c r="AV12" s="9">
        <v>0</v>
      </c>
      <c r="AW12" s="9"/>
      <c r="AX12" s="9"/>
      <c r="AY12" s="9"/>
      <c r="AZ12" s="9"/>
      <c r="BA12" s="9"/>
      <c r="BB12" s="9"/>
      <c r="BC12" s="9"/>
      <c r="BD12" s="9"/>
      <c r="BE12" s="9" t="s">
        <v>131</v>
      </c>
      <c r="BF12" s="8"/>
      <c r="BG12" s="8"/>
      <c r="BH12" s="8"/>
      <c r="BI12" s="8"/>
      <c r="BK12" s="8"/>
      <c r="BL12" s="8"/>
      <c r="BM12" s="8"/>
      <c r="BR12" s="26"/>
    </row>
    <row r="13" spans="2:70" s="58" customFormat="1" hidden="1" x14ac:dyDescent="0.2">
      <c r="B13" s="3" t="s">
        <v>140</v>
      </c>
      <c r="C13" s="26"/>
      <c r="D13" s="2" t="s">
        <v>60</v>
      </c>
      <c r="E13" s="58" t="s">
        <v>37</v>
      </c>
      <c r="O13" s="59"/>
      <c r="P13" s="59"/>
      <c r="U13" s="59"/>
      <c r="V13" s="59"/>
      <c r="Z13" s="2"/>
      <c r="AA13" s="8"/>
      <c r="AB13" s="8"/>
      <c r="AC13" s="8"/>
      <c r="AD13" s="8"/>
      <c r="AE13" s="8"/>
      <c r="AF13" s="8"/>
      <c r="AG13" s="8"/>
      <c r="AH13" s="8"/>
      <c r="AI13" s="8"/>
      <c r="AJ13" s="8"/>
      <c r="AK13" s="8"/>
      <c r="AL13" s="8"/>
      <c r="AM13" s="8"/>
      <c r="AN13" s="8" t="s">
        <v>29</v>
      </c>
      <c r="AO13" s="8"/>
      <c r="AP13" s="9"/>
      <c r="AQ13" s="9"/>
      <c r="AR13" s="9"/>
      <c r="AS13" s="9"/>
      <c r="AT13" s="9"/>
      <c r="AU13" s="9"/>
      <c r="AV13" s="9"/>
      <c r="AW13" s="9"/>
      <c r="AX13" s="9"/>
      <c r="AY13" s="9"/>
      <c r="AZ13" s="9"/>
      <c r="BA13" s="9"/>
      <c r="BB13" s="9"/>
      <c r="BC13" s="9"/>
      <c r="BD13" s="9"/>
      <c r="BE13" s="9"/>
      <c r="BF13" s="8"/>
      <c r="BG13" s="8"/>
      <c r="BH13" s="8"/>
      <c r="BI13" s="8"/>
      <c r="BK13" s="8"/>
      <c r="BL13" s="8"/>
      <c r="BM13" s="8"/>
      <c r="BR13" s="26"/>
    </row>
    <row r="14" spans="2:70" s="58" customFormat="1" hidden="1" x14ac:dyDescent="0.2">
      <c r="B14" s="3" t="s">
        <v>141</v>
      </c>
      <c r="C14" s="26"/>
      <c r="D14" s="2" t="s">
        <v>48</v>
      </c>
      <c r="E14" s="58" t="s">
        <v>38</v>
      </c>
      <c r="J14" s="24">
        <v>2</v>
      </c>
      <c r="O14" s="59"/>
      <c r="P14" s="59"/>
      <c r="U14" s="59"/>
      <c r="V14" s="59"/>
      <c r="Z14" s="2"/>
      <c r="AA14" s="8"/>
      <c r="AB14" s="8"/>
      <c r="AC14" s="8"/>
      <c r="AD14" s="8"/>
      <c r="AE14" s="8"/>
      <c r="AF14" s="8"/>
      <c r="AG14" s="8"/>
      <c r="AH14" s="8"/>
      <c r="AI14" s="8"/>
      <c r="AJ14" s="8"/>
      <c r="AK14" s="8"/>
      <c r="AL14" s="8"/>
      <c r="AM14" s="8"/>
      <c r="AN14" s="8" t="s">
        <v>30</v>
      </c>
      <c r="AO14" s="8"/>
      <c r="AP14" s="9"/>
      <c r="AQ14" s="9"/>
      <c r="AR14" s="9"/>
      <c r="AS14" s="9"/>
      <c r="AT14" s="9"/>
      <c r="AU14" s="9"/>
      <c r="AV14" s="9"/>
      <c r="AW14" s="9"/>
      <c r="AX14" s="9"/>
      <c r="AY14" s="9"/>
      <c r="AZ14" s="9"/>
      <c r="BA14" s="9"/>
      <c r="BB14" s="9"/>
      <c r="BC14" s="9"/>
      <c r="BD14" s="9"/>
      <c r="BE14" s="9"/>
      <c r="BF14" s="8"/>
      <c r="BG14" s="8"/>
      <c r="BH14" s="8"/>
      <c r="BI14" s="8"/>
      <c r="BK14" s="8"/>
      <c r="BL14" s="8"/>
      <c r="BM14" s="8"/>
      <c r="BR14" s="26"/>
    </row>
    <row r="15" spans="2:70" s="58" customFormat="1" hidden="1" x14ac:dyDescent="0.2">
      <c r="B15" s="3" t="s">
        <v>142</v>
      </c>
      <c r="C15" s="26"/>
      <c r="D15" s="2" t="s">
        <v>51</v>
      </c>
      <c r="E15" s="58" t="s">
        <v>40</v>
      </c>
      <c r="J15" s="58" t="s">
        <v>508</v>
      </c>
      <c r="O15" s="59"/>
      <c r="P15" s="59"/>
      <c r="U15" s="59"/>
      <c r="V15" s="59"/>
      <c r="Z15" s="2"/>
      <c r="AA15" s="8"/>
      <c r="AB15" s="8"/>
      <c r="AC15" s="8"/>
      <c r="AD15" s="8"/>
      <c r="AE15" s="8"/>
      <c r="AF15" s="8"/>
      <c r="AG15" s="8"/>
      <c r="AH15" s="8"/>
      <c r="AI15" s="8"/>
      <c r="AJ15" s="8"/>
      <c r="AK15" s="8"/>
      <c r="AL15" s="8"/>
      <c r="AM15" s="8"/>
      <c r="AN15" s="8"/>
      <c r="AO15" s="8"/>
      <c r="AP15" s="9"/>
      <c r="AQ15" s="9"/>
      <c r="AR15" s="9"/>
      <c r="AS15" s="9"/>
      <c r="AT15" s="9"/>
      <c r="AU15" s="9"/>
      <c r="AV15" s="9"/>
      <c r="AW15" s="9"/>
      <c r="AX15" s="9"/>
      <c r="AY15" s="9"/>
      <c r="AZ15" s="9"/>
      <c r="BA15" s="9"/>
      <c r="BB15" s="9"/>
      <c r="BC15" s="9"/>
      <c r="BD15" s="9"/>
      <c r="BE15" s="9"/>
      <c r="BF15" s="8"/>
      <c r="BG15" s="8"/>
      <c r="BH15" s="8"/>
      <c r="BI15" s="8"/>
      <c r="BK15" s="8"/>
      <c r="BL15" s="8"/>
      <c r="BM15" s="8"/>
      <c r="BR15" s="26"/>
    </row>
    <row r="16" spans="2:70" s="58" customFormat="1" hidden="1" x14ac:dyDescent="0.2">
      <c r="B16" s="3" t="s">
        <v>143</v>
      </c>
      <c r="C16" s="26"/>
      <c r="D16" s="2" t="s">
        <v>52</v>
      </c>
      <c r="J16" s="58" t="str">
        <f>+CHOOSE(J14,D6,D7,D8,D9,D10,D11,D12,D13,D14,D15,D16,D17,D18,D19,D20,D21,D22,D23,D24,D25)</f>
        <v>Direccionamiento Estratégico y Planeación</v>
      </c>
      <c r="O16" s="59"/>
      <c r="P16" s="59"/>
      <c r="U16" s="59"/>
      <c r="V16" s="59"/>
      <c r="Z16" s="2"/>
      <c r="AA16" s="8"/>
      <c r="AB16" s="8"/>
      <c r="AC16" s="8"/>
      <c r="AD16" s="8"/>
      <c r="AE16" s="8"/>
      <c r="AF16" s="8"/>
      <c r="AG16" s="8"/>
      <c r="AH16" s="8"/>
      <c r="AI16" s="8"/>
      <c r="AJ16" s="8"/>
      <c r="AK16" s="8"/>
      <c r="AL16" s="8"/>
      <c r="AM16" s="8"/>
      <c r="AN16" s="8"/>
      <c r="AO16" s="8"/>
      <c r="AP16" s="9"/>
      <c r="AQ16" s="9"/>
      <c r="AR16" s="9"/>
      <c r="AS16" s="9"/>
      <c r="AT16" s="9"/>
      <c r="AU16" s="9"/>
      <c r="AV16" s="9"/>
      <c r="AW16" s="9"/>
      <c r="AX16" s="9"/>
      <c r="AY16" s="9"/>
      <c r="AZ16" s="9"/>
      <c r="BA16" s="9"/>
      <c r="BB16" s="9"/>
      <c r="BC16" s="9"/>
      <c r="BD16" s="9"/>
      <c r="BE16" s="9"/>
      <c r="BF16" s="8"/>
      <c r="BG16" s="8"/>
      <c r="BH16" s="8"/>
      <c r="BI16" s="8"/>
      <c r="BK16" s="8"/>
      <c r="BL16" s="8"/>
      <c r="BM16" s="8"/>
      <c r="BR16" s="26"/>
    </row>
    <row r="17" spans="2:70" s="58" customFormat="1" hidden="1" x14ac:dyDescent="0.2">
      <c r="B17" s="3" t="s">
        <v>144</v>
      </c>
      <c r="C17" s="26"/>
      <c r="D17" s="2" t="s">
        <v>54</v>
      </c>
      <c r="O17" s="59"/>
      <c r="P17" s="59"/>
      <c r="U17" s="59"/>
      <c r="V17" s="59"/>
      <c r="Z17" s="2"/>
      <c r="AA17" s="8"/>
      <c r="AB17" s="8"/>
      <c r="AC17" s="8"/>
      <c r="AD17" s="8"/>
      <c r="AE17" s="8"/>
      <c r="AF17" s="8"/>
      <c r="AG17" s="8"/>
      <c r="AH17" s="8"/>
      <c r="AI17" s="8"/>
      <c r="AJ17" s="8"/>
      <c r="AK17" s="8"/>
      <c r="AL17" s="8"/>
      <c r="AM17" s="8"/>
      <c r="AN17" s="8"/>
      <c r="AO17" s="8"/>
      <c r="AP17" s="9"/>
      <c r="AQ17" s="9"/>
      <c r="AR17" s="9"/>
      <c r="AS17" s="9"/>
      <c r="AT17" s="9"/>
      <c r="AU17" s="9"/>
      <c r="AV17" s="9"/>
      <c r="AW17" s="9"/>
      <c r="AX17" s="9"/>
      <c r="AY17" s="9"/>
      <c r="AZ17" s="9"/>
      <c r="BA17" s="9"/>
      <c r="BB17" s="9"/>
      <c r="BC17" s="9"/>
      <c r="BD17" s="9"/>
      <c r="BE17" s="9"/>
      <c r="BF17" s="8"/>
      <c r="BG17" s="8"/>
      <c r="BH17" s="8"/>
      <c r="BI17" s="8"/>
      <c r="BK17" s="8"/>
      <c r="BL17" s="8"/>
      <c r="BM17" s="8"/>
      <c r="BR17" s="26"/>
    </row>
    <row r="18" spans="2:70" s="58" customFormat="1" hidden="1" x14ac:dyDescent="0.2">
      <c r="B18" s="3" t="s">
        <v>145</v>
      </c>
      <c r="C18" s="26"/>
      <c r="D18" s="2" t="s">
        <v>53</v>
      </c>
      <c r="O18" s="59"/>
      <c r="P18" s="59"/>
      <c r="U18" s="59"/>
      <c r="V18" s="59"/>
      <c r="Z18" s="2"/>
      <c r="AA18" s="8"/>
      <c r="AB18" s="8"/>
      <c r="AC18" s="8"/>
      <c r="AD18" s="8"/>
      <c r="AE18" s="8"/>
      <c r="AF18" s="8"/>
      <c r="AG18" s="8"/>
      <c r="AH18" s="8"/>
      <c r="AI18" s="8"/>
      <c r="AJ18" s="8"/>
      <c r="AK18" s="8"/>
      <c r="AL18" s="8"/>
      <c r="AM18" s="8"/>
      <c r="AN18" s="8"/>
      <c r="AO18" s="8"/>
      <c r="AP18" s="9"/>
      <c r="AQ18" s="9"/>
      <c r="AR18" s="9"/>
      <c r="AS18" s="9"/>
      <c r="AT18" s="9"/>
      <c r="AU18" s="9"/>
      <c r="AV18" s="9"/>
      <c r="AW18" s="9"/>
      <c r="AX18" s="9"/>
      <c r="AY18" s="9"/>
      <c r="AZ18" s="9"/>
      <c r="BA18" s="9"/>
      <c r="BB18" s="9"/>
      <c r="BC18" s="9"/>
      <c r="BD18" s="9"/>
      <c r="BE18" s="9"/>
      <c r="BF18" s="8"/>
      <c r="BG18" s="8"/>
      <c r="BH18" s="8"/>
      <c r="BI18" s="8"/>
      <c r="BK18" s="8"/>
      <c r="BL18" s="8"/>
      <c r="BM18" s="8"/>
      <c r="BR18" s="26"/>
    </row>
    <row r="19" spans="2:70" s="58" customFormat="1" hidden="1" x14ac:dyDescent="0.2">
      <c r="B19" s="3" t="s">
        <v>146</v>
      </c>
      <c r="C19" s="26"/>
      <c r="D19" s="2" t="s">
        <v>42</v>
      </c>
      <c r="O19" s="59"/>
      <c r="P19" s="59"/>
      <c r="U19" s="59"/>
      <c r="V19" s="59"/>
      <c r="Z19" s="2"/>
      <c r="AA19" s="8"/>
      <c r="AB19" s="8"/>
      <c r="AC19" s="8"/>
      <c r="AD19" s="8"/>
      <c r="AE19" s="8"/>
      <c r="AF19" s="8"/>
      <c r="AG19" s="8"/>
      <c r="AH19" s="8"/>
      <c r="AI19" s="8"/>
      <c r="AJ19" s="8"/>
      <c r="AK19" s="8"/>
      <c r="AL19" s="8"/>
      <c r="AM19" s="8"/>
      <c r="AN19" s="8"/>
      <c r="AO19" s="8"/>
      <c r="AP19" s="9"/>
      <c r="AQ19" s="9"/>
      <c r="AR19" s="9"/>
      <c r="AS19" s="9"/>
      <c r="AT19" s="9"/>
      <c r="AU19" s="9"/>
      <c r="AV19" s="9"/>
      <c r="AW19" s="9"/>
      <c r="AX19" s="9"/>
      <c r="AY19" s="9"/>
      <c r="AZ19" s="9"/>
      <c r="BA19" s="9"/>
      <c r="BB19" s="9"/>
      <c r="BC19" s="9"/>
      <c r="BD19" s="9"/>
      <c r="BE19" s="9"/>
      <c r="BF19" s="8"/>
      <c r="BG19" s="8"/>
      <c r="BH19" s="8"/>
      <c r="BI19" s="8"/>
      <c r="BK19" s="8"/>
      <c r="BL19" s="8"/>
      <c r="BM19" s="8"/>
      <c r="BR19" s="26"/>
    </row>
    <row r="20" spans="2:70" s="58" customFormat="1" hidden="1" x14ac:dyDescent="0.2">
      <c r="B20" s="3" t="s">
        <v>147</v>
      </c>
      <c r="C20" s="26"/>
      <c r="D20" s="2" t="s">
        <v>45</v>
      </c>
      <c r="O20" s="59"/>
      <c r="P20" s="59"/>
      <c r="U20" s="59"/>
      <c r="V20" s="59"/>
      <c r="Z20" s="2"/>
      <c r="AA20" s="8"/>
      <c r="AB20" s="8"/>
      <c r="AC20" s="8"/>
      <c r="AD20" s="8"/>
      <c r="AE20" s="8"/>
      <c r="AF20" s="8"/>
      <c r="AG20" s="8"/>
      <c r="AH20" s="8"/>
      <c r="AI20" s="8"/>
      <c r="AJ20" s="8"/>
      <c r="AK20" s="8"/>
      <c r="AL20" s="8"/>
      <c r="AM20" s="8"/>
      <c r="AN20" s="8"/>
      <c r="AO20" s="8"/>
      <c r="AP20" s="9"/>
      <c r="AQ20" s="9"/>
      <c r="AR20" s="9"/>
      <c r="AS20" s="9"/>
      <c r="AT20" s="9"/>
      <c r="AU20" s="9"/>
      <c r="AV20" s="9"/>
      <c r="AW20" s="9"/>
      <c r="AX20" s="9"/>
      <c r="AY20" s="9"/>
      <c r="AZ20" s="9"/>
      <c r="BA20" s="9"/>
      <c r="BB20" s="9"/>
      <c r="BC20" s="9"/>
      <c r="BD20" s="9"/>
      <c r="BE20" s="9"/>
      <c r="BF20" s="8"/>
      <c r="BG20" s="8"/>
      <c r="BH20" s="8"/>
      <c r="BI20" s="8"/>
      <c r="BK20" s="8"/>
      <c r="BL20" s="8"/>
      <c r="BM20" s="8"/>
      <c r="BR20" s="26"/>
    </row>
    <row r="21" spans="2:70" s="58" customFormat="1" hidden="1" x14ac:dyDescent="0.2">
      <c r="B21" s="3" t="s">
        <v>148</v>
      </c>
      <c r="C21" s="26"/>
      <c r="D21" s="2" t="s">
        <v>57</v>
      </c>
      <c r="O21" s="59"/>
      <c r="P21" s="59"/>
      <c r="U21" s="59"/>
      <c r="V21" s="59"/>
      <c r="Z21" s="2"/>
      <c r="AA21" s="8"/>
      <c r="AB21" s="8"/>
      <c r="AC21" s="8"/>
      <c r="AD21" s="8"/>
      <c r="AE21" s="8"/>
      <c r="AF21" s="8"/>
      <c r="AG21" s="8"/>
      <c r="AH21" s="8"/>
      <c r="AI21" s="8"/>
      <c r="AJ21" s="8"/>
      <c r="AK21" s="8"/>
      <c r="AL21" s="8"/>
      <c r="AM21" s="8"/>
      <c r="AN21" s="8"/>
      <c r="AO21" s="8"/>
      <c r="AP21" s="9"/>
      <c r="AQ21" s="9"/>
      <c r="AR21" s="9"/>
      <c r="AS21" s="9"/>
      <c r="AT21" s="9"/>
      <c r="AU21" s="9"/>
      <c r="AV21" s="9"/>
      <c r="AW21" s="9"/>
      <c r="AX21" s="9"/>
      <c r="AY21" s="9"/>
      <c r="AZ21" s="9"/>
      <c r="BA21" s="9"/>
      <c r="BB21" s="9"/>
      <c r="BC21" s="9"/>
      <c r="BD21" s="9"/>
      <c r="BE21" s="9"/>
      <c r="BF21" s="8"/>
      <c r="BG21" s="8"/>
      <c r="BH21" s="8"/>
      <c r="BI21" s="8"/>
      <c r="BK21" s="8"/>
      <c r="BL21" s="8"/>
      <c r="BM21" s="8"/>
      <c r="BR21" s="26"/>
    </row>
    <row r="22" spans="2:70" s="58" customFormat="1" hidden="1" x14ac:dyDescent="0.2">
      <c r="B22" s="3" t="s">
        <v>149</v>
      </c>
      <c r="C22" s="26"/>
      <c r="D22" s="2" t="s">
        <v>56</v>
      </c>
      <c r="O22" s="59"/>
      <c r="P22" s="59"/>
      <c r="U22" s="59"/>
      <c r="V22" s="59"/>
      <c r="Z22" s="2"/>
      <c r="AP22" s="2"/>
      <c r="AQ22" s="2"/>
      <c r="AR22" s="2"/>
      <c r="AS22" s="2"/>
      <c r="AT22" s="2"/>
      <c r="AU22" s="2"/>
      <c r="AV22" s="2"/>
      <c r="AW22" s="2"/>
      <c r="AX22" s="2"/>
      <c r="AY22" s="2"/>
      <c r="AZ22" s="2"/>
      <c r="BA22" s="2"/>
      <c r="BB22" s="2"/>
      <c r="BC22" s="2"/>
      <c r="BD22" s="2"/>
      <c r="BE22" s="2"/>
      <c r="BR22" s="26"/>
    </row>
    <row r="23" spans="2:70" s="58" customFormat="1" hidden="1" x14ac:dyDescent="0.2">
      <c r="B23" s="3" t="s">
        <v>150</v>
      </c>
      <c r="C23" s="26"/>
      <c r="D23" s="2" t="s">
        <v>47</v>
      </c>
      <c r="O23" s="59"/>
      <c r="P23" s="59"/>
      <c r="U23" s="59"/>
      <c r="V23" s="59"/>
      <c r="Z23" s="2"/>
      <c r="AP23" s="2"/>
      <c r="AQ23" s="2"/>
      <c r="AR23" s="2"/>
      <c r="AS23" s="2"/>
      <c r="AT23" s="2"/>
      <c r="AU23" s="2"/>
      <c r="AV23" s="2"/>
      <c r="AW23" s="2"/>
      <c r="AX23" s="2"/>
      <c r="AY23" s="2"/>
      <c r="AZ23" s="2"/>
      <c r="BA23" s="2"/>
      <c r="BB23" s="2"/>
      <c r="BC23" s="2"/>
      <c r="BD23" s="2"/>
      <c r="BE23" s="2"/>
      <c r="BR23" s="26"/>
    </row>
    <row r="24" spans="2:70" s="58" customFormat="1" hidden="1" x14ac:dyDescent="0.2">
      <c r="B24" s="3" t="s">
        <v>151</v>
      </c>
      <c r="C24" s="26"/>
      <c r="D24" s="2" t="s">
        <v>59</v>
      </c>
      <c r="O24" s="59"/>
      <c r="P24" s="59"/>
      <c r="U24" s="59"/>
      <c r="V24" s="59"/>
      <c r="Z24" s="2"/>
      <c r="AP24" s="2"/>
      <c r="AQ24" s="2"/>
      <c r="AR24" s="2"/>
      <c r="AS24" s="2"/>
      <c r="AT24" s="2"/>
      <c r="AU24" s="2"/>
      <c r="AV24" s="2"/>
      <c r="AW24" s="2"/>
      <c r="AX24" s="2"/>
      <c r="AY24" s="2"/>
      <c r="AZ24" s="2"/>
      <c r="BA24" s="2"/>
      <c r="BB24" s="2"/>
      <c r="BC24" s="2"/>
      <c r="BD24" s="2"/>
      <c r="BE24" s="2"/>
      <c r="BR24" s="26"/>
    </row>
    <row r="25" spans="2:70" s="58" customFormat="1" hidden="1" x14ac:dyDescent="0.2">
      <c r="B25" s="3" t="s">
        <v>152</v>
      </c>
      <c r="C25" s="26"/>
      <c r="D25" s="2" t="s">
        <v>50</v>
      </c>
      <c r="O25" s="59"/>
      <c r="P25" s="59"/>
      <c r="U25" s="59"/>
      <c r="V25" s="59"/>
      <c r="Z25" s="2"/>
      <c r="AP25" s="2"/>
      <c r="AQ25" s="2"/>
      <c r="AR25" s="2"/>
      <c r="AS25" s="2"/>
      <c r="AT25" s="2"/>
      <c r="AU25" s="2"/>
      <c r="AV25" s="2"/>
      <c r="AW25" s="2"/>
      <c r="AX25" s="2"/>
      <c r="AY25" s="2"/>
      <c r="AZ25" s="2"/>
      <c r="BA25" s="2"/>
      <c r="BB25" s="2"/>
      <c r="BC25" s="2"/>
      <c r="BD25" s="2"/>
      <c r="BE25" s="2"/>
      <c r="BR25" s="26"/>
    </row>
    <row r="26" spans="2:70" s="58" customFormat="1" x14ac:dyDescent="0.2">
      <c r="B26" s="3"/>
      <c r="C26" s="26"/>
      <c r="D26" s="2"/>
      <c r="O26" s="59"/>
      <c r="P26" s="59"/>
      <c r="U26" s="59"/>
      <c r="V26" s="59"/>
      <c r="Z26" s="2"/>
      <c r="AP26" s="2"/>
      <c r="AQ26" s="2"/>
      <c r="AR26" s="2"/>
      <c r="AS26" s="2"/>
      <c r="AT26" s="2"/>
      <c r="AU26" s="2"/>
      <c r="AV26" s="2"/>
      <c r="AW26" s="2"/>
      <c r="AX26" s="2"/>
      <c r="AY26" s="2"/>
      <c r="AZ26" s="2"/>
      <c r="BA26" s="2"/>
      <c r="BB26" s="2"/>
      <c r="BC26" s="2"/>
      <c r="BD26" s="2"/>
      <c r="BE26" s="2"/>
      <c r="BR26" s="26"/>
    </row>
    <row r="27" spans="2:70" s="4" customFormat="1" ht="9" customHeight="1" thickBot="1" x14ac:dyDescent="0.3">
      <c r="B27" s="15"/>
      <c r="C27" s="27"/>
      <c r="AG27" s="16"/>
      <c r="AH27" s="16"/>
      <c r="BR27" s="27"/>
    </row>
    <row r="28" spans="2:70" s="4" customFormat="1" ht="15.75" thickBot="1" x14ac:dyDescent="0.3">
      <c r="B28" s="15"/>
      <c r="C28" s="27"/>
      <c r="D28" s="194" t="s">
        <v>787</v>
      </c>
      <c r="E28" s="195"/>
      <c r="F28" s="196"/>
      <c r="AG28" s="16"/>
      <c r="AH28" s="16"/>
      <c r="BR28" s="27"/>
    </row>
    <row r="29" spans="2:70" s="4" customFormat="1" ht="21.75" customHeight="1" thickBot="1" x14ac:dyDescent="0.3">
      <c r="B29" s="15"/>
      <c r="C29" s="27"/>
      <c r="AG29" s="16"/>
      <c r="AH29" s="16"/>
      <c r="BR29" s="27"/>
    </row>
    <row r="30" spans="2:70" s="4" customFormat="1" ht="15.75" hidden="1" thickBot="1" x14ac:dyDescent="0.3">
      <c r="B30" s="15"/>
      <c r="C30" s="27"/>
      <c r="AG30" s="16"/>
      <c r="AH30" s="16"/>
      <c r="BR30" s="27"/>
    </row>
    <row r="31" spans="2:70" s="4" customFormat="1" ht="15.75" hidden="1" thickBot="1" x14ac:dyDescent="0.3">
      <c r="B31" s="15"/>
      <c r="C31" s="27"/>
      <c r="AG31" s="16"/>
      <c r="AH31" s="16"/>
      <c r="BR31" s="27"/>
    </row>
    <row r="32" spans="2:70" s="4" customFormat="1" ht="15.75" hidden="1" thickBot="1" x14ac:dyDescent="0.3">
      <c r="B32" s="15"/>
      <c r="C32" s="27"/>
      <c r="AG32" s="16"/>
      <c r="AH32" s="16"/>
      <c r="BR32" s="27"/>
    </row>
    <row r="33" spans="1:138" s="4" customFormat="1" ht="15.75" hidden="1" thickBot="1" x14ac:dyDescent="0.3">
      <c r="B33" s="15"/>
      <c r="C33" s="27"/>
      <c r="AG33" s="16"/>
      <c r="AH33" s="16"/>
      <c r="BR33" s="27"/>
    </row>
    <row r="34" spans="1:138" s="4" customFormat="1" ht="15.75" hidden="1" thickBot="1" x14ac:dyDescent="0.3">
      <c r="B34" s="15"/>
      <c r="C34" s="27"/>
      <c r="AG34" s="16"/>
      <c r="AH34" s="16"/>
      <c r="BR34" s="27"/>
    </row>
    <row r="35" spans="1:138" s="4" customFormat="1" ht="16.5" customHeight="1" thickBot="1" x14ac:dyDescent="0.3">
      <c r="B35" s="15"/>
      <c r="C35" s="27"/>
      <c r="D35" s="180" t="s">
        <v>501</v>
      </c>
      <c r="E35" s="181"/>
      <c r="F35" s="181"/>
      <c r="G35" s="181"/>
      <c r="H35" s="181"/>
      <c r="I35" s="181"/>
      <c r="J35" s="181"/>
      <c r="K35" s="182"/>
      <c r="L35" s="183" t="s">
        <v>502</v>
      </c>
      <c r="M35" s="184"/>
      <c r="N35" s="184"/>
      <c r="O35" s="184"/>
      <c r="P35" s="184"/>
      <c r="Q35" s="184"/>
      <c r="R35" s="184"/>
      <c r="S35" s="184"/>
      <c r="T35" s="184"/>
      <c r="U35" s="184"/>
      <c r="V35" s="184"/>
      <c r="W35" s="184"/>
      <c r="X35" s="185"/>
      <c r="Y35" s="156" t="s">
        <v>503</v>
      </c>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c r="BI35" s="157"/>
      <c r="BJ35" s="157"/>
      <c r="BK35" s="158"/>
      <c r="BR35" s="27"/>
    </row>
    <row r="36" spans="1:138" s="17" customFormat="1" ht="63.75" x14ac:dyDescent="0.2">
      <c r="A36" s="60" t="s">
        <v>419</v>
      </c>
      <c r="B36" s="60" t="s">
        <v>500</v>
      </c>
      <c r="C36" s="61" t="s">
        <v>508</v>
      </c>
      <c r="D36" s="61" t="s">
        <v>3</v>
      </c>
      <c r="E36" s="61" t="s">
        <v>11</v>
      </c>
      <c r="F36" s="61" t="s">
        <v>63</v>
      </c>
      <c r="G36" s="61" t="s">
        <v>70</v>
      </c>
      <c r="H36" s="61" t="s">
        <v>74</v>
      </c>
      <c r="I36" s="61" t="s">
        <v>12</v>
      </c>
      <c r="J36" s="61" t="s">
        <v>0</v>
      </c>
      <c r="K36" s="61" t="s">
        <v>13</v>
      </c>
      <c r="L36" s="62" t="s">
        <v>1</v>
      </c>
      <c r="M36" s="62" t="s">
        <v>2</v>
      </c>
      <c r="N36" s="61" t="s">
        <v>491</v>
      </c>
      <c r="O36" s="61" t="s">
        <v>523</v>
      </c>
      <c r="P36" s="61" t="s">
        <v>498</v>
      </c>
      <c r="Q36" s="62" t="s">
        <v>62</v>
      </c>
      <c r="R36" s="62" t="s">
        <v>1</v>
      </c>
      <c r="S36" s="62" t="s">
        <v>2</v>
      </c>
      <c r="T36" s="61" t="s">
        <v>492</v>
      </c>
      <c r="U36" s="61" t="s">
        <v>524</v>
      </c>
      <c r="V36" s="61" t="s">
        <v>499</v>
      </c>
      <c r="W36" s="61" t="s">
        <v>153</v>
      </c>
      <c r="X36" s="61" t="s">
        <v>88</v>
      </c>
      <c r="Y36" s="23" t="s">
        <v>10</v>
      </c>
      <c r="Z36" s="23" t="s">
        <v>14</v>
      </c>
      <c r="AA36" s="23" t="s">
        <v>93</v>
      </c>
      <c r="AB36" s="23" t="s">
        <v>154</v>
      </c>
      <c r="AC36" s="23" t="s">
        <v>168</v>
      </c>
      <c r="AD36" s="23" t="s">
        <v>155</v>
      </c>
      <c r="AE36" s="23" t="s">
        <v>560</v>
      </c>
      <c r="AF36" s="23" t="s">
        <v>561</v>
      </c>
      <c r="AG36" s="23" t="s">
        <v>562</v>
      </c>
      <c r="AH36" s="23" t="s">
        <v>563</v>
      </c>
      <c r="AI36" s="23" t="s">
        <v>182</v>
      </c>
      <c r="AJ36" s="23" t="s">
        <v>16</v>
      </c>
      <c r="AK36" s="23" t="s">
        <v>15</v>
      </c>
      <c r="AL36" s="23" t="s">
        <v>17</v>
      </c>
      <c r="AM36" s="23" t="s">
        <v>18</v>
      </c>
      <c r="AN36" s="23" t="s">
        <v>19</v>
      </c>
      <c r="AO36" s="23" t="s">
        <v>170</v>
      </c>
      <c r="AP36" s="23" t="s">
        <v>99</v>
      </c>
      <c r="AQ36" s="23" t="s">
        <v>100</v>
      </c>
      <c r="AR36" s="23" t="s">
        <v>94</v>
      </c>
      <c r="AS36" s="23" t="s">
        <v>95</v>
      </c>
      <c r="AT36" s="23" t="s">
        <v>96</v>
      </c>
      <c r="AU36" s="23" t="s">
        <v>97</v>
      </c>
      <c r="AV36" s="23" t="s">
        <v>98</v>
      </c>
      <c r="AW36" s="23" t="s">
        <v>119</v>
      </c>
      <c r="AX36" s="23" t="s">
        <v>120</v>
      </c>
      <c r="AY36" s="23" t="s">
        <v>121</v>
      </c>
      <c r="AZ36" s="23" t="s">
        <v>122</v>
      </c>
      <c r="BA36" s="23" t="s">
        <v>123</v>
      </c>
      <c r="BB36" s="23" t="s">
        <v>124</v>
      </c>
      <c r="BC36" s="23" t="s">
        <v>125</v>
      </c>
      <c r="BD36" s="23" t="s">
        <v>132</v>
      </c>
      <c r="BE36" s="23" t="s">
        <v>495</v>
      </c>
      <c r="BF36" s="23" t="s">
        <v>496</v>
      </c>
      <c r="BG36" s="23" t="s">
        <v>497</v>
      </c>
      <c r="BH36" s="23" t="s">
        <v>160</v>
      </c>
      <c r="BI36" s="23" t="s">
        <v>161</v>
      </c>
      <c r="BJ36" s="23" t="s">
        <v>159</v>
      </c>
      <c r="BK36" s="23" t="s">
        <v>162</v>
      </c>
      <c r="BL36" s="10" t="s">
        <v>163</v>
      </c>
      <c r="BM36" s="10" t="s">
        <v>164</v>
      </c>
      <c r="BN36" s="10" t="s">
        <v>184</v>
      </c>
      <c r="BO36" s="10" t="s">
        <v>183</v>
      </c>
      <c r="BP36" s="10" t="s">
        <v>185</v>
      </c>
      <c r="BQ36" s="10" t="s">
        <v>183</v>
      </c>
      <c r="BR36" s="23" t="s">
        <v>507</v>
      </c>
    </row>
    <row r="37" spans="1:138" s="36" customFormat="1" ht="85.5" customHeight="1" x14ac:dyDescent="0.2">
      <c r="A37" s="142">
        <v>5</v>
      </c>
      <c r="B37" s="142" t="s">
        <v>420</v>
      </c>
      <c r="C37" s="99" t="s">
        <v>59</v>
      </c>
      <c r="D37" s="75" t="s">
        <v>59</v>
      </c>
      <c r="E37" s="143" t="s">
        <v>38</v>
      </c>
      <c r="F37" s="136" t="s">
        <v>64</v>
      </c>
      <c r="G37" s="136" t="s">
        <v>77</v>
      </c>
      <c r="H37" s="136" t="s">
        <v>71</v>
      </c>
      <c r="I37" s="144" t="s">
        <v>190</v>
      </c>
      <c r="J37" s="145" t="s">
        <v>191</v>
      </c>
      <c r="K37" s="144" t="s">
        <v>192</v>
      </c>
      <c r="L37" s="139">
        <v>3</v>
      </c>
      <c r="M37" s="139">
        <v>4</v>
      </c>
      <c r="N37" s="140">
        <f t="shared" ref="N37:N43" si="0">+L37*M37</f>
        <v>12</v>
      </c>
      <c r="O37" s="193" t="s">
        <v>525</v>
      </c>
      <c r="P37" s="193" t="str">
        <f>IF(OR(O37="11",O37="12",O37="21",O37="22",O37="31"),$P$9,IF(OR(O37="41",O37="32",O37="23",O37="13"),$P$8,IF(OR(O37="51",O37="52",O37="42",O37="43",O37="33",O37="24",O37="14"),$P$7,IF(OR(O37="53",O37="54",O37="44",O37="34",O37="55",O37="45",O37="35",O37="25",O37="15"),$P$6,0))))</f>
        <v>RIESGO EXTREMO</v>
      </c>
      <c r="Q37" s="193" t="s">
        <v>90</v>
      </c>
      <c r="R37" s="138">
        <f>+IF(INT(L37-BO37)&lt;=1,1,INT(L37-BO37))</f>
        <v>2</v>
      </c>
      <c r="S37" s="138">
        <f>INT(M37-BQ37)</f>
        <v>3</v>
      </c>
      <c r="T37" s="140">
        <f t="shared" ref="T37:T43" si="1">+R37*S37</f>
        <v>6</v>
      </c>
      <c r="U37" s="193" t="s">
        <v>525</v>
      </c>
      <c r="V37" s="193" t="str">
        <f>IF(OR(U37="11",U37="12",U37="21",U37="22",U37="31"),$P$9,IF(OR(U37="41",U37="32",U37="23",U37="13"),$P$8,IF(OR(U37="51",U37="52",U37="42",U37="43",U37="33",U37="24",U37="14"),$P$7,IF(OR(U37="53",U37="54",U37="44",U37="34",U37="55",U37="45",U37="35",U37="25",U37="15"),$P$6,0))))</f>
        <v>RIESGO EXTREMO</v>
      </c>
      <c r="W37" s="136" t="s">
        <v>809</v>
      </c>
      <c r="X37" s="136" t="s">
        <v>23</v>
      </c>
      <c r="Y37" s="76" t="s">
        <v>529</v>
      </c>
      <c r="Z37" s="80" t="s">
        <v>665</v>
      </c>
      <c r="AA37" s="33" t="s">
        <v>23</v>
      </c>
      <c r="AB37" s="80" t="s">
        <v>383</v>
      </c>
      <c r="AC37" s="33" t="s">
        <v>7</v>
      </c>
      <c r="AD37" s="72">
        <f>+SUM(AE37:AH37)</f>
        <v>12</v>
      </c>
      <c r="AE37" s="33">
        <v>3</v>
      </c>
      <c r="AF37" s="33">
        <v>3</v>
      </c>
      <c r="AG37" s="33">
        <v>3</v>
      </c>
      <c r="AH37" s="33">
        <v>3</v>
      </c>
      <c r="AI37" s="33" t="s">
        <v>23</v>
      </c>
      <c r="AJ37" s="33" t="s">
        <v>21</v>
      </c>
      <c r="AK37" s="33" t="s">
        <v>6</v>
      </c>
      <c r="AL37" s="33" t="s">
        <v>6</v>
      </c>
      <c r="AM37" s="33" t="s">
        <v>6</v>
      </c>
      <c r="AN37" s="33" t="s">
        <v>27</v>
      </c>
      <c r="AO37" s="33" t="s">
        <v>117</v>
      </c>
      <c r="AP37" s="33" t="s">
        <v>101</v>
      </c>
      <c r="AQ37" s="33" t="s">
        <v>103</v>
      </c>
      <c r="AR37" s="33" t="s">
        <v>105</v>
      </c>
      <c r="AS37" s="33" t="str">
        <f t="shared" ref="AS37:AS43" si="2">+IF(AJ37="Preventivo","Prevenir",IF(AJ37="Detectivo","Detectar","No es un control"))</f>
        <v>Detectar</v>
      </c>
      <c r="AT37" s="80" t="s">
        <v>108</v>
      </c>
      <c r="AU37" s="80" t="s">
        <v>110</v>
      </c>
      <c r="AV37" s="80" t="s">
        <v>112</v>
      </c>
      <c r="AW37" s="33">
        <f t="shared" ref="AW37:AW43" si="3">+IF(AP37=$AP$6,$AP$10,$AP$11)</f>
        <v>15</v>
      </c>
      <c r="AX37" s="33">
        <f t="shared" ref="AX37:AX43" si="4">+IF(AQ37=$AQ$6,$AQ$10,$AQ$11)</f>
        <v>15</v>
      </c>
      <c r="AY37" s="33">
        <f t="shared" ref="AY37:AY43" si="5">+IF(AR37=$AR$6,$AR$10,$AR$11)</f>
        <v>15</v>
      </c>
      <c r="AZ37" s="33">
        <f t="shared" ref="AZ37:AZ43" si="6">IF(AS37=$AS$6,$AS$10,IF(AS37=$AS$7,$AS$11,0))</f>
        <v>10</v>
      </c>
      <c r="BA37" s="33">
        <f t="shared" ref="BA37:BA43" si="7">+IF(AT37=$AT$6,$AT$10,$AT$11)</f>
        <v>15</v>
      </c>
      <c r="BB37" s="33">
        <f t="shared" ref="BB37:BB43" si="8">+IF(AU37=$AU$6,$AU$10,$AU$11)</f>
        <v>15</v>
      </c>
      <c r="BC37" s="33">
        <f t="shared" ref="BC37:BC43" si="9">IF(AV37=$AV$6,$AV$10,IF(AV37=$AV$7,$AV$11,0))</f>
        <v>10</v>
      </c>
      <c r="BD37" s="72">
        <f t="shared" ref="BD37:BD43" si="10">SUM(AW37:BC37)</f>
        <v>95</v>
      </c>
      <c r="BE37" s="72" t="str">
        <f t="shared" ref="BE37:BE43" si="11">+IF(BD37&lt;=85,"Débil",IF(AND(BD37&gt;85,BD37&lt;96),"Moderado","Fuerte"))</f>
        <v>Moderado</v>
      </c>
      <c r="BF37" s="34" t="s">
        <v>156</v>
      </c>
      <c r="BG37" s="72" t="str">
        <f t="shared" ref="BG37:BG43" si="12">+IF(BF37=$BF$6,"Fuerte",IF(BF37=$BF$7,"Moderado","Débil"))</f>
        <v>Fuerte</v>
      </c>
      <c r="BH37" s="72" t="str">
        <f t="shared" ref="BH37:BH43" si="13">+IF(AND(BE37="Fuerte",BG37="Fuerte"),"Fuerte",IF(BE37="Débil","Débil",IF(BG37="Débil","Débil","Moderado")))</f>
        <v>Moderado</v>
      </c>
      <c r="BI37" s="72">
        <f t="shared" ref="BI37:BI43" si="14">+IF(BH37=$BE$6,100,IF(BH37=$BE$7,50,0))</f>
        <v>50</v>
      </c>
      <c r="BJ37" s="135">
        <f>+AVERAGE(BI37:BI38)</f>
        <v>50</v>
      </c>
      <c r="BK37" s="137" t="str">
        <f>IF(BJ37&lt;50,"Débil",IF(BJ37=100,"Fuerte","Moderado"))</f>
        <v>Moderado</v>
      </c>
      <c r="BL37" s="39" t="s">
        <v>165</v>
      </c>
      <c r="BM37" s="39" t="s">
        <v>165</v>
      </c>
      <c r="BN37" s="66">
        <f>IF(E37=$E$7,0,IF(AND(BK37="Fuerte",BL37="Directamente"),2,IF(AND(BK37="Moderado",BL37="Directamente"),1,0)))</f>
        <v>1</v>
      </c>
      <c r="BO37" s="134">
        <f>+AVERAGE(BN37:BN38)</f>
        <v>0.5</v>
      </c>
      <c r="BP37" s="66">
        <f>IF(D37=$E$7,0,IF(AND(BK37="Fuerte",BL37="Indirectamente"),1,IF(AND(BK37="Fuerte",BL37="Directamente"),2,IF(AND(BK37="Moderado",BL37="Directamente"),1,0))))</f>
        <v>1</v>
      </c>
      <c r="BQ37" s="134">
        <f>+AVERAGE(BP37:BP38)</f>
        <v>0.5</v>
      </c>
      <c r="BR37" s="99" t="s">
        <v>59</v>
      </c>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c r="CQ37" s="51"/>
      <c r="CR37" s="51"/>
      <c r="CS37" s="51"/>
      <c r="CT37" s="51"/>
      <c r="CU37" s="51"/>
      <c r="CV37" s="51"/>
      <c r="CW37" s="51"/>
      <c r="CX37" s="51"/>
      <c r="CY37" s="51"/>
      <c r="CZ37" s="51"/>
      <c r="DA37" s="51"/>
      <c r="DB37" s="51"/>
      <c r="DC37" s="51"/>
      <c r="DD37" s="51"/>
      <c r="DE37" s="51"/>
      <c r="DF37" s="51"/>
      <c r="DG37" s="51"/>
      <c r="DH37" s="51"/>
      <c r="DI37" s="51"/>
      <c r="DJ37" s="51"/>
      <c r="DK37" s="51"/>
      <c r="DL37" s="51"/>
      <c r="DM37" s="51"/>
      <c r="DN37" s="51"/>
      <c r="DO37" s="51"/>
      <c r="DP37" s="51"/>
      <c r="DQ37" s="51"/>
      <c r="DR37" s="51"/>
      <c r="DS37" s="51"/>
      <c r="DT37" s="51"/>
      <c r="DU37" s="51"/>
      <c r="DV37" s="51"/>
      <c r="DW37" s="51"/>
      <c r="DX37" s="51"/>
      <c r="DY37" s="51"/>
      <c r="DZ37" s="51"/>
      <c r="EA37" s="51"/>
      <c r="EB37" s="51"/>
      <c r="EC37" s="51"/>
      <c r="ED37" s="51"/>
      <c r="EE37" s="51"/>
      <c r="EF37" s="51"/>
      <c r="EG37" s="51"/>
      <c r="EH37" s="51"/>
    </row>
    <row r="38" spans="1:138" s="36" customFormat="1" ht="85.5" customHeight="1" x14ac:dyDescent="0.2">
      <c r="A38" s="142"/>
      <c r="B38" s="142"/>
      <c r="C38" s="99" t="s">
        <v>59</v>
      </c>
      <c r="D38" s="75" t="s">
        <v>59</v>
      </c>
      <c r="E38" s="143"/>
      <c r="F38" s="136"/>
      <c r="G38" s="136"/>
      <c r="H38" s="136"/>
      <c r="I38" s="144"/>
      <c r="J38" s="145"/>
      <c r="K38" s="144"/>
      <c r="L38" s="139"/>
      <c r="M38" s="139"/>
      <c r="N38" s="140"/>
      <c r="O38" s="193"/>
      <c r="P38" s="193">
        <f>IF(OR(O38="11",O38="12",O38="21",O38="22",O38="31"),$P$9,IF(OR(O38="41",O38="32",O38="23",O38="13"),$P$8,IF(OR(O38="51",O38="52",O38="42",O38="43",O38="33",O38="24",O38="14"),$P$7,IF(OR(O38="53",O38="54",O38="44",O38="34",O38="55",O38="45",O38="35",O38="25",O38="15"),$P$6,0))))</f>
        <v>0</v>
      </c>
      <c r="Q38" s="193"/>
      <c r="R38" s="139">
        <f>+L38-BN38</f>
        <v>0</v>
      </c>
      <c r="S38" s="139">
        <f>+M38-BQ38</f>
        <v>0</v>
      </c>
      <c r="T38" s="140"/>
      <c r="U38" s="193"/>
      <c r="V38" s="193">
        <f>IF(OR(U38="11",U38="12",U38="21",U38="22",U38="31"),$P$9,IF(OR(U38="41",U38="32",U38="23",U38="13"),$P$8,IF(OR(U38="51",U38="52",U38="42",U38="43",U38="33",U38="24",U38="14"),$P$7,IF(OR(U38="53",U38="54",U38="44",U38="34",U38="55",U38="45",U38="35",U38="25",U38="15"),$P$6,0))))</f>
        <v>0</v>
      </c>
      <c r="W38" s="139"/>
      <c r="X38" s="139"/>
      <c r="Y38" s="76" t="s">
        <v>530</v>
      </c>
      <c r="Z38" s="80" t="s">
        <v>665</v>
      </c>
      <c r="AA38" s="33" t="s">
        <v>23</v>
      </c>
      <c r="AB38" s="80" t="s">
        <v>384</v>
      </c>
      <c r="AC38" s="33" t="s">
        <v>7</v>
      </c>
      <c r="AD38" s="72">
        <f t="shared" ref="AD38:AD43" si="15">+SUM(AE38:AH38)</f>
        <v>2</v>
      </c>
      <c r="AE38" s="33">
        <v>0</v>
      </c>
      <c r="AF38" s="33">
        <v>1</v>
      </c>
      <c r="AG38" s="33">
        <v>0</v>
      </c>
      <c r="AH38" s="33">
        <v>1</v>
      </c>
      <c r="AI38" s="33" t="s">
        <v>23</v>
      </c>
      <c r="AJ38" s="33" t="s">
        <v>21</v>
      </c>
      <c r="AK38" s="33" t="s">
        <v>6</v>
      </c>
      <c r="AL38" s="33" t="s">
        <v>23</v>
      </c>
      <c r="AM38" s="33" t="s">
        <v>6</v>
      </c>
      <c r="AN38" s="33" t="s">
        <v>31</v>
      </c>
      <c r="AO38" s="33" t="s">
        <v>117</v>
      </c>
      <c r="AP38" s="33" t="s">
        <v>101</v>
      </c>
      <c r="AQ38" s="33" t="s">
        <v>103</v>
      </c>
      <c r="AR38" s="33" t="s">
        <v>105</v>
      </c>
      <c r="AS38" s="33" t="str">
        <f t="shared" si="2"/>
        <v>Detectar</v>
      </c>
      <c r="AT38" s="80" t="s">
        <v>108</v>
      </c>
      <c r="AU38" s="80" t="s">
        <v>110</v>
      </c>
      <c r="AV38" s="80" t="s">
        <v>112</v>
      </c>
      <c r="AW38" s="33">
        <f t="shared" si="3"/>
        <v>15</v>
      </c>
      <c r="AX38" s="33">
        <f t="shared" si="4"/>
        <v>15</v>
      </c>
      <c r="AY38" s="33">
        <f t="shared" si="5"/>
        <v>15</v>
      </c>
      <c r="AZ38" s="33">
        <f t="shared" si="6"/>
        <v>10</v>
      </c>
      <c r="BA38" s="33">
        <f t="shared" si="7"/>
        <v>15</v>
      </c>
      <c r="BB38" s="33">
        <f t="shared" si="8"/>
        <v>15</v>
      </c>
      <c r="BC38" s="33">
        <f t="shared" si="9"/>
        <v>10</v>
      </c>
      <c r="BD38" s="72">
        <f t="shared" si="10"/>
        <v>95</v>
      </c>
      <c r="BE38" s="72" t="str">
        <f t="shared" si="11"/>
        <v>Moderado</v>
      </c>
      <c r="BF38" s="34" t="s">
        <v>156</v>
      </c>
      <c r="BG38" s="72" t="str">
        <f t="shared" si="12"/>
        <v>Fuerte</v>
      </c>
      <c r="BH38" s="72" t="str">
        <f t="shared" si="13"/>
        <v>Moderado</v>
      </c>
      <c r="BI38" s="72">
        <f t="shared" si="14"/>
        <v>50</v>
      </c>
      <c r="BJ38" s="135"/>
      <c r="BK38" s="137"/>
      <c r="BL38" s="39" t="s">
        <v>166</v>
      </c>
      <c r="BM38" s="39" t="s">
        <v>167</v>
      </c>
      <c r="BN38" s="66">
        <f>IF(E38=$E$7,0,IF(AND(BK37="Fuerte",BL38="Directamente"),2,IF(AND(BK37="Moderado",BL38="Directamente"),1,0)))</f>
        <v>0</v>
      </c>
      <c r="BO38" s="134"/>
      <c r="BP38" s="66">
        <f>IF(D38=$E$7,0,IF(AND(BK37="Fuerte",BL38="Indirectamente"),1,IF(AND(BK37="Fuerte",BL38="Directamente"),2,IF(AND(BK37="Moderado",BL38="Directamente"),1,0))))</f>
        <v>0</v>
      </c>
      <c r="BQ38" s="134"/>
      <c r="BR38" s="99" t="s">
        <v>59</v>
      </c>
      <c r="BS38" s="51"/>
      <c r="BT38" s="51"/>
      <c r="BU38" s="51"/>
      <c r="BV38" s="51"/>
      <c r="BW38" s="51"/>
      <c r="BX38" s="51"/>
      <c r="BY38" s="51"/>
      <c r="BZ38" s="51"/>
      <c r="CA38" s="51"/>
      <c r="CB38" s="51"/>
      <c r="CC38" s="51"/>
      <c r="CD38" s="51"/>
      <c r="CE38" s="51"/>
      <c r="CF38" s="51"/>
      <c r="CG38" s="51"/>
      <c r="CH38" s="51"/>
      <c r="CI38" s="51"/>
      <c r="CJ38" s="51"/>
      <c r="CK38" s="51"/>
      <c r="CL38" s="51"/>
      <c r="CM38" s="51"/>
      <c r="CN38" s="51"/>
      <c r="CO38" s="51"/>
      <c r="CP38" s="51"/>
      <c r="CQ38" s="51"/>
      <c r="CR38" s="51"/>
      <c r="CS38" s="51"/>
      <c r="CT38" s="51"/>
      <c r="CU38" s="51"/>
      <c r="CV38" s="51"/>
      <c r="CW38" s="51"/>
      <c r="CX38" s="51"/>
      <c r="CY38" s="51"/>
      <c r="CZ38" s="51"/>
      <c r="DA38" s="51"/>
      <c r="DB38" s="51"/>
      <c r="DC38" s="51"/>
      <c r="DD38" s="51"/>
      <c r="DE38" s="51"/>
      <c r="DF38" s="51"/>
      <c r="DG38" s="51"/>
      <c r="DH38" s="51"/>
      <c r="DI38" s="51"/>
      <c r="DJ38" s="51"/>
      <c r="DK38" s="51"/>
      <c r="DL38" s="51"/>
      <c r="DM38" s="51"/>
      <c r="DN38" s="51"/>
      <c r="DO38" s="51"/>
      <c r="DP38" s="51"/>
      <c r="DQ38" s="51"/>
      <c r="DR38" s="51"/>
      <c r="DS38" s="51"/>
      <c r="DT38" s="51"/>
      <c r="DU38" s="51"/>
      <c r="DV38" s="51"/>
      <c r="DW38" s="51"/>
      <c r="DX38" s="51"/>
      <c r="DY38" s="51"/>
      <c r="DZ38" s="51"/>
      <c r="EA38" s="51"/>
      <c r="EB38" s="51"/>
      <c r="EC38" s="51"/>
      <c r="ED38" s="51"/>
      <c r="EE38" s="51"/>
      <c r="EF38" s="51"/>
      <c r="EG38" s="51"/>
      <c r="EH38" s="51"/>
    </row>
    <row r="39" spans="1:138" s="36" customFormat="1" ht="96" x14ac:dyDescent="0.2">
      <c r="A39" s="142">
        <v>6</v>
      </c>
      <c r="B39" s="142" t="s">
        <v>421</v>
      </c>
      <c r="C39" s="99" t="s">
        <v>59</v>
      </c>
      <c r="D39" s="75" t="s">
        <v>59</v>
      </c>
      <c r="E39" s="143" t="s">
        <v>32</v>
      </c>
      <c r="F39" s="136" t="s">
        <v>69</v>
      </c>
      <c r="G39" s="136" t="s">
        <v>77</v>
      </c>
      <c r="H39" s="136" t="s">
        <v>80</v>
      </c>
      <c r="I39" s="144" t="s">
        <v>193</v>
      </c>
      <c r="J39" s="145" t="s">
        <v>194</v>
      </c>
      <c r="K39" s="144" t="s">
        <v>195</v>
      </c>
      <c r="L39" s="139">
        <v>1</v>
      </c>
      <c r="M39" s="139">
        <v>3</v>
      </c>
      <c r="N39" s="140">
        <f t="shared" si="0"/>
        <v>3</v>
      </c>
      <c r="O39" s="193" t="str">
        <f>(CONCATENATE(L39,M39))</f>
        <v>13</v>
      </c>
      <c r="P39" s="193" t="str">
        <f>IF(OR(O39="11",O39="12",O39="21",O39="22",O39="31"),$P$9,IF(OR(O39="41",O39="32",O39="23",O39="13"),$P$8,IF(OR(O39="51",O39="52",O39="42",O39="43",O39="33",O39="24",O39="14"),$P$7,IF(OR(O39="53",O39="54",O39="44",O39="34",O39="55",O39="45",O39="35",O39="25",O39="15"),$P$6,0))))</f>
        <v>RIESGO MODERADO</v>
      </c>
      <c r="Q39" s="193" t="s">
        <v>90</v>
      </c>
      <c r="R39" s="138">
        <f>+IF(INT(L39-BO39)&lt;=1,1,INT(L39-BO39))</f>
        <v>1</v>
      </c>
      <c r="S39" s="138">
        <f>INT(M39-BQ39)</f>
        <v>2</v>
      </c>
      <c r="T39" s="140">
        <f t="shared" si="1"/>
        <v>2</v>
      </c>
      <c r="U39" s="193" t="str">
        <f>(CONCATENATE(R39,S39))</f>
        <v>12</v>
      </c>
      <c r="V39" s="193" t="str">
        <f>IF(OR(U39="11",U39="12",U39="21",U39="22",U39="31"),$P$9,IF(OR(U39="41",U39="32",U39="23",U39="13"),$P$8,IF(OR(U39="51",U39="52",U39="42",U39="43",U39="33",U39="24",U39="14"),$P$7,IF(OR(U39="53",U39="54",U39="44",U39="34",U39="55",U39="45",U39="35",U39="25",U39="15"),$P$6,0))))</f>
        <v>RIESGO BAJO</v>
      </c>
      <c r="W39" s="136" t="s">
        <v>810</v>
      </c>
      <c r="X39" s="136" t="s">
        <v>23</v>
      </c>
      <c r="Y39" s="76" t="s">
        <v>531</v>
      </c>
      <c r="Z39" s="80" t="s">
        <v>665</v>
      </c>
      <c r="AA39" s="33" t="s">
        <v>23</v>
      </c>
      <c r="AB39" s="80" t="s">
        <v>385</v>
      </c>
      <c r="AC39" s="33" t="s">
        <v>7</v>
      </c>
      <c r="AD39" s="72">
        <f t="shared" si="15"/>
        <v>0</v>
      </c>
      <c r="AE39" s="33">
        <v>0</v>
      </c>
      <c r="AF39" s="33">
        <v>0</v>
      </c>
      <c r="AG39" s="33">
        <v>0</v>
      </c>
      <c r="AH39" s="33">
        <v>0</v>
      </c>
      <c r="AI39" s="33" t="s">
        <v>6</v>
      </c>
      <c r="AJ39" s="33" t="s">
        <v>20</v>
      </c>
      <c r="AK39" s="33" t="s">
        <v>6</v>
      </c>
      <c r="AL39" s="33" t="s">
        <v>6</v>
      </c>
      <c r="AM39" s="33" t="s">
        <v>6</v>
      </c>
      <c r="AN39" s="33" t="s">
        <v>30</v>
      </c>
      <c r="AO39" s="33" t="s">
        <v>117</v>
      </c>
      <c r="AP39" s="33" t="s">
        <v>101</v>
      </c>
      <c r="AQ39" s="33" t="s">
        <v>103</v>
      </c>
      <c r="AR39" s="33" t="s">
        <v>105</v>
      </c>
      <c r="AS39" s="33" t="str">
        <f t="shared" si="2"/>
        <v>Prevenir</v>
      </c>
      <c r="AT39" s="80" t="s">
        <v>108</v>
      </c>
      <c r="AU39" s="80" t="s">
        <v>110</v>
      </c>
      <c r="AV39" s="80" t="s">
        <v>112</v>
      </c>
      <c r="AW39" s="33">
        <f t="shared" si="3"/>
        <v>15</v>
      </c>
      <c r="AX39" s="33">
        <f t="shared" si="4"/>
        <v>15</v>
      </c>
      <c r="AY39" s="33">
        <f t="shared" si="5"/>
        <v>15</v>
      </c>
      <c r="AZ39" s="33">
        <f t="shared" si="6"/>
        <v>15</v>
      </c>
      <c r="BA39" s="33">
        <f t="shared" si="7"/>
        <v>15</v>
      </c>
      <c r="BB39" s="33">
        <f t="shared" si="8"/>
        <v>15</v>
      </c>
      <c r="BC39" s="33">
        <f t="shared" si="9"/>
        <v>10</v>
      </c>
      <c r="BD39" s="72">
        <f t="shared" si="10"/>
        <v>100</v>
      </c>
      <c r="BE39" s="72" t="str">
        <f t="shared" si="11"/>
        <v>Fuerte</v>
      </c>
      <c r="BF39" s="34" t="s">
        <v>156</v>
      </c>
      <c r="BG39" s="72" t="str">
        <f t="shared" si="12"/>
        <v>Fuerte</v>
      </c>
      <c r="BH39" s="72" t="str">
        <f t="shared" si="13"/>
        <v>Fuerte</v>
      </c>
      <c r="BI39" s="72">
        <f t="shared" si="14"/>
        <v>100</v>
      </c>
      <c r="BJ39" s="135">
        <f>+AVERAGE(BI39:BI41)</f>
        <v>83.333333333333329</v>
      </c>
      <c r="BK39" s="137" t="str">
        <f>IF(BJ39&lt;50,"Débil",IF(BJ39=100,"Fuerte","Moderado"))</f>
        <v>Moderado</v>
      </c>
      <c r="BL39" s="39" t="s">
        <v>165</v>
      </c>
      <c r="BM39" s="39" t="s">
        <v>165</v>
      </c>
      <c r="BN39" s="66">
        <f>IF(E39=$E$7,0,IF(AND(BK39="Fuerte",BL39="Directamente"),2,IF(AND(BK39="Moderado",BL39="Directamente"),1,0)))</f>
        <v>1</v>
      </c>
      <c r="BO39" s="134">
        <f>+AVERAGE(BN39:BN41)</f>
        <v>0.66666666666666663</v>
      </c>
      <c r="BP39" s="66">
        <f>IF(D39=$E$7,0,IF(AND(BK39="Fuerte",BL39="Indirectamente"),1,IF(AND(BK39="Fuerte",BL39="Directamente"),2,IF(AND(BK39="Moderado",BL39="Directamente"),1,0))))</f>
        <v>1</v>
      </c>
      <c r="BQ39" s="134">
        <f>+AVERAGE(BP39:BP41)</f>
        <v>0.66666666666666663</v>
      </c>
      <c r="BR39" s="99" t="s">
        <v>59</v>
      </c>
      <c r="BS39" s="51"/>
      <c r="BT39" s="51"/>
      <c r="BU39" s="51"/>
      <c r="BV39" s="51"/>
      <c r="BW39" s="51"/>
      <c r="BX39" s="51"/>
      <c r="BY39" s="51"/>
      <c r="BZ39" s="51"/>
      <c r="CA39" s="51"/>
      <c r="CB39" s="51"/>
      <c r="CC39" s="51"/>
      <c r="CD39" s="51"/>
      <c r="CE39" s="51"/>
      <c r="CF39" s="51"/>
      <c r="CG39" s="51"/>
      <c r="CH39" s="51"/>
      <c r="CI39" s="51"/>
      <c r="CJ39" s="51"/>
      <c r="CK39" s="51"/>
      <c r="CL39" s="51"/>
      <c r="CM39" s="51"/>
      <c r="CN39" s="51"/>
      <c r="CO39" s="51"/>
      <c r="CP39" s="51"/>
      <c r="CQ39" s="51"/>
      <c r="CR39" s="51"/>
      <c r="CS39" s="51"/>
      <c r="CT39" s="51"/>
      <c r="CU39" s="51"/>
      <c r="CV39" s="51"/>
      <c r="CW39" s="51"/>
      <c r="CX39" s="51"/>
      <c r="CY39" s="51"/>
      <c r="CZ39" s="51"/>
      <c r="DA39" s="51"/>
      <c r="DB39" s="51"/>
      <c r="DC39" s="51"/>
      <c r="DD39" s="51"/>
      <c r="DE39" s="51"/>
      <c r="DF39" s="51"/>
      <c r="DG39" s="51"/>
      <c r="DH39" s="51"/>
      <c r="DI39" s="51"/>
      <c r="DJ39" s="51"/>
      <c r="DK39" s="51"/>
      <c r="DL39" s="51"/>
      <c r="DM39" s="51"/>
      <c r="DN39" s="51"/>
      <c r="DO39" s="51"/>
      <c r="DP39" s="51"/>
      <c r="DQ39" s="51"/>
      <c r="DR39" s="51"/>
      <c r="DS39" s="51"/>
      <c r="DT39" s="51"/>
      <c r="DU39" s="51"/>
      <c r="DV39" s="51"/>
      <c r="DW39" s="51"/>
      <c r="DX39" s="51"/>
      <c r="DY39" s="51"/>
      <c r="DZ39" s="51"/>
      <c r="EA39" s="51"/>
      <c r="EB39" s="51"/>
      <c r="EC39" s="51"/>
      <c r="ED39" s="51"/>
      <c r="EE39" s="51"/>
      <c r="EF39" s="51"/>
      <c r="EG39" s="51"/>
      <c r="EH39" s="51"/>
    </row>
    <row r="40" spans="1:138" s="36" customFormat="1" ht="124.5" customHeight="1" x14ac:dyDescent="0.2">
      <c r="A40" s="142"/>
      <c r="B40" s="142"/>
      <c r="C40" s="99" t="s">
        <v>59</v>
      </c>
      <c r="D40" s="75" t="s">
        <v>59</v>
      </c>
      <c r="E40" s="143"/>
      <c r="F40" s="136"/>
      <c r="G40" s="136"/>
      <c r="H40" s="136"/>
      <c r="I40" s="144"/>
      <c r="J40" s="145"/>
      <c r="K40" s="144"/>
      <c r="L40" s="139"/>
      <c r="M40" s="139"/>
      <c r="N40" s="140"/>
      <c r="O40" s="193"/>
      <c r="P40" s="193"/>
      <c r="Q40" s="193"/>
      <c r="R40" s="139">
        <f>+L40-BN40</f>
        <v>-1</v>
      </c>
      <c r="S40" s="139">
        <f>+M40-BQ40</f>
        <v>0</v>
      </c>
      <c r="T40" s="140"/>
      <c r="U40" s="193"/>
      <c r="V40" s="193"/>
      <c r="W40" s="139"/>
      <c r="X40" s="139"/>
      <c r="Y40" s="76" t="s">
        <v>786</v>
      </c>
      <c r="Z40" s="80" t="s">
        <v>666</v>
      </c>
      <c r="AA40" s="33" t="s">
        <v>23</v>
      </c>
      <c r="AB40" s="80" t="s">
        <v>667</v>
      </c>
      <c r="AC40" s="33" t="s">
        <v>7</v>
      </c>
      <c r="AD40" s="72">
        <f t="shared" si="15"/>
        <v>12</v>
      </c>
      <c r="AE40" s="33">
        <v>3</v>
      </c>
      <c r="AF40" s="33">
        <v>3</v>
      </c>
      <c r="AG40" s="33">
        <v>3</v>
      </c>
      <c r="AH40" s="33">
        <v>3</v>
      </c>
      <c r="AI40" s="33" t="s">
        <v>23</v>
      </c>
      <c r="AJ40" s="33" t="s">
        <v>20</v>
      </c>
      <c r="AK40" s="33" t="s">
        <v>23</v>
      </c>
      <c r="AL40" s="33" t="s">
        <v>23</v>
      </c>
      <c r="AM40" s="33" t="s">
        <v>6</v>
      </c>
      <c r="AN40" s="33" t="s">
        <v>27</v>
      </c>
      <c r="AO40" s="33" t="s">
        <v>117</v>
      </c>
      <c r="AP40" s="33" t="s">
        <v>101</v>
      </c>
      <c r="AQ40" s="33" t="s">
        <v>103</v>
      </c>
      <c r="AR40" s="33" t="s">
        <v>105</v>
      </c>
      <c r="AS40" s="33" t="str">
        <f t="shared" si="2"/>
        <v>Prevenir</v>
      </c>
      <c r="AT40" s="80" t="s">
        <v>108</v>
      </c>
      <c r="AU40" s="80" t="s">
        <v>110</v>
      </c>
      <c r="AV40" s="80" t="s">
        <v>112</v>
      </c>
      <c r="AW40" s="33">
        <f t="shared" si="3"/>
        <v>15</v>
      </c>
      <c r="AX40" s="33">
        <f t="shared" si="4"/>
        <v>15</v>
      </c>
      <c r="AY40" s="33">
        <f t="shared" si="5"/>
        <v>15</v>
      </c>
      <c r="AZ40" s="33">
        <f t="shared" si="6"/>
        <v>15</v>
      </c>
      <c r="BA40" s="33">
        <f t="shared" si="7"/>
        <v>15</v>
      </c>
      <c r="BB40" s="33">
        <f t="shared" si="8"/>
        <v>15</v>
      </c>
      <c r="BC40" s="33">
        <f t="shared" si="9"/>
        <v>10</v>
      </c>
      <c r="BD40" s="72">
        <f t="shared" si="10"/>
        <v>100</v>
      </c>
      <c r="BE40" s="72" t="str">
        <f t="shared" si="11"/>
        <v>Fuerte</v>
      </c>
      <c r="BF40" s="34" t="s">
        <v>156</v>
      </c>
      <c r="BG40" s="72" t="str">
        <f t="shared" si="12"/>
        <v>Fuerte</v>
      </c>
      <c r="BH40" s="72" t="str">
        <f t="shared" si="13"/>
        <v>Fuerte</v>
      </c>
      <c r="BI40" s="72">
        <f t="shared" si="14"/>
        <v>100</v>
      </c>
      <c r="BJ40" s="135"/>
      <c r="BK40" s="137"/>
      <c r="BL40" s="39" t="s">
        <v>165</v>
      </c>
      <c r="BM40" s="39" t="s">
        <v>165</v>
      </c>
      <c r="BN40" s="66">
        <f>IF(E40=$E$7,0,IF(AND(BK39="Fuerte",BL40="Directamente"),2,IF(AND(BK39="Moderado",BL40="Directamente"),1,0)))</f>
        <v>1</v>
      </c>
      <c r="BO40" s="134"/>
      <c r="BP40" s="66">
        <f>IF(D40=$E$7,0,IF(AND(BK39="Fuerte",BL40="Indirectamente"),1,IF(AND(BK39="Fuerte",BL40="Directamente"),2,IF(AND(BK39="Moderado",BL40="Directamente"),1,0))))</f>
        <v>1</v>
      </c>
      <c r="BQ40" s="134"/>
      <c r="BR40" s="99" t="s">
        <v>59</v>
      </c>
      <c r="BS40" s="51"/>
      <c r="BT40" s="51"/>
      <c r="BU40" s="51"/>
      <c r="BV40" s="51"/>
      <c r="BW40" s="51"/>
      <c r="BX40" s="51"/>
      <c r="BY40" s="51"/>
      <c r="BZ40" s="51"/>
      <c r="CA40" s="51"/>
      <c r="CB40" s="51"/>
      <c r="CC40" s="51"/>
      <c r="CD40" s="51"/>
      <c r="CE40" s="51"/>
      <c r="CF40" s="51"/>
      <c r="CG40" s="51"/>
      <c r="CH40" s="51"/>
      <c r="CI40" s="51"/>
      <c r="CJ40" s="51"/>
      <c r="CK40" s="51"/>
      <c r="CL40" s="51"/>
      <c r="CM40" s="51"/>
      <c r="CN40" s="51"/>
      <c r="CO40" s="51"/>
      <c r="CP40" s="51"/>
      <c r="CQ40" s="51"/>
      <c r="CR40" s="51"/>
      <c r="CS40" s="51"/>
      <c r="CT40" s="51"/>
      <c r="CU40" s="51"/>
      <c r="CV40" s="51"/>
      <c r="CW40" s="51"/>
      <c r="CX40" s="51"/>
      <c r="CY40" s="51"/>
      <c r="CZ40" s="51"/>
      <c r="DA40" s="51"/>
      <c r="DB40" s="51"/>
      <c r="DC40" s="51"/>
      <c r="DD40" s="51"/>
      <c r="DE40" s="51"/>
      <c r="DF40" s="51"/>
      <c r="DG40" s="51"/>
      <c r="DH40" s="51"/>
      <c r="DI40" s="51"/>
      <c r="DJ40" s="51"/>
      <c r="DK40" s="51"/>
      <c r="DL40" s="51"/>
      <c r="DM40" s="51"/>
      <c r="DN40" s="51"/>
      <c r="DO40" s="51"/>
      <c r="DP40" s="51"/>
      <c r="DQ40" s="51"/>
      <c r="DR40" s="51"/>
      <c r="DS40" s="51"/>
      <c r="DT40" s="51"/>
      <c r="DU40" s="51"/>
      <c r="DV40" s="51"/>
      <c r="DW40" s="51"/>
      <c r="DX40" s="51"/>
      <c r="DY40" s="51"/>
      <c r="DZ40" s="51"/>
      <c r="EA40" s="51"/>
      <c r="EB40" s="51"/>
      <c r="EC40" s="51"/>
      <c r="ED40" s="51"/>
      <c r="EE40" s="51"/>
      <c r="EF40" s="51"/>
      <c r="EG40" s="51"/>
      <c r="EH40" s="51"/>
    </row>
    <row r="41" spans="1:138" s="36" customFormat="1" ht="84" x14ac:dyDescent="0.2">
      <c r="A41" s="142"/>
      <c r="B41" s="142"/>
      <c r="C41" s="99" t="s">
        <v>59</v>
      </c>
      <c r="D41" s="75" t="s">
        <v>59</v>
      </c>
      <c r="E41" s="143"/>
      <c r="F41" s="136"/>
      <c r="G41" s="136"/>
      <c r="H41" s="136"/>
      <c r="I41" s="144"/>
      <c r="J41" s="145"/>
      <c r="K41" s="144"/>
      <c r="L41" s="139"/>
      <c r="M41" s="139"/>
      <c r="N41" s="140"/>
      <c r="O41" s="193"/>
      <c r="P41" s="193"/>
      <c r="Q41" s="193"/>
      <c r="R41" s="139">
        <f>+L41-BN41</f>
        <v>0</v>
      </c>
      <c r="S41" s="139">
        <f>+M41-BQ41</f>
        <v>0</v>
      </c>
      <c r="T41" s="140"/>
      <c r="U41" s="193"/>
      <c r="V41" s="193"/>
      <c r="W41" s="139"/>
      <c r="X41" s="139"/>
      <c r="Y41" s="76" t="s">
        <v>530</v>
      </c>
      <c r="Z41" s="80" t="s">
        <v>665</v>
      </c>
      <c r="AA41" s="33" t="s">
        <v>23</v>
      </c>
      <c r="AB41" s="80" t="s">
        <v>384</v>
      </c>
      <c r="AC41" s="33" t="s">
        <v>7</v>
      </c>
      <c r="AD41" s="72">
        <f>+SUM(AE41:AH41)</f>
        <v>2</v>
      </c>
      <c r="AE41" s="33">
        <v>0</v>
      </c>
      <c r="AF41" s="33">
        <v>1</v>
      </c>
      <c r="AG41" s="33">
        <v>0</v>
      </c>
      <c r="AH41" s="33">
        <v>1</v>
      </c>
      <c r="AI41" s="33" t="s">
        <v>23</v>
      </c>
      <c r="AJ41" s="33" t="s">
        <v>21</v>
      </c>
      <c r="AK41" s="33" t="s">
        <v>6</v>
      </c>
      <c r="AL41" s="33" t="s">
        <v>23</v>
      </c>
      <c r="AM41" s="33" t="s">
        <v>6</v>
      </c>
      <c r="AN41" s="33" t="s">
        <v>31</v>
      </c>
      <c r="AO41" s="33" t="s">
        <v>117</v>
      </c>
      <c r="AP41" s="33" t="s">
        <v>101</v>
      </c>
      <c r="AQ41" s="33" t="s">
        <v>103</v>
      </c>
      <c r="AR41" s="33" t="s">
        <v>105</v>
      </c>
      <c r="AS41" s="33" t="str">
        <f t="shared" si="2"/>
        <v>Detectar</v>
      </c>
      <c r="AT41" s="80" t="s">
        <v>108</v>
      </c>
      <c r="AU41" s="80" t="s">
        <v>110</v>
      </c>
      <c r="AV41" s="80" t="s">
        <v>112</v>
      </c>
      <c r="AW41" s="33">
        <f t="shared" si="3"/>
        <v>15</v>
      </c>
      <c r="AX41" s="33">
        <f t="shared" si="4"/>
        <v>15</v>
      </c>
      <c r="AY41" s="33">
        <f t="shared" si="5"/>
        <v>15</v>
      </c>
      <c r="AZ41" s="33">
        <f t="shared" si="6"/>
        <v>10</v>
      </c>
      <c r="BA41" s="33">
        <f t="shared" si="7"/>
        <v>15</v>
      </c>
      <c r="BB41" s="33">
        <f t="shared" si="8"/>
        <v>15</v>
      </c>
      <c r="BC41" s="33">
        <f t="shared" si="9"/>
        <v>10</v>
      </c>
      <c r="BD41" s="72">
        <f t="shared" si="10"/>
        <v>95</v>
      </c>
      <c r="BE41" s="72" t="str">
        <f t="shared" si="11"/>
        <v>Moderado</v>
      </c>
      <c r="BF41" s="34" t="s">
        <v>156</v>
      </c>
      <c r="BG41" s="72" t="str">
        <f t="shared" si="12"/>
        <v>Fuerte</v>
      </c>
      <c r="BH41" s="72" t="str">
        <f t="shared" si="13"/>
        <v>Moderado</v>
      </c>
      <c r="BI41" s="72">
        <f t="shared" si="14"/>
        <v>50</v>
      </c>
      <c r="BJ41" s="135"/>
      <c r="BK41" s="137"/>
      <c r="BL41" s="39" t="s">
        <v>166</v>
      </c>
      <c r="BM41" s="39" t="s">
        <v>167</v>
      </c>
      <c r="BN41" s="66">
        <f>IF(E41=$E$7,0,IF(AND(BK39="Fuerte",BL41="Directamente"),2,IF(AND(BK39="Moderado",BL41="Directamente"),1,0)))</f>
        <v>0</v>
      </c>
      <c r="BO41" s="134"/>
      <c r="BP41" s="66">
        <f>IF(D41=$E$7,0,IF(AND(BK39="Fuerte",BL41="Indirectamente"),1,IF(AND(BK39="Fuerte",BL41="Directamente"),2,IF(AND(BK39="Moderado",BL41="Directamente"),1,0))))</f>
        <v>0</v>
      </c>
      <c r="BQ41" s="134"/>
      <c r="BR41" s="99" t="s">
        <v>59</v>
      </c>
      <c r="BS41" s="51"/>
      <c r="BT41" s="51"/>
      <c r="BU41" s="51"/>
      <c r="BV41" s="51"/>
      <c r="BW41" s="51"/>
      <c r="BX41" s="51"/>
      <c r="BY41" s="51"/>
      <c r="BZ41" s="51"/>
      <c r="CA41" s="51"/>
      <c r="CB41" s="51"/>
      <c r="CC41" s="51"/>
      <c r="CD41" s="51"/>
      <c r="CE41" s="51"/>
      <c r="CF41" s="51"/>
      <c r="CG41" s="51"/>
      <c r="CH41" s="51"/>
      <c r="CI41" s="51"/>
      <c r="CJ41" s="51"/>
      <c r="CK41" s="51"/>
      <c r="CL41" s="51"/>
      <c r="CM41" s="51"/>
      <c r="CN41" s="51"/>
      <c r="CO41" s="51"/>
      <c r="CP41" s="51"/>
      <c r="CQ41" s="51"/>
      <c r="CR41" s="51"/>
      <c r="CS41" s="51"/>
      <c r="CT41" s="51"/>
      <c r="CU41" s="51"/>
      <c r="CV41" s="51"/>
      <c r="CW41" s="51"/>
      <c r="CX41" s="51"/>
      <c r="CY41" s="51"/>
      <c r="CZ41" s="51"/>
      <c r="DA41" s="51"/>
      <c r="DB41" s="51"/>
      <c r="DC41" s="51"/>
      <c r="DD41" s="51"/>
      <c r="DE41" s="51"/>
      <c r="DF41" s="51"/>
      <c r="DG41" s="51"/>
      <c r="DH41" s="51"/>
      <c r="DI41" s="51"/>
      <c r="DJ41" s="51"/>
      <c r="DK41" s="51"/>
      <c r="DL41" s="51"/>
      <c r="DM41" s="51"/>
      <c r="DN41" s="51"/>
      <c r="DO41" s="51"/>
      <c r="DP41" s="51"/>
      <c r="DQ41" s="51"/>
      <c r="DR41" s="51"/>
      <c r="DS41" s="51"/>
      <c r="DT41" s="51"/>
      <c r="DU41" s="51"/>
      <c r="DV41" s="51"/>
      <c r="DW41" s="51"/>
      <c r="DX41" s="51"/>
      <c r="DY41" s="51"/>
      <c r="DZ41" s="51"/>
      <c r="EA41" s="51"/>
      <c r="EB41" s="51"/>
      <c r="EC41" s="51"/>
      <c r="ED41" s="51"/>
      <c r="EE41" s="51"/>
      <c r="EF41" s="51"/>
      <c r="EG41" s="51"/>
      <c r="EH41" s="51"/>
    </row>
    <row r="42" spans="1:138" s="36" customFormat="1" ht="97.5" customHeight="1" x14ac:dyDescent="0.2">
      <c r="A42" s="74">
        <v>7</v>
      </c>
      <c r="B42" s="74" t="s">
        <v>422</v>
      </c>
      <c r="C42" s="99" t="s">
        <v>59</v>
      </c>
      <c r="D42" s="75" t="s">
        <v>59</v>
      </c>
      <c r="E42" s="75" t="s">
        <v>38</v>
      </c>
      <c r="F42" s="70" t="s">
        <v>69</v>
      </c>
      <c r="G42" s="70" t="s">
        <v>76</v>
      </c>
      <c r="H42" s="70" t="s">
        <v>80</v>
      </c>
      <c r="I42" s="76" t="s">
        <v>196</v>
      </c>
      <c r="J42" s="77" t="s">
        <v>197</v>
      </c>
      <c r="K42" s="76" t="s">
        <v>198</v>
      </c>
      <c r="L42" s="71">
        <v>5</v>
      </c>
      <c r="M42" s="71">
        <v>4</v>
      </c>
      <c r="N42" s="66">
        <f t="shared" si="0"/>
        <v>20</v>
      </c>
      <c r="O42" s="63" t="str">
        <f>(CONCATENATE(L42,M42))</f>
        <v>54</v>
      </c>
      <c r="P42" s="63" t="str">
        <f>IF(OR(O42="11",O42="12",O42="21",O42="22",O42="31"),$P$9,IF(OR(O42="41",O42="32",O42="23",O42="13"),$P$8,IF(OR(O42="51",O42="52",O42="42",O42="43",O42="33",O42="24",O42="14"),$P$7,IF(OR(O42="53",O42="54",O42="44",O42="34",O42="55",O42="45",O42="35",O42="25",O42="15"),$P$6,0))))</f>
        <v>RIESGO EXTREMO</v>
      </c>
      <c r="Q42" s="63" t="s">
        <v>90</v>
      </c>
      <c r="R42" s="73">
        <f>INT(L42-BO42)</f>
        <v>4</v>
      </c>
      <c r="S42" s="73">
        <f>INT(M42-BQ42)</f>
        <v>3</v>
      </c>
      <c r="T42" s="66">
        <f t="shared" si="1"/>
        <v>12</v>
      </c>
      <c r="U42" s="63" t="str">
        <f>(CONCATENATE(R42,S42))</f>
        <v>43</v>
      </c>
      <c r="V42" s="63" t="str">
        <f>IF(OR(U42="11",U42="12",U42="21",U42="22",U42="31"),$P$9,IF(OR(U42="41",U42="32",U42="23",U42="13"),$P$8,IF(OR(U42="51",U42="52",U42="42",U42="43",U42="33",U42="24",U42="14"),$P$7,IF(OR(U42="53",U42="54",U42="44",U42="34",U42="55",U42="45",U42="35",U42="25",U42="15"),$P$6,0))))</f>
        <v>RIESGO ALTO</v>
      </c>
      <c r="W42" s="70" t="s">
        <v>810</v>
      </c>
      <c r="X42" s="70" t="s">
        <v>23</v>
      </c>
      <c r="Y42" s="76" t="s">
        <v>530</v>
      </c>
      <c r="Z42" s="80" t="s">
        <v>665</v>
      </c>
      <c r="AA42" s="33" t="s">
        <v>23</v>
      </c>
      <c r="AB42" s="80" t="s">
        <v>384</v>
      </c>
      <c r="AC42" s="33" t="s">
        <v>7</v>
      </c>
      <c r="AD42" s="72">
        <f>+SUM(AE42:AH42)</f>
        <v>2</v>
      </c>
      <c r="AE42" s="33">
        <v>0</v>
      </c>
      <c r="AF42" s="33">
        <v>1</v>
      </c>
      <c r="AG42" s="33">
        <v>0</v>
      </c>
      <c r="AH42" s="33">
        <v>1</v>
      </c>
      <c r="AI42" s="33" t="s">
        <v>23</v>
      </c>
      <c r="AJ42" s="33" t="s">
        <v>21</v>
      </c>
      <c r="AK42" s="33" t="s">
        <v>6</v>
      </c>
      <c r="AL42" s="33" t="s">
        <v>23</v>
      </c>
      <c r="AM42" s="33" t="s">
        <v>6</v>
      </c>
      <c r="AN42" s="33" t="s">
        <v>31</v>
      </c>
      <c r="AO42" s="33" t="s">
        <v>117</v>
      </c>
      <c r="AP42" s="33" t="s">
        <v>101</v>
      </c>
      <c r="AQ42" s="33" t="s">
        <v>103</v>
      </c>
      <c r="AR42" s="33" t="s">
        <v>105</v>
      </c>
      <c r="AS42" s="33" t="str">
        <f t="shared" si="2"/>
        <v>Detectar</v>
      </c>
      <c r="AT42" s="80" t="s">
        <v>108</v>
      </c>
      <c r="AU42" s="80" t="s">
        <v>110</v>
      </c>
      <c r="AV42" s="80" t="s">
        <v>112</v>
      </c>
      <c r="AW42" s="33">
        <f t="shared" si="3"/>
        <v>15</v>
      </c>
      <c r="AX42" s="33">
        <f t="shared" si="4"/>
        <v>15</v>
      </c>
      <c r="AY42" s="33">
        <f t="shared" si="5"/>
        <v>15</v>
      </c>
      <c r="AZ42" s="33">
        <f t="shared" si="6"/>
        <v>10</v>
      </c>
      <c r="BA42" s="33">
        <f t="shared" si="7"/>
        <v>15</v>
      </c>
      <c r="BB42" s="33">
        <f t="shared" si="8"/>
        <v>15</v>
      </c>
      <c r="BC42" s="33">
        <f t="shared" si="9"/>
        <v>10</v>
      </c>
      <c r="BD42" s="72">
        <f t="shared" si="10"/>
        <v>95</v>
      </c>
      <c r="BE42" s="72" t="str">
        <f t="shared" si="11"/>
        <v>Moderado</v>
      </c>
      <c r="BF42" s="34" t="s">
        <v>156</v>
      </c>
      <c r="BG42" s="72" t="str">
        <f t="shared" si="12"/>
        <v>Fuerte</v>
      </c>
      <c r="BH42" s="72" t="str">
        <f t="shared" si="13"/>
        <v>Moderado</v>
      </c>
      <c r="BI42" s="72">
        <f t="shared" si="14"/>
        <v>50</v>
      </c>
      <c r="BJ42" s="100">
        <f>+AVERAGE(BI42:BI42)</f>
        <v>50</v>
      </c>
      <c r="BK42" s="72" t="str">
        <f>IF(BJ42&lt;50,"Débil",IF(BJ42=100,"Fuerte","Moderado"))</f>
        <v>Moderado</v>
      </c>
      <c r="BL42" s="39" t="s">
        <v>165</v>
      </c>
      <c r="BM42" s="39" t="s">
        <v>165</v>
      </c>
      <c r="BN42" s="66">
        <f>IF(E42=$E$7,0,IF(AND(BK42="Fuerte",BL42="Directamente"),2,IF(AND(BK42="Moderado",BL42="Directamente"),1,0)))</f>
        <v>1</v>
      </c>
      <c r="BO42" s="81">
        <f>+AVERAGE(BN42:BN42)</f>
        <v>1</v>
      </c>
      <c r="BP42" s="66">
        <f>IF(D42=$E$7,0,IF(AND(BK42="Fuerte",BL42="Indirectamente"),1,IF(AND(BK42="Fuerte",BL42="Directamente"),2,IF(AND(BK42="Moderado",BL42="Directamente"),1,0))))</f>
        <v>1</v>
      </c>
      <c r="BQ42" s="81">
        <f>+AVERAGE(BP42:BP42)</f>
        <v>1</v>
      </c>
      <c r="BR42" s="99" t="s">
        <v>59</v>
      </c>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row>
    <row r="43" spans="1:138" s="36" customFormat="1" ht="105.75" customHeight="1" x14ac:dyDescent="0.2">
      <c r="A43" s="74">
        <v>8</v>
      </c>
      <c r="B43" s="74" t="s">
        <v>423</v>
      </c>
      <c r="C43" s="99" t="s">
        <v>59</v>
      </c>
      <c r="D43" s="75" t="s">
        <v>59</v>
      </c>
      <c r="E43" s="75" t="s">
        <v>34</v>
      </c>
      <c r="F43" s="70" t="s">
        <v>64</v>
      </c>
      <c r="G43" s="70" t="s">
        <v>76</v>
      </c>
      <c r="H43" s="70" t="s">
        <v>71</v>
      </c>
      <c r="I43" s="76" t="s">
        <v>199</v>
      </c>
      <c r="J43" s="77" t="s">
        <v>200</v>
      </c>
      <c r="K43" s="76" t="s">
        <v>201</v>
      </c>
      <c r="L43" s="71">
        <v>1</v>
      </c>
      <c r="M43" s="71">
        <v>5</v>
      </c>
      <c r="N43" s="66">
        <f t="shared" si="0"/>
        <v>5</v>
      </c>
      <c r="O43" s="63" t="str">
        <f>(CONCATENATE(L43,M43))</f>
        <v>15</v>
      </c>
      <c r="P43" s="63" t="str">
        <f>IF(OR(O43="11",O43="12",O43="21",O43="22",O43="31"),$P$9,IF(OR(O43="41",O43="32",O43="23",O43="13"),$P$8,IF(OR(O43="51",O43="52",O43="42",O43="43",O43="33",O43="24",O43="14"),$P$7,IF(OR(O43="53",O43="54",O43="44",O43="34",O43="55",O43="45",O43="35",O43="25",O43="15"),$P$6,0))))</f>
        <v>RIESGO EXTREMO</v>
      </c>
      <c r="Q43" s="63" t="s">
        <v>90</v>
      </c>
      <c r="R43" s="73">
        <f>INT(L43-BO43)</f>
        <v>1</v>
      </c>
      <c r="S43" s="73">
        <f>INT(M43-BQ43)</f>
        <v>5</v>
      </c>
      <c r="T43" s="66">
        <f t="shared" si="1"/>
        <v>5</v>
      </c>
      <c r="U43" s="63" t="str">
        <f>(CONCATENATE(R43,S43))</f>
        <v>15</v>
      </c>
      <c r="V43" s="63" t="str">
        <f>IF(OR(U43="11",U43="12",U43="21",U43="22",U43="31"),$P$9,IF(OR(U43="41",U43="32",U43="23",U43="13"),$P$8,IF(OR(U43="51",U43="52",U43="42",U43="43",U43="33",U43="24",U43="14"),$P$7,IF(OR(U43="53",U43="54",U43="44",U43="34",U43="55",U43="45",U43="35",U43="25",U43="15"),$P$6,0))))</f>
        <v>RIESGO EXTREMO</v>
      </c>
      <c r="W43" s="70" t="s">
        <v>810</v>
      </c>
      <c r="X43" s="70" t="s">
        <v>23</v>
      </c>
      <c r="Y43" s="76" t="s">
        <v>532</v>
      </c>
      <c r="Z43" s="80" t="s">
        <v>665</v>
      </c>
      <c r="AA43" s="33" t="s">
        <v>23</v>
      </c>
      <c r="AB43" s="80" t="s">
        <v>386</v>
      </c>
      <c r="AC43" s="33" t="s">
        <v>7</v>
      </c>
      <c r="AD43" s="72">
        <f t="shared" si="15"/>
        <v>0</v>
      </c>
      <c r="AE43" s="33">
        <v>0</v>
      </c>
      <c r="AF43" s="33">
        <v>0</v>
      </c>
      <c r="AG43" s="33">
        <v>0</v>
      </c>
      <c r="AH43" s="33">
        <v>0</v>
      </c>
      <c r="AI43" s="33" t="s">
        <v>6</v>
      </c>
      <c r="AJ43" s="33" t="s">
        <v>21</v>
      </c>
      <c r="AK43" s="33" t="s">
        <v>6</v>
      </c>
      <c r="AL43" s="33" t="s">
        <v>6</v>
      </c>
      <c r="AM43" s="33" t="s">
        <v>6</v>
      </c>
      <c r="AN43" s="33" t="s">
        <v>29</v>
      </c>
      <c r="AO43" s="33" t="s">
        <v>117</v>
      </c>
      <c r="AP43" s="33" t="s">
        <v>101</v>
      </c>
      <c r="AQ43" s="33" t="s">
        <v>103</v>
      </c>
      <c r="AR43" s="33" t="s">
        <v>105</v>
      </c>
      <c r="AS43" s="33" t="str">
        <f t="shared" si="2"/>
        <v>Detectar</v>
      </c>
      <c r="AT43" s="80" t="s">
        <v>108</v>
      </c>
      <c r="AU43" s="80" t="s">
        <v>110</v>
      </c>
      <c r="AV43" s="80" t="s">
        <v>112</v>
      </c>
      <c r="AW43" s="33">
        <f t="shared" si="3"/>
        <v>15</v>
      </c>
      <c r="AX43" s="33">
        <f t="shared" si="4"/>
        <v>15</v>
      </c>
      <c r="AY43" s="33">
        <f t="shared" si="5"/>
        <v>15</v>
      </c>
      <c r="AZ43" s="33">
        <f t="shared" si="6"/>
        <v>10</v>
      </c>
      <c r="BA43" s="33">
        <f t="shared" si="7"/>
        <v>15</v>
      </c>
      <c r="BB43" s="33">
        <f t="shared" si="8"/>
        <v>15</v>
      </c>
      <c r="BC43" s="33">
        <f t="shared" si="9"/>
        <v>10</v>
      </c>
      <c r="BD43" s="72">
        <f t="shared" si="10"/>
        <v>95</v>
      </c>
      <c r="BE43" s="72" t="str">
        <f t="shared" si="11"/>
        <v>Moderado</v>
      </c>
      <c r="BF43" s="34" t="s">
        <v>156</v>
      </c>
      <c r="BG43" s="72" t="str">
        <f t="shared" si="12"/>
        <v>Fuerte</v>
      </c>
      <c r="BH43" s="72" t="str">
        <f t="shared" si="13"/>
        <v>Moderado</v>
      </c>
      <c r="BI43" s="72">
        <f t="shared" si="14"/>
        <v>50</v>
      </c>
      <c r="BJ43" s="100">
        <f>+AVERAGE(BI43:BI43)</f>
        <v>50</v>
      </c>
      <c r="BK43" s="72" t="str">
        <f>IF(BJ43&lt;50,"Débil",IF(BJ43=100,"Fuerte","Moderado"))</f>
        <v>Moderado</v>
      </c>
      <c r="BL43" s="39" t="s">
        <v>165</v>
      </c>
      <c r="BM43" s="39" t="s">
        <v>165</v>
      </c>
      <c r="BN43" s="66">
        <f>IF(E43=$E$7,0,IF(AND(BK43="Fuerte",BL43="Directamente"),2,IF(AND(BK43="Moderado",BL43="Directamente"),1,0)))</f>
        <v>0</v>
      </c>
      <c r="BO43" s="81">
        <f>+AVERAGE(BN43:BN43)</f>
        <v>0</v>
      </c>
      <c r="BP43" s="66">
        <f>IF(D43=$E$7,0,IF(AND(BK43="Fuerte",BL43="Indirectamente"),1,IF(AND(BK43="Fuerte",BL43="Directamente"),2,IF(AND(BK43="Moderado",BL43="Directamente"),1,0))))</f>
        <v>1</v>
      </c>
      <c r="BQ43" s="81">
        <f>+IF(E43="De Corrupción",0,AVERAGE(BP43:BP43))</f>
        <v>0</v>
      </c>
      <c r="BR43" s="99" t="s">
        <v>59</v>
      </c>
      <c r="BS43" s="51"/>
      <c r="BT43" s="51"/>
      <c r="BU43" s="51"/>
      <c r="BV43" s="51"/>
      <c r="BW43" s="51"/>
      <c r="BX43" s="51"/>
      <c r="BY43" s="51"/>
      <c r="BZ43" s="51"/>
      <c r="CA43" s="51"/>
      <c r="CB43" s="51"/>
      <c r="CC43" s="51"/>
      <c r="CD43" s="51"/>
      <c r="CE43" s="51"/>
      <c r="CF43" s="51"/>
      <c r="CG43" s="51"/>
      <c r="CH43" s="51"/>
      <c r="CI43" s="51"/>
      <c r="CJ43" s="51"/>
      <c r="CK43" s="51"/>
      <c r="CL43" s="51"/>
      <c r="CM43" s="51"/>
      <c r="CN43" s="51"/>
      <c r="CO43" s="51"/>
      <c r="CP43" s="51"/>
      <c r="CQ43" s="51"/>
      <c r="CR43" s="51"/>
      <c r="CS43" s="51"/>
      <c r="CT43" s="51"/>
      <c r="CU43" s="51"/>
      <c r="CV43" s="51"/>
      <c r="CW43" s="51"/>
      <c r="CX43" s="51"/>
      <c r="CY43" s="51"/>
      <c r="CZ43" s="51"/>
      <c r="DA43" s="51"/>
      <c r="DB43" s="51"/>
      <c r="DC43" s="51"/>
      <c r="DD43" s="51"/>
      <c r="DE43" s="51"/>
      <c r="DF43" s="51"/>
      <c r="DG43" s="51"/>
      <c r="DH43" s="51"/>
      <c r="DI43" s="51"/>
      <c r="DJ43" s="51"/>
      <c r="DK43" s="51"/>
      <c r="DL43" s="51"/>
      <c r="DM43" s="51"/>
      <c r="DN43" s="51"/>
      <c r="DO43" s="51"/>
      <c r="DP43" s="51"/>
      <c r="DQ43" s="51"/>
      <c r="DR43" s="51"/>
      <c r="DS43" s="51"/>
      <c r="DT43" s="51"/>
      <c r="DU43" s="51"/>
      <c r="DV43" s="51"/>
      <c r="DW43" s="51"/>
      <c r="DX43" s="51"/>
      <c r="DY43" s="51"/>
      <c r="DZ43" s="51"/>
      <c r="EA43" s="51"/>
      <c r="EB43" s="51"/>
      <c r="EC43" s="51"/>
      <c r="ED43" s="51"/>
      <c r="EE43" s="51"/>
      <c r="EF43" s="51"/>
      <c r="EG43" s="51"/>
      <c r="EH43" s="51"/>
    </row>
    <row r="44" spans="1:138" s="51" customFormat="1" x14ac:dyDescent="0.2">
      <c r="B44" s="40"/>
      <c r="C44" s="41"/>
      <c r="D44" s="54"/>
      <c r="I44" s="53"/>
      <c r="K44" s="53"/>
      <c r="N44" s="104"/>
      <c r="O44" s="64"/>
      <c r="P44" s="52"/>
      <c r="Q44" s="55"/>
      <c r="T44" s="104"/>
      <c r="U44" s="64"/>
      <c r="V44" s="52"/>
      <c r="Z44" s="45"/>
      <c r="AA44" s="53"/>
      <c r="AB44" s="53"/>
      <c r="AC44" s="53"/>
      <c r="AD44" s="53"/>
      <c r="AE44" s="53"/>
      <c r="AF44" s="53"/>
      <c r="AG44" s="53"/>
      <c r="AH44" s="53"/>
      <c r="AI44" s="53"/>
      <c r="AJ44" s="53"/>
      <c r="AK44" s="53"/>
      <c r="AL44" s="53"/>
      <c r="AM44" s="53"/>
      <c r="AN44" s="53"/>
      <c r="AO44" s="53"/>
      <c r="AP44" s="45"/>
      <c r="AQ44" s="45"/>
      <c r="AR44" s="45"/>
      <c r="AS44" s="45"/>
      <c r="AT44" s="45"/>
      <c r="AU44" s="45"/>
      <c r="AV44" s="45"/>
      <c r="AW44" s="45"/>
      <c r="AX44" s="45"/>
      <c r="AY44" s="45"/>
      <c r="AZ44" s="45"/>
      <c r="BA44" s="45"/>
      <c r="BB44" s="45"/>
      <c r="BC44" s="45"/>
      <c r="BD44" s="45"/>
      <c r="BE44" s="45"/>
      <c r="BF44" s="53"/>
      <c r="BG44" s="53"/>
      <c r="BH44" s="53"/>
      <c r="BI44" s="53"/>
      <c r="BJ44" s="57"/>
      <c r="BK44" s="53"/>
      <c r="BR44" s="41"/>
    </row>
    <row r="45" spans="1:138" s="51" customFormat="1" x14ac:dyDescent="0.2">
      <c r="B45" s="40"/>
      <c r="C45" s="41"/>
      <c r="D45" s="54"/>
      <c r="I45" s="53"/>
      <c r="K45" s="53"/>
      <c r="N45" s="104"/>
      <c r="O45" s="64"/>
      <c r="P45" s="52"/>
      <c r="Q45" s="55"/>
      <c r="T45" s="104"/>
      <c r="U45" s="64"/>
      <c r="V45" s="52"/>
      <c r="Z45" s="45"/>
      <c r="AA45" s="53"/>
      <c r="AB45" s="53"/>
      <c r="AC45" s="53"/>
      <c r="AD45" s="53"/>
      <c r="AE45" s="53"/>
      <c r="AF45" s="53"/>
      <c r="AG45" s="53"/>
      <c r="AH45" s="53"/>
      <c r="AI45" s="53"/>
      <c r="AJ45" s="53"/>
      <c r="AK45" s="53"/>
      <c r="AL45" s="53"/>
      <c r="AM45" s="53"/>
      <c r="AN45" s="53"/>
      <c r="AO45" s="53"/>
      <c r="AP45" s="45"/>
      <c r="AQ45" s="45"/>
      <c r="AR45" s="45"/>
      <c r="AS45" s="45"/>
      <c r="AT45" s="45"/>
      <c r="AU45" s="45"/>
      <c r="AV45" s="45"/>
      <c r="AW45" s="45"/>
      <c r="AX45" s="45"/>
      <c r="AY45" s="45"/>
      <c r="AZ45" s="45"/>
      <c r="BA45" s="45"/>
      <c r="BB45" s="45"/>
      <c r="BC45" s="45"/>
      <c r="BD45" s="45"/>
      <c r="BE45" s="45"/>
      <c r="BF45" s="53"/>
      <c r="BG45" s="53"/>
      <c r="BH45" s="53"/>
      <c r="BI45" s="53"/>
      <c r="BJ45" s="57"/>
      <c r="BK45" s="53"/>
      <c r="BR45" s="41"/>
    </row>
    <row r="46" spans="1:138" s="51" customFormat="1" x14ac:dyDescent="0.2">
      <c r="B46" s="40"/>
      <c r="C46" s="41"/>
      <c r="D46" s="54"/>
      <c r="I46" s="53"/>
      <c r="K46" s="53"/>
      <c r="N46" s="186"/>
      <c r="O46" s="187"/>
      <c r="P46" s="52"/>
      <c r="Q46" s="55"/>
      <c r="T46" s="186"/>
      <c r="U46" s="187"/>
      <c r="V46" s="52"/>
      <c r="Z46" s="45"/>
      <c r="AA46" s="53"/>
      <c r="AB46" s="53"/>
      <c r="AC46" s="53"/>
      <c r="AD46" s="53"/>
      <c r="AE46" s="53"/>
      <c r="AF46" s="53"/>
      <c r="AG46" s="53"/>
      <c r="AH46" s="53"/>
      <c r="AI46" s="53"/>
      <c r="AJ46" s="53"/>
      <c r="AK46" s="53"/>
      <c r="AL46" s="53"/>
      <c r="AM46" s="53"/>
      <c r="AN46" s="53"/>
      <c r="AO46" s="53"/>
      <c r="AP46" s="45"/>
      <c r="AQ46" s="45"/>
      <c r="AR46" s="45"/>
      <c r="AS46" s="45"/>
      <c r="AT46" s="45"/>
      <c r="AU46" s="45"/>
      <c r="AV46" s="45"/>
      <c r="AW46" s="45"/>
      <c r="AX46" s="45"/>
      <c r="AY46" s="45"/>
      <c r="AZ46" s="45"/>
      <c r="BA46" s="45"/>
      <c r="BB46" s="45"/>
      <c r="BC46" s="45"/>
      <c r="BD46" s="45"/>
      <c r="BE46" s="45"/>
      <c r="BF46" s="53"/>
      <c r="BG46" s="53"/>
      <c r="BH46" s="53"/>
      <c r="BI46" s="53"/>
      <c r="BJ46" s="201"/>
      <c r="BK46" s="53"/>
      <c r="BR46" s="41"/>
    </row>
    <row r="47" spans="1:138" s="51" customFormat="1" x14ac:dyDescent="0.2">
      <c r="B47" s="40"/>
      <c r="C47" s="41"/>
      <c r="D47" s="54"/>
      <c r="I47" s="53"/>
      <c r="K47" s="53"/>
      <c r="N47" s="186"/>
      <c r="O47" s="187"/>
      <c r="P47" s="52"/>
      <c r="Q47" s="55"/>
      <c r="T47" s="186"/>
      <c r="U47" s="187"/>
      <c r="V47" s="52"/>
      <c r="Z47" s="45"/>
      <c r="AA47" s="53"/>
      <c r="AB47" s="53"/>
      <c r="AC47" s="53"/>
      <c r="AD47" s="53"/>
      <c r="AE47" s="53"/>
      <c r="AF47" s="53"/>
      <c r="AG47" s="53"/>
      <c r="AH47" s="53"/>
      <c r="AI47" s="53"/>
      <c r="AJ47" s="53"/>
      <c r="AK47" s="53"/>
      <c r="AL47" s="53"/>
      <c r="AM47" s="53"/>
      <c r="AN47" s="53"/>
      <c r="AO47" s="53"/>
      <c r="AP47" s="45"/>
      <c r="AQ47" s="45"/>
      <c r="AR47" s="45"/>
      <c r="AS47" s="45"/>
      <c r="AT47" s="45"/>
      <c r="AU47" s="45"/>
      <c r="AV47" s="45"/>
      <c r="AW47" s="45"/>
      <c r="AX47" s="45"/>
      <c r="AY47" s="45"/>
      <c r="AZ47" s="45"/>
      <c r="BA47" s="45"/>
      <c r="BB47" s="45"/>
      <c r="BC47" s="45"/>
      <c r="BD47" s="45"/>
      <c r="BE47" s="45"/>
      <c r="BF47" s="53"/>
      <c r="BG47" s="53"/>
      <c r="BH47" s="53"/>
      <c r="BI47" s="53"/>
      <c r="BJ47" s="201"/>
      <c r="BK47" s="53"/>
      <c r="BR47" s="41"/>
    </row>
    <row r="48" spans="1:138" s="51" customFormat="1" x14ac:dyDescent="0.2">
      <c r="B48" s="40"/>
      <c r="C48" s="41"/>
      <c r="D48" s="54"/>
      <c r="I48" s="53"/>
      <c r="K48" s="53"/>
      <c r="N48" s="186"/>
      <c r="O48" s="187"/>
      <c r="P48" s="52"/>
      <c r="T48" s="186"/>
      <c r="U48" s="187"/>
      <c r="V48" s="52"/>
      <c r="Z48" s="45"/>
      <c r="AA48" s="53"/>
      <c r="AB48" s="53"/>
      <c r="AC48" s="53"/>
      <c r="AD48" s="53"/>
      <c r="AE48" s="53"/>
      <c r="AF48" s="53"/>
      <c r="AG48" s="53"/>
      <c r="AH48" s="53"/>
      <c r="AI48" s="53"/>
      <c r="AJ48" s="53"/>
      <c r="AK48" s="53"/>
      <c r="AL48" s="53"/>
      <c r="AM48" s="53"/>
      <c r="AN48" s="53"/>
      <c r="AO48" s="53"/>
      <c r="AP48" s="45"/>
      <c r="AQ48" s="45"/>
      <c r="AR48" s="45"/>
      <c r="AS48" s="45"/>
      <c r="AT48" s="45"/>
      <c r="AU48" s="45"/>
      <c r="AV48" s="45"/>
      <c r="AW48" s="45"/>
      <c r="AX48" s="45"/>
      <c r="AY48" s="45"/>
      <c r="AZ48" s="45"/>
      <c r="BA48" s="45"/>
      <c r="BB48" s="45"/>
      <c r="BC48" s="45"/>
      <c r="BD48" s="45"/>
      <c r="BE48" s="45"/>
      <c r="BF48" s="53"/>
      <c r="BG48" s="53"/>
      <c r="BH48" s="53"/>
      <c r="BI48" s="53"/>
      <c r="BJ48" s="201"/>
      <c r="BK48" s="53"/>
      <c r="BR48" s="41"/>
    </row>
    <row r="49" spans="9:62" x14ac:dyDescent="0.2">
      <c r="I49" s="22"/>
      <c r="K49" s="22"/>
      <c r="N49" s="186"/>
      <c r="O49" s="187"/>
      <c r="T49" s="186"/>
      <c r="U49" s="187"/>
      <c r="BJ49" s="186"/>
    </row>
    <row r="50" spans="9:62" x14ac:dyDescent="0.2">
      <c r="I50" s="22"/>
      <c r="K50" s="22"/>
    </row>
    <row r="51" spans="9:62" x14ac:dyDescent="0.2">
      <c r="K51" s="22"/>
      <c r="N51" s="186"/>
      <c r="O51" s="187"/>
      <c r="T51" s="186"/>
      <c r="U51" s="187"/>
      <c r="BJ51" s="186"/>
    </row>
    <row r="52" spans="9:62" x14ac:dyDescent="0.2">
      <c r="K52" s="22"/>
      <c r="N52" s="186"/>
      <c r="O52" s="187"/>
      <c r="T52" s="186"/>
      <c r="U52" s="187"/>
      <c r="BJ52" s="186"/>
    </row>
    <row r="53" spans="9:62" x14ac:dyDescent="0.2">
      <c r="K53" s="22"/>
      <c r="N53" s="186"/>
      <c r="O53" s="187"/>
      <c r="T53" s="186"/>
      <c r="U53" s="187"/>
      <c r="BJ53" s="186"/>
    </row>
    <row r="54" spans="9:62" x14ac:dyDescent="0.2">
      <c r="K54" s="22"/>
      <c r="N54" s="186"/>
      <c r="O54" s="187"/>
      <c r="T54" s="186"/>
      <c r="U54" s="187"/>
      <c r="BJ54" s="186"/>
    </row>
    <row r="55" spans="9:62" x14ac:dyDescent="0.2">
      <c r="K55" s="22"/>
      <c r="N55" s="186"/>
      <c r="O55" s="187"/>
      <c r="T55" s="186"/>
      <c r="U55" s="187"/>
      <c r="BJ55" s="186"/>
    </row>
    <row r="56" spans="9:62" x14ac:dyDescent="0.2">
      <c r="K56" s="22"/>
      <c r="N56" s="186"/>
      <c r="O56" s="187"/>
      <c r="T56" s="186"/>
      <c r="U56" s="187"/>
      <c r="BJ56" s="186"/>
    </row>
    <row r="57" spans="9:62" x14ac:dyDescent="0.2">
      <c r="K57" s="22"/>
      <c r="N57" s="186"/>
      <c r="O57" s="187"/>
      <c r="T57" s="186"/>
      <c r="U57" s="187"/>
      <c r="BJ57" s="186"/>
    </row>
    <row r="58" spans="9:62" x14ac:dyDescent="0.2">
      <c r="K58" s="22"/>
    </row>
    <row r="59" spans="9:62" x14ac:dyDescent="0.2">
      <c r="K59" s="22"/>
    </row>
    <row r="60" spans="9:62" x14ac:dyDescent="0.2">
      <c r="K60" s="22"/>
    </row>
    <row r="61" spans="9:62" x14ac:dyDescent="0.2">
      <c r="K61" s="22"/>
      <c r="N61" s="186"/>
      <c r="O61" s="187"/>
      <c r="T61" s="186"/>
      <c r="U61" s="187"/>
      <c r="BJ61" s="186"/>
    </row>
    <row r="62" spans="9:62" x14ac:dyDescent="0.2">
      <c r="K62" s="22"/>
      <c r="N62" s="186"/>
      <c r="O62" s="187"/>
      <c r="T62" s="186"/>
      <c r="U62" s="187"/>
      <c r="BJ62" s="186"/>
    </row>
    <row r="63" spans="9:62" x14ac:dyDescent="0.2">
      <c r="K63" s="22"/>
      <c r="N63" s="186"/>
      <c r="O63" s="187"/>
      <c r="T63" s="186"/>
      <c r="U63" s="187"/>
      <c r="BJ63" s="186"/>
    </row>
    <row r="64" spans="9:62" x14ac:dyDescent="0.2">
      <c r="K64" s="22"/>
      <c r="N64" s="186"/>
      <c r="O64" s="187"/>
      <c r="T64" s="186"/>
      <c r="U64" s="187"/>
      <c r="BJ64" s="186"/>
    </row>
    <row r="65" spans="11:62" x14ac:dyDescent="0.2">
      <c r="K65" s="22"/>
      <c r="N65" s="186"/>
      <c r="O65" s="187"/>
      <c r="T65" s="186"/>
      <c r="U65" s="187"/>
      <c r="BJ65" s="186"/>
    </row>
    <row r="66" spans="11:62" x14ac:dyDescent="0.2">
      <c r="K66" s="22"/>
    </row>
    <row r="67" spans="11:62" x14ac:dyDescent="0.2">
      <c r="K67" s="22"/>
      <c r="N67" s="186"/>
      <c r="O67" s="187"/>
      <c r="T67" s="186"/>
      <c r="U67" s="187"/>
      <c r="BJ67" s="186"/>
    </row>
    <row r="68" spans="11:62" x14ac:dyDescent="0.2">
      <c r="K68" s="22"/>
      <c r="N68" s="186"/>
      <c r="O68" s="187"/>
      <c r="T68" s="186"/>
      <c r="U68" s="187"/>
      <c r="BJ68" s="186"/>
    </row>
    <row r="69" spans="11:62" x14ac:dyDescent="0.2">
      <c r="K69" s="22"/>
      <c r="N69" s="186"/>
      <c r="O69" s="187"/>
      <c r="T69" s="186"/>
      <c r="U69" s="187"/>
      <c r="BJ69" s="186"/>
    </row>
    <row r="70" spans="11:62" x14ac:dyDescent="0.2">
      <c r="K70" s="22"/>
      <c r="N70" s="186"/>
      <c r="O70" s="187"/>
      <c r="T70" s="186"/>
      <c r="U70" s="187"/>
      <c r="BJ70" s="186"/>
    </row>
    <row r="71" spans="11:62" x14ac:dyDescent="0.2">
      <c r="K71" s="22"/>
      <c r="N71" s="186"/>
      <c r="O71" s="187"/>
      <c r="T71" s="186"/>
      <c r="U71" s="187"/>
      <c r="BJ71" s="186"/>
    </row>
    <row r="72" spans="11:62" x14ac:dyDescent="0.2">
      <c r="K72" s="22"/>
      <c r="N72" s="186"/>
      <c r="O72" s="187"/>
      <c r="T72" s="186"/>
      <c r="U72" s="187"/>
      <c r="BJ72" s="186"/>
    </row>
    <row r="73" spans="11:62" x14ac:dyDescent="0.2">
      <c r="K73" s="22"/>
      <c r="N73" s="186"/>
      <c r="O73" s="187"/>
      <c r="T73" s="186"/>
      <c r="U73" s="187"/>
      <c r="BJ73" s="186"/>
    </row>
    <row r="74" spans="11:62" x14ac:dyDescent="0.2">
      <c r="K74" s="22"/>
      <c r="N74" s="186"/>
      <c r="O74" s="187"/>
      <c r="T74" s="186"/>
      <c r="U74" s="187"/>
      <c r="BJ74" s="186"/>
    </row>
    <row r="75" spans="11:62" x14ac:dyDescent="0.2">
      <c r="K75" s="22"/>
      <c r="N75" s="186"/>
      <c r="O75" s="187"/>
      <c r="T75" s="186"/>
      <c r="U75" s="187"/>
      <c r="BJ75" s="186"/>
    </row>
    <row r="76" spans="11:62" x14ac:dyDescent="0.2">
      <c r="K76" s="22"/>
      <c r="N76" s="186"/>
      <c r="O76" s="187"/>
      <c r="T76" s="186"/>
      <c r="U76" s="187"/>
      <c r="BJ76" s="186"/>
    </row>
    <row r="77" spans="11:62" x14ac:dyDescent="0.2">
      <c r="K77" s="22"/>
      <c r="N77" s="186"/>
      <c r="O77" s="187"/>
      <c r="T77" s="186"/>
      <c r="U77" s="187"/>
      <c r="BJ77" s="186"/>
    </row>
    <row r="78" spans="11:62" x14ac:dyDescent="0.2">
      <c r="K78" s="22"/>
      <c r="N78" s="186"/>
      <c r="O78" s="187"/>
      <c r="T78" s="186"/>
      <c r="U78" s="187"/>
      <c r="BJ78" s="186"/>
    </row>
    <row r="79" spans="11:62" x14ac:dyDescent="0.2">
      <c r="K79" s="22"/>
      <c r="N79" s="186"/>
      <c r="O79" s="187"/>
      <c r="T79" s="186"/>
      <c r="U79" s="187"/>
      <c r="BJ79" s="186"/>
    </row>
    <row r="80" spans="11:62" x14ac:dyDescent="0.2">
      <c r="K80" s="22"/>
    </row>
    <row r="81" spans="11:62" x14ac:dyDescent="0.2">
      <c r="K81" s="22"/>
      <c r="N81" s="186"/>
      <c r="O81" s="187"/>
      <c r="T81" s="186"/>
      <c r="U81" s="187"/>
      <c r="BJ81" s="186"/>
    </row>
    <row r="82" spans="11:62" x14ac:dyDescent="0.2">
      <c r="K82" s="22"/>
      <c r="N82" s="186"/>
      <c r="O82" s="187"/>
      <c r="T82" s="186"/>
      <c r="U82" s="187"/>
      <c r="BJ82" s="186"/>
    </row>
    <row r="83" spans="11:62" x14ac:dyDescent="0.2">
      <c r="K83" s="22"/>
      <c r="N83" s="186"/>
      <c r="O83" s="187"/>
      <c r="T83" s="186"/>
      <c r="U83" s="187"/>
      <c r="BJ83" s="186"/>
    </row>
    <row r="84" spans="11:62" x14ac:dyDescent="0.2">
      <c r="K84" s="22"/>
    </row>
    <row r="85" spans="11:62" x14ac:dyDescent="0.2">
      <c r="K85" s="22"/>
    </row>
    <row r="86" spans="11:62" x14ac:dyDescent="0.2">
      <c r="K86" s="22"/>
      <c r="N86" s="186"/>
      <c r="O86" s="187"/>
      <c r="T86" s="186"/>
      <c r="U86" s="187"/>
      <c r="BJ86" s="186"/>
    </row>
    <row r="87" spans="11:62" x14ac:dyDescent="0.2">
      <c r="K87" s="22"/>
      <c r="N87" s="186"/>
      <c r="O87" s="187"/>
      <c r="T87" s="186"/>
      <c r="U87" s="187"/>
      <c r="BJ87" s="186"/>
    </row>
    <row r="88" spans="11:62" x14ac:dyDescent="0.2">
      <c r="K88" s="22"/>
      <c r="N88" s="186"/>
      <c r="O88" s="187"/>
      <c r="T88" s="186"/>
      <c r="U88" s="187"/>
      <c r="BJ88" s="186"/>
    </row>
    <row r="89" spans="11:62" x14ac:dyDescent="0.2">
      <c r="K89" s="22"/>
      <c r="N89" s="186"/>
      <c r="O89" s="187"/>
      <c r="T89" s="186"/>
      <c r="U89" s="187"/>
      <c r="BJ89" s="186"/>
    </row>
    <row r="90" spans="11:62" x14ac:dyDescent="0.2">
      <c r="K90" s="22"/>
      <c r="N90" s="186"/>
      <c r="O90" s="187"/>
      <c r="T90" s="186"/>
      <c r="U90" s="187"/>
      <c r="BJ90" s="186"/>
    </row>
    <row r="91" spans="11:62" x14ac:dyDescent="0.2">
      <c r="K91" s="22"/>
      <c r="N91" s="186"/>
      <c r="O91" s="187"/>
      <c r="T91" s="186"/>
      <c r="U91" s="187"/>
      <c r="BJ91" s="186"/>
    </row>
    <row r="92" spans="11:62" x14ac:dyDescent="0.2">
      <c r="K92" s="22"/>
      <c r="N92" s="186"/>
      <c r="O92" s="187"/>
      <c r="T92" s="186"/>
      <c r="U92" s="187"/>
      <c r="BJ92" s="186"/>
    </row>
    <row r="93" spans="11:62" x14ac:dyDescent="0.2">
      <c r="K93" s="22"/>
      <c r="N93" s="186"/>
      <c r="O93" s="187"/>
      <c r="T93" s="186"/>
      <c r="U93" s="187"/>
      <c r="BJ93" s="186"/>
    </row>
    <row r="94" spans="11:62" x14ac:dyDescent="0.2">
      <c r="K94" s="22"/>
      <c r="N94" s="186"/>
      <c r="O94" s="187"/>
      <c r="T94" s="186"/>
      <c r="U94" s="187"/>
      <c r="BJ94" s="186"/>
    </row>
    <row r="95" spans="11:62" x14ac:dyDescent="0.2">
      <c r="K95" s="22"/>
    </row>
    <row r="96" spans="11:62" x14ac:dyDescent="0.2">
      <c r="K96" s="22"/>
    </row>
    <row r="97" spans="11:62" x14ac:dyDescent="0.2">
      <c r="K97" s="22"/>
    </row>
    <row r="98" spans="11:62" x14ac:dyDescent="0.2">
      <c r="K98" s="22"/>
      <c r="N98" s="186"/>
      <c r="O98" s="187"/>
      <c r="T98" s="186"/>
      <c r="U98" s="187"/>
      <c r="BJ98" s="186"/>
    </row>
    <row r="99" spans="11:62" x14ac:dyDescent="0.2">
      <c r="K99" s="22"/>
      <c r="N99" s="186"/>
      <c r="O99" s="187"/>
      <c r="T99" s="186"/>
      <c r="U99" s="187"/>
      <c r="BJ99" s="186"/>
    </row>
    <row r="100" spans="11:62" x14ac:dyDescent="0.2">
      <c r="K100" s="22"/>
      <c r="N100" s="186"/>
      <c r="O100" s="187"/>
      <c r="T100" s="186"/>
      <c r="U100" s="187"/>
      <c r="BJ100" s="186"/>
    </row>
    <row r="101" spans="11:62" x14ac:dyDescent="0.2">
      <c r="K101" s="22"/>
      <c r="N101" s="186"/>
      <c r="O101" s="187"/>
      <c r="T101" s="186"/>
      <c r="U101" s="187"/>
      <c r="BJ101" s="186"/>
    </row>
    <row r="102" spans="11:62" x14ac:dyDescent="0.2">
      <c r="K102" s="22"/>
      <c r="N102" s="186"/>
      <c r="O102" s="187"/>
      <c r="T102" s="186"/>
      <c r="U102" s="187"/>
      <c r="BJ102" s="186"/>
    </row>
    <row r="103" spans="11:62" x14ac:dyDescent="0.2">
      <c r="K103" s="22"/>
      <c r="N103" s="186"/>
      <c r="O103" s="187"/>
      <c r="T103" s="186"/>
      <c r="U103" s="187"/>
      <c r="BJ103" s="186"/>
    </row>
    <row r="104" spans="11:62" x14ac:dyDescent="0.2">
      <c r="K104" s="22"/>
      <c r="N104" s="186"/>
      <c r="O104" s="187"/>
      <c r="T104" s="186"/>
      <c r="U104" s="187"/>
      <c r="BJ104" s="186"/>
    </row>
    <row r="105" spans="11:62" x14ac:dyDescent="0.2">
      <c r="K105" s="22"/>
      <c r="N105" s="186"/>
      <c r="O105" s="187"/>
      <c r="T105" s="186"/>
      <c r="U105" s="187"/>
      <c r="BJ105" s="186"/>
    </row>
    <row r="106" spans="11:62" x14ac:dyDescent="0.2">
      <c r="K106" s="22"/>
      <c r="N106" s="186"/>
      <c r="O106" s="187"/>
      <c r="T106" s="186"/>
      <c r="U106" s="187"/>
      <c r="BJ106" s="186"/>
    </row>
    <row r="107" spans="11:62" x14ac:dyDescent="0.2">
      <c r="K107" s="22"/>
    </row>
    <row r="109" spans="11:62" x14ac:dyDescent="0.2">
      <c r="N109" s="186"/>
      <c r="O109" s="187"/>
      <c r="T109" s="186"/>
      <c r="U109" s="187"/>
      <c r="BJ109" s="186"/>
    </row>
    <row r="110" spans="11:62" x14ac:dyDescent="0.2">
      <c r="N110" s="186"/>
      <c r="O110" s="187"/>
      <c r="T110" s="186"/>
      <c r="U110" s="187"/>
      <c r="BJ110" s="186"/>
    </row>
    <row r="112" spans="11:62" x14ac:dyDescent="0.2">
      <c r="N112" s="186"/>
      <c r="O112" s="187"/>
      <c r="T112" s="186"/>
      <c r="U112" s="187"/>
      <c r="BJ112" s="186"/>
    </row>
    <row r="113" spans="14:62" x14ac:dyDescent="0.2">
      <c r="N113" s="186"/>
      <c r="O113" s="187"/>
      <c r="T113" s="186"/>
      <c r="U113" s="187"/>
      <c r="BJ113" s="186"/>
    </row>
    <row r="114" spans="14:62" x14ac:dyDescent="0.2">
      <c r="N114" s="186"/>
      <c r="O114" s="187"/>
      <c r="T114" s="186"/>
      <c r="U114" s="187"/>
      <c r="BJ114" s="186"/>
    </row>
    <row r="115" spans="14:62" x14ac:dyDescent="0.2">
      <c r="N115" s="186"/>
      <c r="O115" s="187"/>
      <c r="T115" s="186"/>
      <c r="U115" s="187"/>
      <c r="BJ115" s="186"/>
    </row>
    <row r="116" spans="14:62" x14ac:dyDescent="0.2">
      <c r="N116" s="186"/>
      <c r="O116" s="187"/>
      <c r="T116" s="186"/>
      <c r="U116" s="187"/>
      <c r="BJ116" s="186"/>
    </row>
    <row r="117" spans="14:62" x14ac:dyDescent="0.2">
      <c r="N117" s="186"/>
      <c r="O117" s="187"/>
      <c r="T117" s="186"/>
      <c r="U117" s="187"/>
      <c r="BJ117" s="186"/>
    </row>
    <row r="118" spans="14:62" x14ac:dyDescent="0.2">
      <c r="N118" s="186"/>
      <c r="O118" s="187"/>
      <c r="T118" s="186"/>
      <c r="U118" s="187"/>
      <c r="BJ118" s="186"/>
    </row>
    <row r="119" spans="14:62" x14ac:dyDescent="0.2">
      <c r="N119" s="186"/>
      <c r="O119" s="187"/>
      <c r="T119" s="186"/>
      <c r="U119" s="187"/>
      <c r="BJ119" s="186"/>
    </row>
    <row r="123" spans="14:62" x14ac:dyDescent="0.2">
      <c r="N123" s="186"/>
      <c r="O123" s="187"/>
      <c r="T123" s="186"/>
      <c r="U123" s="187"/>
      <c r="BJ123" s="186"/>
    </row>
    <row r="124" spans="14:62" x14ac:dyDescent="0.2">
      <c r="N124" s="186"/>
      <c r="O124" s="187"/>
      <c r="T124" s="186"/>
      <c r="U124" s="187"/>
      <c r="BJ124" s="186"/>
    </row>
    <row r="125" spans="14:62" x14ac:dyDescent="0.2">
      <c r="N125" s="186"/>
      <c r="O125" s="187"/>
      <c r="T125" s="186"/>
      <c r="U125" s="187"/>
      <c r="BJ125" s="186"/>
    </row>
    <row r="126" spans="14:62" x14ac:dyDescent="0.2">
      <c r="N126" s="186"/>
      <c r="O126" s="187"/>
      <c r="T126" s="186"/>
      <c r="U126" s="187"/>
      <c r="BJ126" s="186"/>
    </row>
    <row r="127" spans="14:62" x14ac:dyDescent="0.2">
      <c r="N127" s="186"/>
      <c r="O127" s="187"/>
      <c r="T127" s="186"/>
      <c r="U127" s="187"/>
      <c r="BJ127" s="186"/>
    </row>
    <row r="128" spans="14:62" x14ac:dyDescent="0.2">
      <c r="N128" s="186"/>
      <c r="O128" s="187"/>
      <c r="T128" s="186"/>
      <c r="U128" s="187"/>
      <c r="BJ128" s="186"/>
    </row>
    <row r="129" spans="14:62" x14ac:dyDescent="0.2">
      <c r="N129" s="186"/>
      <c r="O129" s="187"/>
      <c r="T129" s="186"/>
      <c r="U129" s="187"/>
      <c r="BJ129" s="186"/>
    </row>
    <row r="134" spans="14:62" x14ac:dyDescent="0.2">
      <c r="N134" s="186"/>
      <c r="O134" s="187"/>
      <c r="T134" s="186"/>
      <c r="U134" s="187"/>
      <c r="BJ134" s="186"/>
    </row>
    <row r="135" spans="14:62" x14ac:dyDescent="0.2">
      <c r="N135" s="186"/>
      <c r="O135" s="187"/>
      <c r="T135" s="186"/>
      <c r="U135" s="187"/>
      <c r="BJ135" s="186"/>
    </row>
    <row r="136" spans="14:62" x14ac:dyDescent="0.2">
      <c r="N136" s="186"/>
      <c r="O136" s="187"/>
      <c r="T136" s="186"/>
      <c r="U136" s="187"/>
      <c r="BJ136" s="186"/>
    </row>
    <row r="137" spans="14:62" x14ac:dyDescent="0.2">
      <c r="N137" s="186"/>
      <c r="O137" s="187"/>
      <c r="T137" s="186"/>
      <c r="U137" s="187"/>
      <c r="BJ137" s="186"/>
    </row>
    <row r="138" spans="14:62" x14ac:dyDescent="0.2">
      <c r="N138" s="186"/>
      <c r="O138" s="187"/>
      <c r="T138" s="186"/>
      <c r="U138" s="187"/>
      <c r="BJ138" s="186"/>
    </row>
    <row r="139" spans="14:62" x14ac:dyDescent="0.2">
      <c r="N139" s="186"/>
      <c r="O139" s="187"/>
      <c r="T139" s="186"/>
      <c r="U139" s="187"/>
      <c r="BJ139" s="186"/>
    </row>
    <row r="140" spans="14:62" x14ac:dyDescent="0.2">
      <c r="N140" s="186"/>
      <c r="O140" s="187"/>
      <c r="T140" s="186"/>
      <c r="U140" s="187"/>
      <c r="BJ140" s="186"/>
    </row>
    <row r="143" spans="14:62" x14ac:dyDescent="0.2">
      <c r="N143" s="186"/>
      <c r="O143" s="187"/>
      <c r="T143" s="186"/>
      <c r="U143" s="187"/>
      <c r="BJ143" s="186"/>
    </row>
    <row r="144" spans="14:62" x14ac:dyDescent="0.2">
      <c r="N144" s="186"/>
      <c r="O144" s="187"/>
      <c r="T144" s="186"/>
      <c r="U144" s="187"/>
      <c r="BJ144" s="186"/>
    </row>
    <row r="145" spans="14:62" x14ac:dyDescent="0.2">
      <c r="N145" s="186"/>
      <c r="O145" s="187"/>
      <c r="T145" s="186"/>
      <c r="U145" s="187"/>
      <c r="BJ145" s="186"/>
    </row>
    <row r="146" spans="14:62" x14ac:dyDescent="0.2">
      <c r="N146" s="186"/>
      <c r="O146" s="187"/>
      <c r="T146" s="186"/>
      <c r="U146" s="187"/>
      <c r="BJ146" s="186"/>
    </row>
    <row r="147" spans="14:62" x14ac:dyDescent="0.2">
      <c r="N147" s="186"/>
      <c r="O147" s="187"/>
      <c r="T147" s="186"/>
      <c r="U147" s="187"/>
      <c r="BJ147" s="186"/>
    </row>
    <row r="148" spans="14:62" x14ac:dyDescent="0.2">
      <c r="N148" s="186"/>
      <c r="O148" s="187"/>
      <c r="T148" s="186"/>
      <c r="U148" s="187"/>
      <c r="BJ148" s="186"/>
    </row>
  </sheetData>
  <sheetProtection sheet="1" formatCells="0" formatColumns="0" formatRows="0" sort="0" autoFilter="0" pivotTables="0"/>
  <autoFilter ref="A36:BR43" xr:uid="{C17AB63A-CC2E-45B1-9000-3DF8F50B2535}"/>
  <mergeCells count="213">
    <mergeCell ref="B2:D5"/>
    <mergeCell ref="E2:X5"/>
    <mergeCell ref="D28:F28"/>
    <mergeCell ref="D35:K35"/>
    <mergeCell ref="L35:X35"/>
    <mergeCell ref="Y35:BK35"/>
    <mergeCell ref="BJ37:BJ38"/>
    <mergeCell ref="BJ39:BJ41"/>
    <mergeCell ref="N37:N38"/>
    <mergeCell ref="O37:O38"/>
    <mergeCell ref="N39:N41"/>
    <mergeCell ref="O39:O41"/>
    <mergeCell ref="T37:T38"/>
    <mergeCell ref="U37:U38"/>
    <mergeCell ref="T39:T41"/>
    <mergeCell ref="U39:U41"/>
    <mergeCell ref="A37:A38"/>
    <mergeCell ref="B37:B38"/>
    <mergeCell ref="E37:E38"/>
    <mergeCell ref="F37:F38"/>
    <mergeCell ref="G37:G38"/>
    <mergeCell ref="H37:H38"/>
    <mergeCell ref="BJ46:BJ49"/>
    <mergeCell ref="T46:T49"/>
    <mergeCell ref="U46:U49"/>
    <mergeCell ref="N46:N49"/>
    <mergeCell ref="O46:O49"/>
    <mergeCell ref="S39:S41"/>
    <mergeCell ref="V39:V41"/>
    <mergeCell ref="K39:K41"/>
    <mergeCell ref="L39:L41"/>
    <mergeCell ref="M39:M41"/>
    <mergeCell ref="P39:P41"/>
    <mergeCell ref="A39:A41"/>
    <mergeCell ref="B39:B41"/>
    <mergeCell ref="E39:E41"/>
    <mergeCell ref="F39:F41"/>
    <mergeCell ref="G39:G41"/>
    <mergeCell ref="H39:H41"/>
    <mergeCell ref="BO37:BO38"/>
    <mergeCell ref="BQ37:BQ38"/>
    <mergeCell ref="I39:I41"/>
    <mergeCell ref="J39:J41"/>
    <mergeCell ref="V37:V38"/>
    <mergeCell ref="W37:W38"/>
    <mergeCell ref="X37:X38"/>
    <mergeCell ref="BK37:BK38"/>
    <mergeCell ref="P37:P38"/>
    <mergeCell ref="Q37:Q38"/>
    <mergeCell ref="R37:R38"/>
    <mergeCell ref="S37:S38"/>
    <mergeCell ref="I37:I38"/>
    <mergeCell ref="J37:J38"/>
    <mergeCell ref="K37:K38"/>
    <mergeCell ref="L37:L38"/>
    <mergeCell ref="M37:M38"/>
    <mergeCell ref="W39:W41"/>
    <mergeCell ref="X39:X41"/>
    <mergeCell ref="BK39:BK41"/>
    <mergeCell ref="BO39:BO41"/>
    <mergeCell ref="BQ39:BQ41"/>
    <mergeCell ref="Q39:Q41"/>
    <mergeCell ref="R39:R41"/>
    <mergeCell ref="BJ51:BJ53"/>
    <mergeCell ref="T51:T53"/>
    <mergeCell ref="U51:U53"/>
    <mergeCell ref="N51:N53"/>
    <mergeCell ref="O51:O53"/>
    <mergeCell ref="U54:U57"/>
    <mergeCell ref="BJ54:BJ57"/>
    <mergeCell ref="O54:O57"/>
    <mergeCell ref="T54:T57"/>
    <mergeCell ref="N54:N57"/>
    <mergeCell ref="BJ61:BJ62"/>
    <mergeCell ref="T61:T62"/>
    <mergeCell ref="U61:U62"/>
    <mergeCell ref="N61:N62"/>
    <mergeCell ref="O61:O62"/>
    <mergeCell ref="U63:U65"/>
    <mergeCell ref="BJ63:BJ65"/>
    <mergeCell ref="O63:O65"/>
    <mergeCell ref="T63:T65"/>
    <mergeCell ref="N63:N65"/>
    <mergeCell ref="BJ67:BJ69"/>
    <mergeCell ref="T67:T69"/>
    <mergeCell ref="U67:U69"/>
    <mergeCell ref="N67:N69"/>
    <mergeCell ref="O67:O69"/>
    <mergeCell ref="U70:U71"/>
    <mergeCell ref="BJ70:BJ71"/>
    <mergeCell ref="O70:O71"/>
    <mergeCell ref="T70:T71"/>
    <mergeCell ref="N70:N71"/>
    <mergeCell ref="BJ72:BJ73"/>
    <mergeCell ref="T72:T73"/>
    <mergeCell ref="U72:U73"/>
    <mergeCell ref="N72:N73"/>
    <mergeCell ref="O72:O73"/>
    <mergeCell ref="U74:U76"/>
    <mergeCell ref="BJ74:BJ76"/>
    <mergeCell ref="O74:O76"/>
    <mergeCell ref="T74:T76"/>
    <mergeCell ref="N74:N76"/>
    <mergeCell ref="BJ77:BJ79"/>
    <mergeCell ref="T77:T79"/>
    <mergeCell ref="U77:U79"/>
    <mergeCell ref="N77:N79"/>
    <mergeCell ref="O77:O79"/>
    <mergeCell ref="U81:U83"/>
    <mergeCell ref="BJ81:BJ83"/>
    <mergeCell ref="O81:O83"/>
    <mergeCell ref="T81:T83"/>
    <mergeCell ref="N81:N83"/>
    <mergeCell ref="BJ86:BJ88"/>
    <mergeCell ref="T86:T88"/>
    <mergeCell ref="U86:U88"/>
    <mergeCell ref="N86:N88"/>
    <mergeCell ref="O86:O88"/>
    <mergeCell ref="U89:U90"/>
    <mergeCell ref="BJ89:BJ90"/>
    <mergeCell ref="O89:O90"/>
    <mergeCell ref="T89:T90"/>
    <mergeCell ref="N89:N90"/>
    <mergeCell ref="BJ91:BJ92"/>
    <mergeCell ref="T91:T92"/>
    <mergeCell ref="U91:U92"/>
    <mergeCell ref="N91:N92"/>
    <mergeCell ref="O91:O92"/>
    <mergeCell ref="U93:U94"/>
    <mergeCell ref="BJ93:BJ94"/>
    <mergeCell ref="O93:O94"/>
    <mergeCell ref="T93:T94"/>
    <mergeCell ref="N93:N94"/>
    <mergeCell ref="BJ98:BJ99"/>
    <mergeCell ref="T98:T99"/>
    <mergeCell ref="U98:U99"/>
    <mergeCell ref="N98:N99"/>
    <mergeCell ref="O98:O99"/>
    <mergeCell ref="U100:U102"/>
    <mergeCell ref="BJ100:BJ102"/>
    <mergeCell ref="O100:O102"/>
    <mergeCell ref="T100:T102"/>
    <mergeCell ref="N100:N102"/>
    <mergeCell ref="BJ103:BJ106"/>
    <mergeCell ref="T103:T106"/>
    <mergeCell ref="U103:U106"/>
    <mergeCell ref="N103:N106"/>
    <mergeCell ref="O103:O106"/>
    <mergeCell ref="U109:U110"/>
    <mergeCell ref="BJ109:BJ110"/>
    <mergeCell ref="O109:O110"/>
    <mergeCell ref="T109:T110"/>
    <mergeCell ref="N109:N110"/>
    <mergeCell ref="BJ112:BJ114"/>
    <mergeCell ref="T112:T114"/>
    <mergeCell ref="U112:U114"/>
    <mergeCell ref="N112:N114"/>
    <mergeCell ref="O112:O114"/>
    <mergeCell ref="U115:U117"/>
    <mergeCell ref="BJ115:BJ117"/>
    <mergeCell ref="O115:O117"/>
    <mergeCell ref="T115:T117"/>
    <mergeCell ref="N115:N117"/>
    <mergeCell ref="BJ118:BJ119"/>
    <mergeCell ref="T118:T119"/>
    <mergeCell ref="U118:U119"/>
    <mergeCell ref="N118:N119"/>
    <mergeCell ref="O118:O119"/>
    <mergeCell ref="U123:U124"/>
    <mergeCell ref="BJ123:BJ124"/>
    <mergeCell ref="O123:O124"/>
    <mergeCell ref="T123:T124"/>
    <mergeCell ref="N123:N124"/>
    <mergeCell ref="BJ125:BJ126"/>
    <mergeCell ref="T125:T126"/>
    <mergeCell ref="U125:U126"/>
    <mergeCell ref="N125:N126"/>
    <mergeCell ref="O125:O126"/>
    <mergeCell ref="U127:U129"/>
    <mergeCell ref="BJ127:BJ129"/>
    <mergeCell ref="O127:O129"/>
    <mergeCell ref="T127:T129"/>
    <mergeCell ref="N127:N129"/>
    <mergeCell ref="BJ134:BJ136"/>
    <mergeCell ref="T134:T136"/>
    <mergeCell ref="U134:U136"/>
    <mergeCell ref="N134:N136"/>
    <mergeCell ref="O134:O136"/>
    <mergeCell ref="U137:U138"/>
    <mergeCell ref="BJ137:BJ138"/>
    <mergeCell ref="O137:O138"/>
    <mergeCell ref="T137:T138"/>
    <mergeCell ref="N137:N138"/>
    <mergeCell ref="N143:N144"/>
    <mergeCell ref="BJ139:BJ140"/>
    <mergeCell ref="T139:T140"/>
    <mergeCell ref="U139:U140"/>
    <mergeCell ref="N139:N140"/>
    <mergeCell ref="O139:O140"/>
    <mergeCell ref="U147:U148"/>
    <mergeCell ref="BJ147:BJ148"/>
    <mergeCell ref="U143:U144"/>
    <mergeCell ref="BJ143:BJ144"/>
    <mergeCell ref="O143:O144"/>
    <mergeCell ref="T143:T144"/>
    <mergeCell ref="BJ145:BJ146"/>
    <mergeCell ref="T145:T146"/>
    <mergeCell ref="U145:U146"/>
    <mergeCell ref="N145:N146"/>
    <mergeCell ref="O145:O146"/>
    <mergeCell ref="O147:O148"/>
    <mergeCell ref="T147:T148"/>
    <mergeCell ref="N147:N148"/>
  </mergeCells>
  <conditionalFormatting sqref="W37 W39 W42:W43">
    <cfRule type="containsText" dxfId="63" priority="252" operator="containsText" text="RIESGO BAJO">
      <formula>NOT(ISERROR(SEARCH("RIESGO BAJO",W37)))</formula>
    </cfRule>
    <cfRule type="containsText" dxfId="62" priority="253" operator="containsText" text="RIESGO MODERADO">
      <formula>NOT(ISERROR(SEARCH("RIESGO MODERADO",W37)))</formula>
    </cfRule>
    <cfRule type="containsText" dxfId="61" priority="254" operator="containsText" text="RIESGO ALTO">
      <formula>NOT(ISERROR(SEARCH("RIESGO ALTO",W37)))</formula>
    </cfRule>
    <cfRule type="containsText" dxfId="60" priority="255" operator="containsText" text="RIESGO EXTREMO">
      <formula>NOT(ISERROR(SEARCH("RIESGO EXTREMO",W37)))</formula>
    </cfRule>
  </conditionalFormatting>
  <conditionalFormatting sqref="X37 X39 X42:X43">
    <cfRule type="containsText" dxfId="59" priority="203" operator="containsText" text="RIESGO BAJO">
      <formula>NOT(ISERROR(SEARCH("RIESGO BAJO",X37)))</formula>
    </cfRule>
    <cfRule type="containsText" dxfId="58" priority="204" operator="containsText" text="RIESGO MODERADO">
      <formula>NOT(ISERROR(SEARCH("RIESGO MODERADO",X37)))</formula>
    </cfRule>
    <cfRule type="containsText" dxfId="57" priority="205" operator="containsText" text="RIESGO ALTO">
      <formula>NOT(ISERROR(SEARCH("RIESGO ALTO",X37)))</formula>
    </cfRule>
    <cfRule type="containsText" dxfId="56" priority="206" operator="containsText" text="RIESGO EXTREMO">
      <formula>NOT(ISERROR(SEARCH("RIESGO EXTREMO",X37)))</formula>
    </cfRule>
  </conditionalFormatting>
  <conditionalFormatting sqref="P37 P39 P42:P43">
    <cfRule type="containsText" dxfId="55" priority="191" operator="containsText" text="RIESGO BAJO">
      <formula>NOT(ISERROR(SEARCH("RIESGO BAJO",P37)))</formula>
    </cfRule>
    <cfRule type="containsText" dxfId="54" priority="192" operator="containsText" text="RIESGO MODERADO">
      <formula>NOT(ISERROR(SEARCH("RIESGO MODERADO",P37)))</formula>
    </cfRule>
    <cfRule type="containsText" dxfId="53" priority="193" operator="containsText" text="RIESGO ALTO">
      <formula>NOT(ISERROR(SEARCH("RIESGO ALTO",P37)))</formula>
    </cfRule>
    <cfRule type="containsText" dxfId="52" priority="194" operator="containsText" text="RIESGO EXTREMO">
      <formula>NOT(ISERROR(SEARCH("RIESGO EXTREMO",P37)))</formula>
    </cfRule>
  </conditionalFormatting>
  <conditionalFormatting sqref="O37 O42:O43">
    <cfRule type="containsText" dxfId="51" priority="103" operator="containsText" text="RIESGO BAJO">
      <formula>NOT(ISERROR(SEARCH("RIESGO BAJO",O37)))</formula>
    </cfRule>
    <cfRule type="containsText" dxfId="50" priority="104" operator="containsText" text="RIESGO MODERADO">
      <formula>NOT(ISERROR(SEARCH("RIESGO MODERADO",O37)))</formula>
    </cfRule>
    <cfRule type="containsText" dxfId="49" priority="105" operator="containsText" text="RIESGO ALTO">
      <formula>NOT(ISERROR(SEARCH("RIESGO ALTO",O37)))</formula>
    </cfRule>
    <cfRule type="containsText" dxfId="48" priority="106" operator="containsText" text="RIESGO EXTREMO">
      <formula>NOT(ISERROR(SEARCH("RIESGO EXTREMO",O37)))</formula>
    </cfRule>
  </conditionalFormatting>
  <conditionalFormatting sqref="Q37 Q39 Q42:Q43">
    <cfRule type="containsText" dxfId="47" priority="119" operator="containsText" text="RIESGO BAJO">
      <formula>NOT(ISERROR(SEARCH("RIESGO BAJO",Q37)))</formula>
    </cfRule>
    <cfRule type="containsText" dxfId="46" priority="120" operator="containsText" text="RIESGO MODERADO">
      <formula>NOT(ISERROR(SEARCH("RIESGO MODERADO",Q37)))</formula>
    </cfRule>
    <cfRule type="containsText" dxfId="45" priority="121" operator="containsText" text="RIESGO ALTO">
      <formula>NOT(ISERROR(SEARCH("RIESGO ALTO",Q37)))</formula>
    </cfRule>
    <cfRule type="containsText" dxfId="44" priority="122" operator="containsText" text="RIESGO EXTREMO">
      <formula>NOT(ISERROR(SEARCH("RIESGO EXTREMO",Q37)))</formula>
    </cfRule>
  </conditionalFormatting>
  <conditionalFormatting sqref="O39">
    <cfRule type="containsText" dxfId="43" priority="83" operator="containsText" text="RIESGO BAJO">
      <formula>NOT(ISERROR(SEARCH("RIESGO BAJO",O39)))</formula>
    </cfRule>
    <cfRule type="containsText" dxfId="42" priority="84" operator="containsText" text="RIESGO MODERADO">
      <formula>NOT(ISERROR(SEARCH("RIESGO MODERADO",O39)))</formula>
    </cfRule>
    <cfRule type="containsText" dxfId="41" priority="85" operator="containsText" text="RIESGO ALTO">
      <formula>NOT(ISERROR(SEARCH("RIESGO ALTO",O39)))</formula>
    </cfRule>
    <cfRule type="containsText" dxfId="40" priority="86" operator="containsText" text="RIESGO EXTREMO">
      <formula>NOT(ISERROR(SEARCH("RIESGO EXTREMO",O39)))</formula>
    </cfRule>
  </conditionalFormatting>
  <conditionalFormatting sqref="V37 V39 V42:V43">
    <cfRule type="containsText" dxfId="39" priority="67" operator="containsText" text="RIESGO BAJO">
      <formula>NOT(ISERROR(SEARCH("RIESGO BAJO",V37)))</formula>
    </cfRule>
    <cfRule type="containsText" dxfId="38" priority="68" operator="containsText" text="RIESGO MODERADO">
      <formula>NOT(ISERROR(SEARCH("RIESGO MODERADO",V37)))</formula>
    </cfRule>
    <cfRule type="containsText" dxfId="37" priority="69" operator="containsText" text="RIESGO ALTO">
      <formula>NOT(ISERROR(SEARCH("RIESGO ALTO",V37)))</formula>
    </cfRule>
    <cfRule type="containsText" dxfId="36" priority="70" operator="containsText" text="RIESGO EXTREMO">
      <formula>NOT(ISERROR(SEARCH("RIESGO EXTREMO",V37)))</formula>
    </cfRule>
  </conditionalFormatting>
  <conditionalFormatting sqref="U37 U42:U43">
    <cfRule type="containsText" dxfId="35" priority="47" operator="containsText" text="RIESGO BAJO">
      <formula>NOT(ISERROR(SEARCH("RIESGO BAJO",U37)))</formula>
    </cfRule>
    <cfRule type="containsText" dxfId="34" priority="48" operator="containsText" text="RIESGO MODERADO">
      <formula>NOT(ISERROR(SEARCH("RIESGO MODERADO",U37)))</formula>
    </cfRule>
    <cfRule type="containsText" dxfId="33" priority="49" operator="containsText" text="RIESGO ALTO">
      <formula>NOT(ISERROR(SEARCH("RIESGO ALTO",U37)))</formula>
    </cfRule>
    <cfRule type="containsText" dxfId="32" priority="50" operator="containsText" text="RIESGO EXTREMO">
      <formula>NOT(ISERROR(SEARCH("RIESGO EXTREMO",U37)))</formula>
    </cfRule>
  </conditionalFormatting>
  <conditionalFormatting sqref="U39">
    <cfRule type="containsText" dxfId="31" priority="31" operator="containsText" text="RIESGO BAJO">
      <formula>NOT(ISERROR(SEARCH("RIESGO BAJO",U39)))</formula>
    </cfRule>
    <cfRule type="containsText" dxfId="30" priority="32" operator="containsText" text="RIESGO MODERADO">
      <formula>NOT(ISERROR(SEARCH("RIESGO MODERADO",U39)))</formula>
    </cfRule>
    <cfRule type="containsText" dxfId="29" priority="33" operator="containsText" text="RIESGO ALTO">
      <formula>NOT(ISERROR(SEARCH("RIESGO ALTO",U39)))</formula>
    </cfRule>
    <cfRule type="containsText" dxfId="28" priority="34" operator="containsText" text="RIESGO EXTREMO">
      <formula>NOT(ISERROR(SEARCH("RIESGO EXTREMO",U39)))</formula>
    </cfRule>
  </conditionalFormatting>
  <conditionalFormatting sqref="L6:L10">
    <cfRule type="colorScale" priority="2">
      <colorScale>
        <cfvo type="min"/>
        <cfvo type="percentile" val="50"/>
        <cfvo type="max"/>
        <color rgb="FFF8696B"/>
        <color rgb="FFFFEB84"/>
        <color rgb="FF63BE7B"/>
      </colorScale>
    </cfRule>
  </conditionalFormatting>
  <conditionalFormatting sqref="R6:R10">
    <cfRule type="colorScale" priority="1">
      <colorScale>
        <cfvo type="min"/>
        <cfvo type="percentile" val="50"/>
        <cfvo type="max"/>
        <color rgb="FFF8696B"/>
        <color rgb="FFFFEB84"/>
        <color rgb="FF63BE7B"/>
      </colorScale>
    </cfRule>
  </conditionalFormatting>
  <dataValidations count="26">
    <dataValidation type="list" allowBlank="1" showInputMessage="1" showErrorMessage="1" sqref="L37:L39 L42:L43 R37:R43" xr:uid="{DD3580DF-E861-47D4-9E59-4DB195C8B3D7}">
      <formula1>$L$6:$L$10</formula1>
    </dataValidation>
    <dataValidation type="list" allowBlank="1" showInputMessage="1" showErrorMessage="1" sqref="M37:M39 M42:M43 S37:S43" xr:uid="{C96FF4EC-2B91-4087-B3AB-7279EEDB08AF}">
      <formula1>$M$6:$M$10</formula1>
    </dataValidation>
    <dataValidation type="list" allowBlank="1" showInputMessage="1" showErrorMessage="1" sqref="E37:E43" xr:uid="{B826AC12-F884-433B-A342-25366AEACF7B}">
      <formula1>$E$6:$E$15</formula1>
    </dataValidation>
    <dataValidation type="list" allowBlank="1" showInputMessage="1" showErrorMessage="1" sqref="F37 F39 F42:F43" xr:uid="{65602A54-2902-4A32-B124-5EB13BC0D0BA}">
      <formula1>$F$6:$F$11</formula1>
    </dataValidation>
    <dataValidation type="list" allowBlank="1" showInputMessage="1" showErrorMessage="1" sqref="G37 G39 G42:G43" xr:uid="{DB3C4A1B-10FE-40A3-9280-4D1B6F41AA8C}">
      <formula1>$G$6:$G$11</formula1>
    </dataValidation>
    <dataValidation type="list" allowBlank="1" showInputMessage="1" showErrorMessage="1" sqref="H37 H39 H42:H43" xr:uid="{847713FD-A636-47FE-A57F-3410578F3657}">
      <formula1>$H$6:$H$12</formula1>
    </dataValidation>
    <dataValidation type="list" allowBlank="1" showInputMessage="1" showErrorMessage="1" sqref="X37:X43" xr:uid="{3FF292BA-E9CA-443F-81A4-7E6895FFB6BA}">
      <formula1>$X$6:$X$7</formula1>
    </dataValidation>
    <dataValidation type="list" allowBlank="1" showInputMessage="1" showErrorMessage="1" sqref="Q37 Q39 Q42:Q43" xr:uid="{B33F6500-8680-4426-AC45-CC8BA45D93E4}">
      <formula1>#REF!</formula1>
    </dataValidation>
    <dataValidation type="list" allowBlank="1" showInputMessage="1" showErrorMessage="1" sqref="AN37:AN43" xr:uid="{B0FC4605-6675-4F15-B721-D9DF90A8FD50}">
      <formula1>$AN$6:$AN$14</formula1>
    </dataValidation>
    <dataValidation type="list" allowBlank="1" showInputMessage="1" showErrorMessage="1" sqref="D37:D43" xr:uid="{648F2E3E-4D39-4A4D-A462-F1C72C2F2DE9}">
      <formula1>$D$6:$D$25</formula1>
    </dataValidation>
    <dataValidation type="list" allowBlank="1" showInputMessage="1" showErrorMessage="1" sqref="BM37:BM43" xr:uid="{4E1E8B4C-0759-4389-BAC5-AAD53CAA2682}">
      <formula1>$BM$6:$BM$8</formula1>
    </dataValidation>
    <dataValidation type="list" allowBlank="1" showInputMessage="1" showErrorMessage="1" sqref="BL37:BL43" xr:uid="{A2B69EF9-5FDD-4D8C-A252-CAE5E86C48B3}">
      <formula1>$BL$6:$BL$7</formula1>
    </dataValidation>
    <dataValidation type="list" allowBlank="1" showInputMessage="1" showErrorMessage="1" sqref="AJ37:AJ43" xr:uid="{F9594200-BAC4-4460-8CF6-4C3AE874494A}">
      <formula1>$AJ$6:$AJ$8</formula1>
    </dataValidation>
    <dataValidation type="list" allowBlank="1" showInputMessage="1" showErrorMessage="1" sqref="AA37:AA43" xr:uid="{E97407C4-F855-4455-B47C-BEE1762CD492}">
      <formula1>$AA$6:$AA$7</formula1>
    </dataValidation>
    <dataValidation type="list" allowBlank="1" showInputMessage="1" showErrorMessage="1" sqref="AK37:AM43" xr:uid="{6A4A1221-669F-4CB4-9936-8A7C90821304}">
      <formula1>$AK$6:$AK$7</formula1>
    </dataValidation>
    <dataValidation type="list" allowBlank="1" showInputMessage="1" showErrorMessage="1" sqref="AP37:AP43" xr:uid="{378351B1-C040-4873-8677-83A355AD4CA4}">
      <formula1>$AP$6:$AP$7</formula1>
    </dataValidation>
    <dataValidation type="list" allowBlank="1" showInputMessage="1" showErrorMessage="1" sqref="AQ37:AQ43" xr:uid="{09EBA4C9-AF15-4617-B619-4F5973D8F3C4}">
      <formula1>$AQ$6:$AQ$7</formula1>
    </dataValidation>
    <dataValidation type="list" allowBlank="1" showInputMessage="1" showErrorMessage="1" sqref="AR37:AR43" xr:uid="{4761C80C-DD5F-4CDF-A172-1E8911527884}">
      <formula1>$AR$6:$AR$7</formula1>
    </dataValidation>
    <dataValidation type="list" allowBlank="1" showInputMessage="1" showErrorMessage="1" sqref="AS37:AS43" xr:uid="{C66AF2BE-2319-42B1-96B8-49C5722C58BF}">
      <formula1>$AS$6:$AS$8</formula1>
    </dataValidation>
    <dataValidation type="list" allowBlank="1" showInputMessage="1" showErrorMessage="1" sqref="AT37:AT43" xr:uid="{6BB9D95B-6349-47F1-B534-F8F047CA0816}">
      <formula1>$AT$6:$AT$7</formula1>
    </dataValidation>
    <dataValidation type="list" allowBlank="1" showInputMessage="1" showErrorMessage="1" sqref="AU37:AU43" xr:uid="{084A44D0-D61B-400D-ACCF-61046727BE84}">
      <formula1>$AU$6:$AU$7</formula1>
    </dataValidation>
    <dataValidation type="list" allowBlank="1" showInputMessage="1" showErrorMessage="1" sqref="AV37:AV43" xr:uid="{0F4C42C8-D6EB-44EE-AC8B-C362EFFC60F9}">
      <formula1>$AV$6:$AV$8</formula1>
    </dataValidation>
    <dataValidation type="list" allowBlank="1" showInputMessage="1" showErrorMessage="1" sqref="BF37:BF43" xr:uid="{D13BAF9A-7326-4ED6-B289-F78DE0A6E909}">
      <formula1>$BF$6:$BF$8</formula1>
    </dataValidation>
    <dataValidation type="list" allowBlank="1" showInputMessage="1" showErrorMessage="1" sqref="AC37:AC43" xr:uid="{0B05377D-EF41-431B-A35C-9575203AD1CC}">
      <formula1>$AC$6:$AC$7</formula1>
    </dataValidation>
    <dataValidation type="list" allowBlank="1" showInputMessage="1" showErrorMessage="1" sqref="AI37:AI43" xr:uid="{ABAA48F7-0EE4-47E1-A916-B2B5DC2E3C37}">
      <formula1>$AI$6:$AI$7</formula1>
    </dataValidation>
    <dataValidation type="list" allowBlank="1" showInputMessage="1" showErrorMessage="1" sqref="AO37:AO43" xr:uid="{FF71CABF-34EE-43E2-9E54-F1A9FAF41FF6}">
      <formula1>$AO$6:$AO$7</formula1>
    </dataValidation>
  </dataValidations>
  <pageMargins left="0.25" right="0.25" top="0.75" bottom="0.75" header="0.3" footer="0.3"/>
  <pageSetup scale="21" orientation="landscape"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320A3-12ED-490D-A5D1-244D773AAFAD}">
  <sheetPr>
    <tabColor theme="8" tint="-0.249977111117893"/>
  </sheetPr>
  <dimension ref="A1:EH137"/>
  <sheetViews>
    <sheetView showGridLines="0" zoomScale="70" zoomScaleNormal="70" zoomScaleSheetLayoutView="80" workbookViewId="0"/>
  </sheetViews>
  <sheetFormatPr baseColWidth="10" defaultRowHeight="15" x14ac:dyDescent="0.2"/>
  <cols>
    <col min="1" max="1" width="3.5703125" style="1" bestFit="1" customWidth="1"/>
    <col min="2" max="2" width="7" style="3" customWidth="1"/>
    <col min="3" max="3" width="20.140625" style="26" hidden="1" customWidth="1"/>
    <col min="4" max="4" width="20.42578125" style="2" customWidth="1"/>
    <col min="5" max="5" width="15" style="1" customWidth="1"/>
    <col min="6" max="7" width="14.42578125" style="1" customWidth="1"/>
    <col min="8" max="8" width="15.5703125" style="1" customWidth="1"/>
    <col min="9" max="9" width="37.85546875" style="1" customWidth="1"/>
    <col min="10" max="10" width="33.140625" style="1" customWidth="1"/>
    <col min="11" max="11" width="36.28515625" style="1" customWidth="1"/>
    <col min="12" max="12" width="16.7109375" style="1" customWidth="1"/>
    <col min="13" max="13" width="14.140625" style="1" customWidth="1"/>
    <col min="14" max="14" width="9.5703125" style="1" hidden="1" customWidth="1"/>
    <col min="15" max="15" width="15.5703125" style="6" hidden="1" customWidth="1"/>
    <col min="16" max="16" width="15.5703125" style="6" customWidth="1"/>
    <col min="17" max="17" width="18.42578125" style="1" customWidth="1"/>
    <col min="18" max="18" width="17.7109375" style="1" customWidth="1"/>
    <col min="19" max="19" width="13.85546875" style="1" customWidth="1"/>
    <col min="20" max="20" width="9.5703125" style="1" hidden="1" customWidth="1"/>
    <col min="21" max="21" width="15.5703125" style="6" hidden="1" customWidth="1"/>
    <col min="22" max="22" width="16.7109375" style="6" customWidth="1"/>
    <col min="23" max="24" width="28.140625" style="1" customWidth="1"/>
    <col min="25" max="25" width="82.140625" style="1" customWidth="1"/>
    <col min="26" max="26" width="21.28515625" style="2" customWidth="1"/>
    <col min="27" max="27" width="16.140625" style="1" customWidth="1"/>
    <col min="28" max="28" width="35" style="1" customWidth="1"/>
    <col min="29" max="29" width="21.140625" style="1" customWidth="1"/>
    <col min="30" max="30" width="7.42578125" style="1" customWidth="1"/>
    <col min="31" max="34" width="12" style="1" customWidth="1"/>
    <col min="35" max="35" width="21.140625" style="1" customWidth="1"/>
    <col min="36" max="41" width="16.140625" style="1" customWidth="1"/>
    <col min="42" max="48" width="19.28515625" style="2" customWidth="1"/>
    <col min="49" max="49" width="4.85546875" style="2" customWidth="1"/>
    <col min="50" max="50" width="6.42578125" style="2" customWidth="1"/>
    <col min="51" max="55" width="4.85546875" style="2" customWidth="1"/>
    <col min="56" max="56" width="10.42578125" style="2" customWidth="1"/>
    <col min="57" max="57" width="11.85546875" style="2" customWidth="1"/>
    <col min="58" max="58" width="28.85546875" style="1" customWidth="1"/>
    <col min="59" max="59" width="13" style="1" customWidth="1"/>
    <col min="60" max="60" width="14" style="1" customWidth="1"/>
    <col min="61" max="62" width="14.42578125" style="1" customWidth="1"/>
    <col min="63" max="63" width="13.28515625" style="1" customWidth="1"/>
    <col min="64" max="65" width="18.85546875" style="1" customWidth="1"/>
    <col min="66" max="67" width="18" style="1" customWidth="1"/>
    <col min="68" max="69" width="17.85546875" style="1" customWidth="1"/>
    <col min="70" max="70" width="22.42578125" style="26" customWidth="1"/>
    <col min="71" max="71" width="11.42578125" style="1" customWidth="1"/>
    <col min="72" max="16384" width="11.42578125" style="1"/>
  </cols>
  <sheetData>
    <row r="1" spans="2:70" s="58" customFormat="1" ht="6" customHeight="1" thickBot="1" x14ac:dyDescent="0.25">
      <c r="B1" s="3"/>
      <c r="C1" s="26"/>
      <c r="D1" s="2"/>
      <c r="O1" s="59"/>
      <c r="P1" s="59"/>
      <c r="U1" s="59"/>
      <c r="V1" s="59"/>
      <c r="Z1" s="2"/>
      <c r="AP1" s="2"/>
      <c r="AQ1" s="2"/>
      <c r="AR1" s="2"/>
      <c r="AS1" s="2"/>
      <c r="AT1" s="2"/>
      <c r="AU1" s="2"/>
      <c r="AV1" s="2"/>
      <c r="AW1" s="2"/>
      <c r="AX1" s="2"/>
      <c r="AY1" s="2"/>
      <c r="AZ1" s="2"/>
      <c r="BA1" s="2"/>
      <c r="BB1" s="2"/>
      <c r="BC1" s="2"/>
      <c r="BD1" s="2"/>
      <c r="BE1" s="2"/>
      <c r="BR1" s="26"/>
    </row>
    <row r="2" spans="2:70" s="58" customFormat="1" ht="14.25" customHeight="1" x14ac:dyDescent="0.2">
      <c r="B2" s="159"/>
      <c r="C2" s="160"/>
      <c r="D2" s="161"/>
      <c r="E2" s="168" t="s">
        <v>794</v>
      </c>
      <c r="F2" s="169"/>
      <c r="G2" s="169"/>
      <c r="H2" s="169"/>
      <c r="I2" s="169"/>
      <c r="J2" s="169"/>
      <c r="K2" s="169"/>
      <c r="L2" s="169"/>
      <c r="M2" s="169"/>
      <c r="N2" s="169"/>
      <c r="O2" s="169"/>
      <c r="P2" s="169"/>
      <c r="Q2" s="169"/>
      <c r="R2" s="169"/>
      <c r="S2" s="169"/>
      <c r="T2" s="169"/>
      <c r="U2" s="169"/>
      <c r="V2" s="169"/>
      <c r="W2" s="169"/>
      <c r="X2" s="170"/>
      <c r="Z2" s="2"/>
      <c r="AP2" s="2"/>
      <c r="AQ2" s="2"/>
      <c r="AR2" s="2"/>
      <c r="AS2" s="2"/>
      <c r="AT2" s="2"/>
      <c r="AU2" s="2"/>
      <c r="AV2" s="2"/>
      <c r="AW2" s="2"/>
      <c r="AX2" s="2"/>
      <c r="AY2" s="2"/>
      <c r="AZ2" s="2"/>
      <c r="BA2" s="2"/>
      <c r="BB2" s="2"/>
      <c r="BC2" s="2"/>
      <c r="BD2" s="2"/>
      <c r="BE2" s="2"/>
      <c r="BR2" s="26"/>
    </row>
    <row r="3" spans="2:70" s="58" customFormat="1" ht="14.25" customHeight="1" x14ac:dyDescent="0.2">
      <c r="B3" s="162"/>
      <c r="C3" s="188"/>
      <c r="D3" s="164"/>
      <c r="E3" s="171"/>
      <c r="F3" s="189"/>
      <c r="G3" s="189"/>
      <c r="H3" s="189"/>
      <c r="I3" s="189"/>
      <c r="J3" s="189"/>
      <c r="K3" s="189"/>
      <c r="L3" s="189"/>
      <c r="M3" s="189"/>
      <c r="N3" s="189"/>
      <c r="O3" s="189"/>
      <c r="P3" s="189"/>
      <c r="Q3" s="189"/>
      <c r="R3" s="189"/>
      <c r="S3" s="189"/>
      <c r="T3" s="189"/>
      <c r="U3" s="189"/>
      <c r="V3" s="189"/>
      <c r="W3" s="189"/>
      <c r="X3" s="173"/>
      <c r="Y3" s="4"/>
      <c r="Z3" s="4"/>
      <c r="AA3" s="4"/>
      <c r="AB3" s="4"/>
      <c r="AC3" s="4"/>
      <c r="AD3" s="4"/>
      <c r="AE3" s="4"/>
      <c r="AF3" s="4"/>
      <c r="AG3" s="16"/>
      <c r="AH3" s="16"/>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R3" s="26"/>
    </row>
    <row r="4" spans="2:70" s="58" customFormat="1" ht="14.25" customHeight="1" x14ac:dyDescent="0.2">
      <c r="B4" s="162"/>
      <c r="C4" s="188"/>
      <c r="D4" s="164"/>
      <c r="E4" s="171"/>
      <c r="F4" s="189"/>
      <c r="G4" s="189"/>
      <c r="H4" s="189"/>
      <c r="I4" s="189"/>
      <c r="J4" s="189"/>
      <c r="K4" s="189"/>
      <c r="L4" s="189"/>
      <c r="M4" s="189"/>
      <c r="N4" s="189"/>
      <c r="O4" s="189"/>
      <c r="P4" s="189"/>
      <c r="Q4" s="189"/>
      <c r="R4" s="189"/>
      <c r="S4" s="189"/>
      <c r="T4" s="189"/>
      <c r="U4" s="189"/>
      <c r="V4" s="189"/>
      <c r="W4" s="189"/>
      <c r="X4" s="173"/>
      <c r="Y4" s="4"/>
      <c r="Z4" s="4"/>
      <c r="AA4" s="4"/>
      <c r="AB4" s="4"/>
      <c r="AC4" s="4"/>
      <c r="AD4" s="4"/>
      <c r="AE4" s="4"/>
      <c r="AF4" s="4"/>
      <c r="AG4" s="16"/>
      <c r="AH4" s="16"/>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R4" s="26"/>
    </row>
    <row r="5" spans="2:70" s="58" customFormat="1" ht="15" customHeight="1" thickBot="1" x14ac:dyDescent="0.25">
      <c r="B5" s="165"/>
      <c r="C5" s="166"/>
      <c r="D5" s="167"/>
      <c r="E5" s="174"/>
      <c r="F5" s="175"/>
      <c r="G5" s="175"/>
      <c r="H5" s="175"/>
      <c r="I5" s="175"/>
      <c r="J5" s="175"/>
      <c r="K5" s="175"/>
      <c r="L5" s="175"/>
      <c r="M5" s="175"/>
      <c r="N5" s="175"/>
      <c r="O5" s="175"/>
      <c r="P5" s="175"/>
      <c r="Q5" s="175"/>
      <c r="R5" s="175"/>
      <c r="S5" s="175"/>
      <c r="T5" s="175"/>
      <c r="U5" s="175"/>
      <c r="V5" s="175"/>
      <c r="W5" s="175"/>
      <c r="X5" s="176"/>
      <c r="Y5" s="4"/>
      <c r="Z5" s="4"/>
      <c r="AA5" s="4"/>
      <c r="AB5" s="4"/>
      <c r="AC5" s="4"/>
      <c r="AD5" s="4"/>
      <c r="AE5" s="4"/>
      <c r="AF5" s="4"/>
      <c r="AG5" s="16"/>
      <c r="AH5" s="16"/>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R5" s="26"/>
    </row>
    <row r="6" spans="2:70" s="58" customFormat="1" hidden="1" x14ac:dyDescent="0.2">
      <c r="B6" s="3" t="s">
        <v>133</v>
      </c>
      <c r="C6" s="26"/>
      <c r="D6" s="2" t="s">
        <v>58</v>
      </c>
      <c r="E6" s="58" t="s">
        <v>36</v>
      </c>
      <c r="F6" s="58" t="s">
        <v>64</v>
      </c>
      <c r="G6" s="58" t="s">
        <v>75</v>
      </c>
      <c r="H6" s="58" t="s">
        <v>80</v>
      </c>
      <c r="L6" s="58">
        <v>1</v>
      </c>
      <c r="M6" s="58">
        <v>1</v>
      </c>
      <c r="O6" s="5" t="s">
        <v>84</v>
      </c>
      <c r="P6" s="5" t="s">
        <v>84</v>
      </c>
      <c r="Q6" s="58" t="s">
        <v>89</v>
      </c>
      <c r="R6" s="58">
        <v>1</v>
      </c>
      <c r="S6" s="58">
        <v>1</v>
      </c>
      <c r="U6" s="5" t="s">
        <v>84</v>
      </c>
      <c r="V6" s="5" t="s">
        <v>84</v>
      </c>
      <c r="X6" s="58" t="s">
        <v>6</v>
      </c>
      <c r="Z6" s="2"/>
      <c r="AA6" s="8" t="s">
        <v>6</v>
      </c>
      <c r="AB6" s="8"/>
      <c r="AC6" s="8" t="s">
        <v>7</v>
      </c>
      <c r="AD6" s="8"/>
      <c r="AE6" s="8"/>
      <c r="AF6" s="8"/>
      <c r="AG6" s="8"/>
      <c r="AH6" s="8"/>
      <c r="AI6" s="8" t="s">
        <v>6</v>
      </c>
      <c r="AJ6" s="8" t="s">
        <v>20</v>
      </c>
      <c r="AK6" s="8" t="s">
        <v>6</v>
      </c>
      <c r="AL6" s="8" t="s">
        <v>6</v>
      </c>
      <c r="AM6" s="8" t="s">
        <v>6</v>
      </c>
      <c r="AN6" s="8" t="s">
        <v>24</v>
      </c>
      <c r="AO6" s="8" t="s">
        <v>117</v>
      </c>
      <c r="AP6" s="9" t="s">
        <v>101</v>
      </c>
      <c r="AQ6" s="9" t="s">
        <v>103</v>
      </c>
      <c r="AR6" s="9" t="s">
        <v>105</v>
      </c>
      <c r="AS6" s="9" t="s">
        <v>113</v>
      </c>
      <c r="AT6" s="9" t="s">
        <v>108</v>
      </c>
      <c r="AU6" s="9" t="s">
        <v>110</v>
      </c>
      <c r="AV6" s="9" t="s">
        <v>112</v>
      </c>
      <c r="AW6" s="9"/>
      <c r="AX6" s="9"/>
      <c r="AY6" s="9"/>
      <c r="AZ6" s="9"/>
      <c r="BA6" s="9"/>
      <c r="BB6" s="9"/>
      <c r="BC6" s="9"/>
      <c r="BD6" s="9"/>
      <c r="BE6" s="9" t="s">
        <v>126</v>
      </c>
      <c r="BF6" s="8" t="s">
        <v>156</v>
      </c>
      <c r="BG6" s="8"/>
      <c r="BH6" s="8"/>
      <c r="BI6" s="8"/>
      <c r="BK6" s="8"/>
      <c r="BL6" s="8" t="s">
        <v>165</v>
      </c>
      <c r="BM6" s="8" t="s">
        <v>165</v>
      </c>
      <c r="BR6" s="26"/>
    </row>
    <row r="7" spans="2:70" s="58" customFormat="1" hidden="1" x14ac:dyDescent="0.2">
      <c r="B7" s="3" t="s">
        <v>134</v>
      </c>
      <c r="C7" s="26"/>
      <c r="D7" s="2" t="s">
        <v>8</v>
      </c>
      <c r="E7" s="58" t="s">
        <v>34</v>
      </c>
      <c r="F7" s="58" t="s">
        <v>65</v>
      </c>
      <c r="G7" s="58" t="s">
        <v>76</v>
      </c>
      <c r="H7" s="58" t="s">
        <v>81</v>
      </c>
      <c r="L7" s="58">
        <v>2</v>
      </c>
      <c r="M7" s="58">
        <v>2</v>
      </c>
      <c r="O7" s="5" t="s">
        <v>85</v>
      </c>
      <c r="P7" s="5" t="s">
        <v>85</v>
      </c>
      <c r="Q7" s="58" t="s">
        <v>90</v>
      </c>
      <c r="R7" s="58">
        <v>2</v>
      </c>
      <c r="S7" s="58">
        <v>2</v>
      </c>
      <c r="U7" s="5" t="s">
        <v>85</v>
      </c>
      <c r="V7" s="5" t="s">
        <v>85</v>
      </c>
      <c r="X7" s="58" t="s">
        <v>23</v>
      </c>
      <c r="Z7" s="2"/>
      <c r="AA7" s="8" t="s">
        <v>23</v>
      </c>
      <c r="AB7" s="8"/>
      <c r="AC7" s="8" t="s">
        <v>9</v>
      </c>
      <c r="AD7" s="8"/>
      <c r="AE7" s="8"/>
      <c r="AF7" s="8"/>
      <c r="AG7" s="8"/>
      <c r="AH7" s="8"/>
      <c r="AI7" s="8" t="s">
        <v>23</v>
      </c>
      <c r="AJ7" s="8" t="s">
        <v>21</v>
      </c>
      <c r="AK7" s="8" t="s">
        <v>23</v>
      </c>
      <c r="AL7" s="8" t="s">
        <v>23</v>
      </c>
      <c r="AM7" s="8" t="s">
        <v>23</v>
      </c>
      <c r="AN7" s="8" t="s">
        <v>25</v>
      </c>
      <c r="AO7" s="8" t="s">
        <v>118</v>
      </c>
      <c r="AP7" s="9" t="s">
        <v>102</v>
      </c>
      <c r="AQ7" s="9" t="s">
        <v>104</v>
      </c>
      <c r="AR7" s="9" t="s">
        <v>106</v>
      </c>
      <c r="AS7" s="9" t="s">
        <v>114</v>
      </c>
      <c r="AT7" s="9" t="s">
        <v>109</v>
      </c>
      <c r="AU7" s="9" t="s">
        <v>111</v>
      </c>
      <c r="AV7" s="9" t="s">
        <v>115</v>
      </c>
      <c r="AW7" s="9"/>
      <c r="AX7" s="9"/>
      <c r="AY7" s="9"/>
      <c r="AZ7" s="9"/>
      <c r="BA7" s="9"/>
      <c r="BB7" s="9"/>
      <c r="BC7" s="9"/>
      <c r="BD7" s="9"/>
      <c r="BE7" s="9" t="s">
        <v>127</v>
      </c>
      <c r="BF7" s="8" t="s">
        <v>157</v>
      </c>
      <c r="BG7" s="8"/>
      <c r="BH7" s="8"/>
      <c r="BI7" s="8"/>
      <c r="BK7" s="8"/>
      <c r="BL7" s="8" t="s">
        <v>166</v>
      </c>
      <c r="BM7" s="8" t="s">
        <v>167</v>
      </c>
      <c r="BR7" s="26"/>
    </row>
    <row r="8" spans="2:70" s="58" customFormat="1" hidden="1" x14ac:dyDescent="0.2">
      <c r="B8" s="3" t="s">
        <v>135</v>
      </c>
      <c r="C8" s="26"/>
      <c r="D8" s="2" t="s">
        <v>44</v>
      </c>
      <c r="E8" s="58" t="s">
        <v>32</v>
      </c>
      <c r="F8" s="58" t="s">
        <v>66</v>
      </c>
      <c r="G8" s="58" t="s">
        <v>77</v>
      </c>
      <c r="H8" s="58" t="s">
        <v>82</v>
      </c>
      <c r="L8" s="58">
        <v>3</v>
      </c>
      <c r="M8" s="58">
        <v>3</v>
      </c>
      <c r="O8" s="5" t="s">
        <v>86</v>
      </c>
      <c r="P8" s="5" t="s">
        <v>86</v>
      </c>
      <c r="Q8" s="58" t="s">
        <v>91</v>
      </c>
      <c r="R8" s="58">
        <v>3</v>
      </c>
      <c r="S8" s="58">
        <v>3</v>
      </c>
      <c r="U8" s="5" t="s">
        <v>86</v>
      </c>
      <c r="V8" s="5" t="s">
        <v>86</v>
      </c>
      <c r="Z8" s="2"/>
      <c r="AA8" s="8"/>
      <c r="AB8" s="8"/>
      <c r="AC8" s="8"/>
      <c r="AD8" s="8"/>
      <c r="AE8" s="8"/>
      <c r="AF8" s="8"/>
      <c r="AG8" s="8"/>
      <c r="AH8" s="8"/>
      <c r="AI8" s="8"/>
      <c r="AJ8" s="8" t="s">
        <v>22</v>
      </c>
      <c r="AK8" s="8"/>
      <c r="AL8" s="8"/>
      <c r="AM8" s="8"/>
      <c r="AN8" s="8" t="s">
        <v>26</v>
      </c>
      <c r="AO8" s="8"/>
      <c r="AP8" s="9"/>
      <c r="AQ8" s="9"/>
      <c r="AR8" s="9"/>
      <c r="AS8" s="9" t="s">
        <v>107</v>
      </c>
      <c r="AT8" s="9"/>
      <c r="AU8" s="9"/>
      <c r="AV8" s="9" t="s">
        <v>116</v>
      </c>
      <c r="AW8" s="9"/>
      <c r="AX8" s="9"/>
      <c r="AY8" s="9"/>
      <c r="AZ8" s="9"/>
      <c r="BA8" s="9"/>
      <c r="BB8" s="9"/>
      <c r="BC8" s="9"/>
      <c r="BD8" s="9"/>
      <c r="BE8" s="9" t="s">
        <v>128</v>
      </c>
      <c r="BF8" s="8" t="s">
        <v>158</v>
      </c>
      <c r="BG8" s="8"/>
      <c r="BH8" s="8"/>
      <c r="BI8" s="8"/>
      <c r="BK8" s="8"/>
      <c r="BL8" s="8"/>
      <c r="BM8" s="8" t="s">
        <v>166</v>
      </c>
      <c r="BR8" s="26"/>
    </row>
    <row r="9" spans="2:70" s="58" customFormat="1" hidden="1" x14ac:dyDescent="0.2">
      <c r="B9" s="3" t="s">
        <v>136</v>
      </c>
      <c r="C9" s="26"/>
      <c r="D9" s="2" t="s">
        <v>43</v>
      </c>
      <c r="E9" s="58" t="s">
        <v>33</v>
      </c>
      <c r="F9" s="58" t="s">
        <v>67</v>
      </c>
      <c r="G9" s="58" t="s">
        <v>78</v>
      </c>
      <c r="H9" s="58" t="s">
        <v>71</v>
      </c>
      <c r="L9" s="58">
        <v>4</v>
      </c>
      <c r="M9" s="58">
        <v>4</v>
      </c>
      <c r="O9" s="5" t="s">
        <v>87</v>
      </c>
      <c r="P9" s="5" t="s">
        <v>87</v>
      </c>
      <c r="Q9" s="58" t="s">
        <v>92</v>
      </c>
      <c r="R9" s="58">
        <v>4</v>
      </c>
      <c r="S9" s="58">
        <v>4</v>
      </c>
      <c r="U9" s="5" t="s">
        <v>87</v>
      </c>
      <c r="V9" s="5" t="s">
        <v>87</v>
      </c>
      <c r="Z9" s="2"/>
      <c r="AA9" s="8"/>
      <c r="AB9" s="8"/>
      <c r="AC9" s="8"/>
      <c r="AD9" s="8"/>
      <c r="AE9" s="8"/>
      <c r="AF9" s="8"/>
      <c r="AG9" s="8"/>
      <c r="AH9" s="8"/>
      <c r="AI9" s="8"/>
      <c r="AJ9" s="8"/>
      <c r="AK9" s="8"/>
      <c r="AL9" s="8"/>
      <c r="AM9" s="8"/>
      <c r="AN9" s="8" t="s">
        <v>27</v>
      </c>
      <c r="AO9" s="8"/>
      <c r="AP9" s="9"/>
      <c r="AQ9" s="9"/>
      <c r="AR9" s="9"/>
      <c r="AS9" s="9"/>
      <c r="AT9" s="9"/>
      <c r="AU9" s="9"/>
      <c r="AV9" s="9"/>
      <c r="AW9" s="9"/>
      <c r="AX9" s="9"/>
      <c r="AY9" s="9"/>
      <c r="AZ9" s="9"/>
      <c r="BA9" s="9"/>
      <c r="BB9" s="9"/>
      <c r="BC9" s="9"/>
      <c r="BD9" s="9"/>
      <c r="BE9" s="9"/>
      <c r="BF9" s="8"/>
      <c r="BG9" s="8"/>
      <c r="BH9" s="8"/>
      <c r="BI9" s="8"/>
      <c r="BK9" s="8"/>
      <c r="BL9" s="8"/>
      <c r="BM9" s="8"/>
      <c r="BR9" s="26"/>
    </row>
    <row r="10" spans="2:70" s="58" customFormat="1" hidden="1" x14ac:dyDescent="0.2">
      <c r="B10" s="3" t="s">
        <v>137</v>
      </c>
      <c r="C10" s="26"/>
      <c r="D10" s="2" t="s">
        <v>46</v>
      </c>
      <c r="E10" s="58" t="s">
        <v>35</v>
      </c>
      <c r="F10" s="58" t="s">
        <v>68</v>
      </c>
      <c r="G10" s="58" t="s">
        <v>41</v>
      </c>
      <c r="H10" s="58" t="s">
        <v>72</v>
      </c>
      <c r="L10" s="58">
        <v>5</v>
      </c>
      <c r="M10" s="58">
        <v>5</v>
      </c>
      <c r="O10" s="59"/>
      <c r="P10" s="59"/>
      <c r="R10" s="58">
        <v>5</v>
      </c>
      <c r="S10" s="58">
        <v>5</v>
      </c>
      <c r="U10" s="59"/>
      <c r="V10" s="59"/>
      <c r="Z10" s="2"/>
      <c r="AA10" s="8"/>
      <c r="AB10" s="8"/>
      <c r="AC10" s="8"/>
      <c r="AD10" s="8"/>
      <c r="AE10" s="8"/>
      <c r="AF10" s="8"/>
      <c r="AG10" s="8"/>
      <c r="AH10" s="8"/>
      <c r="AI10" s="8"/>
      <c r="AJ10" s="8"/>
      <c r="AK10" s="8"/>
      <c r="AL10" s="8"/>
      <c r="AM10" s="8"/>
      <c r="AN10" s="8" t="s">
        <v>61</v>
      </c>
      <c r="AO10" s="8"/>
      <c r="AP10" s="9">
        <v>15</v>
      </c>
      <c r="AQ10" s="9">
        <v>15</v>
      </c>
      <c r="AR10" s="9">
        <v>15</v>
      </c>
      <c r="AS10" s="9">
        <v>15</v>
      </c>
      <c r="AT10" s="9">
        <v>15</v>
      </c>
      <c r="AU10" s="9">
        <v>15</v>
      </c>
      <c r="AV10" s="9">
        <v>10</v>
      </c>
      <c r="AW10" s="9"/>
      <c r="AX10" s="9"/>
      <c r="AY10" s="9"/>
      <c r="AZ10" s="9"/>
      <c r="BA10" s="9"/>
      <c r="BB10" s="9"/>
      <c r="BC10" s="9"/>
      <c r="BD10" s="9"/>
      <c r="BE10" s="9" t="s">
        <v>129</v>
      </c>
      <c r="BF10" s="8"/>
      <c r="BG10" s="8"/>
      <c r="BH10" s="8"/>
      <c r="BI10" s="8"/>
      <c r="BK10" s="8"/>
      <c r="BL10" s="8"/>
      <c r="BM10" s="8"/>
      <c r="BR10" s="26"/>
    </row>
    <row r="11" spans="2:70" s="58" customFormat="1" hidden="1" x14ac:dyDescent="0.2">
      <c r="B11" s="3" t="s">
        <v>138</v>
      </c>
      <c r="C11" s="26"/>
      <c r="D11" s="2" t="s">
        <v>55</v>
      </c>
      <c r="E11" s="58" t="s">
        <v>41</v>
      </c>
      <c r="F11" s="58" t="s">
        <v>69</v>
      </c>
      <c r="G11" s="58" t="s">
        <v>79</v>
      </c>
      <c r="H11" s="58" t="s">
        <v>83</v>
      </c>
      <c r="O11" s="59"/>
      <c r="P11" s="59"/>
      <c r="U11" s="59"/>
      <c r="V11" s="59"/>
      <c r="Z11" s="2"/>
      <c r="AA11" s="8"/>
      <c r="AB11" s="8"/>
      <c r="AC11" s="8"/>
      <c r="AD11" s="8"/>
      <c r="AE11" s="8"/>
      <c r="AF11" s="8"/>
      <c r="AG11" s="8"/>
      <c r="AH11" s="8"/>
      <c r="AI11" s="8"/>
      <c r="AJ11" s="8"/>
      <c r="AK11" s="8"/>
      <c r="AL11" s="8"/>
      <c r="AM11" s="8"/>
      <c r="AN11" s="8" t="s">
        <v>31</v>
      </c>
      <c r="AO11" s="8"/>
      <c r="AP11" s="9">
        <v>0</v>
      </c>
      <c r="AQ11" s="9">
        <v>0</v>
      </c>
      <c r="AR11" s="9">
        <v>0</v>
      </c>
      <c r="AS11" s="9">
        <v>10</v>
      </c>
      <c r="AT11" s="9">
        <v>0</v>
      </c>
      <c r="AU11" s="9">
        <v>0</v>
      </c>
      <c r="AV11" s="9">
        <v>5</v>
      </c>
      <c r="AW11" s="9"/>
      <c r="AX11" s="9"/>
      <c r="AY11" s="9"/>
      <c r="AZ11" s="9"/>
      <c r="BA11" s="9"/>
      <c r="BB11" s="9"/>
      <c r="BC11" s="9"/>
      <c r="BD11" s="9"/>
      <c r="BE11" s="9" t="s">
        <v>130</v>
      </c>
      <c r="BF11" s="8"/>
      <c r="BG11" s="8"/>
      <c r="BH11" s="8"/>
      <c r="BI11" s="8"/>
      <c r="BK11" s="8"/>
      <c r="BL11" s="8"/>
      <c r="BM11" s="8"/>
      <c r="BR11" s="26"/>
    </row>
    <row r="12" spans="2:70" s="58" customFormat="1" hidden="1" x14ac:dyDescent="0.2">
      <c r="B12" s="3" t="s">
        <v>139</v>
      </c>
      <c r="C12" s="26"/>
      <c r="D12" s="2" t="s">
        <v>49</v>
      </c>
      <c r="E12" s="58" t="s">
        <v>39</v>
      </c>
      <c r="H12" s="58" t="s">
        <v>73</v>
      </c>
      <c r="O12" s="59"/>
      <c r="P12" s="59"/>
      <c r="U12" s="59"/>
      <c r="V12" s="59"/>
      <c r="Z12" s="2"/>
      <c r="AA12" s="8"/>
      <c r="AB12" s="8"/>
      <c r="AC12" s="8"/>
      <c r="AD12" s="8"/>
      <c r="AE12" s="8"/>
      <c r="AF12" s="8"/>
      <c r="AG12" s="8"/>
      <c r="AH12" s="8"/>
      <c r="AI12" s="8"/>
      <c r="AJ12" s="8"/>
      <c r="AK12" s="8"/>
      <c r="AL12" s="8"/>
      <c r="AM12" s="8"/>
      <c r="AN12" s="8" t="s">
        <v>28</v>
      </c>
      <c r="AO12" s="8"/>
      <c r="AP12" s="9"/>
      <c r="AQ12" s="9"/>
      <c r="AR12" s="9"/>
      <c r="AS12" s="9">
        <v>0</v>
      </c>
      <c r="AT12" s="9"/>
      <c r="AU12" s="9"/>
      <c r="AV12" s="9">
        <v>0</v>
      </c>
      <c r="AW12" s="9"/>
      <c r="AX12" s="9"/>
      <c r="AY12" s="9"/>
      <c r="AZ12" s="9"/>
      <c r="BA12" s="9"/>
      <c r="BB12" s="9"/>
      <c r="BC12" s="9"/>
      <c r="BD12" s="9"/>
      <c r="BE12" s="9" t="s">
        <v>131</v>
      </c>
      <c r="BF12" s="8"/>
      <c r="BG12" s="8"/>
      <c r="BH12" s="8"/>
      <c r="BI12" s="8"/>
      <c r="BK12" s="8"/>
      <c r="BL12" s="8"/>
      <c r="BM12" s="8"/>
      <c r="BR12" s="26"/>
    </row>
    <row r="13" spans="2:70" s="58" customFormat="1" hidden="1" x14ac:dyDescent="0.2">
      <c r="B13" s="3" t="s">
        <v>140</v>
      </c>
      <c r="C13" s="26"/>
      <c r="D13" s="2" t="s">
        <v>60</v>
      </c>
      <c r="E13" s="58" t="s">
        <v>37</v>
      </c>
      <c r="O13" s="59"/>
      <c r="P13" s="59"/>
      <c r="U13" s="59"/>
      <c r="V13" s="59"/>
      <c r="Z13" s="2"/>
      <c r="AA13" s="8"/>
      <c r="AB13" s="8"/>
      <c r="AC13" s="8"/>
      <c r="AD13" s="8"/>
      <c r="AE13" s="8"/>
      <c r="AF13" s="8"/>
      <c r="AG13" s="8"/>
      <c r="AH13" s="8"/>
      <c r="AI13" s="8"/>
      <c r="AJ13" s="8"/>
      <c r="AK13" s="8"/>
      <c r="AL13" s="8"/>
      <c r="AM13" s="8"/>
      <c r="AN13" s="8" t="s">
        <v>29</v>
      </c>
      <c r="AO13" s="8"/>
      <c r="AP13" s="9"/>
      <c r="AQ13" s="9"/>
      <c r="AR13" s="9"/>
      <c r="AS13" s="9"/>
      <c r="AT13" s="9"/>
      <c r="AU13" s="9"/>
      <c r="AV13" s="9"/>
      <c r="AW13" s="9"/>
      <c r="AX13" s="9"/>
      <c r="AY13" s="9"/>
      <c r="AZ13" s="9"/>
      <c r="BA13" s="9"/>
      <c r="BB13" s="9"/>
      <c r="BC13" s="9"/>
      <c r="BD13" s="9"/>
      <c r="BE13" s="9"/>
      <c r="BF13" s="8"/>
      <c r="BG13" s="8"/>
      <c r="BH13" s="8"/>
      <c r="BI13" s="8"/>
      <c r="BK13" s="8"/>
      <c r="BL13" s="8"/>
      <c r="BM13" s="8"/>
      <c r="BR13" s="26"/>
    </row>
    <row r="14" spans="2:70" s="58" customFormat="1" hidden="1" x14ac:dyDescent="0.2">
      <c r="B14" s="3" t="s">
        <v>141</v>
      </c>
      <c r="C14" s="26"/>
      <c r="D14" s="2" t="s">
        <v>48</v>
      </c>
      <c r="E14" s="58" t="s">
        <v>38</v>
      </c>
      <c r="J14" s="24">
        <v>2</v>
      </c>
      <c r="O14" s="59"/>
      <c r="P14" s="59"/>
      <c r="U14" s="59"/>
      <c r="V14" s="59"/>
      <c r="Z14" s="2"/>
      <c r="AA14" s="8"/>
      <c r="AB14" s="8"/>
      <c r="AC14" s="8"/>
      <c r="AD14" s="8"/>
      <c r="AE14" s="8"/>
      <c r="AF14" s="8"/>
      <c r="AG14" s="8"/>
      <c r="AH14" s="8"/>
      <c r="AI14" s="8"/>
      <c r="AJ14" s="8"/>
      <c r="AK14" s="8"/>
      <c r="AL14" s="8"/>
      <c r="AM14" s="8"/>
      <c r="AN14" s="8" t="s">
        <v>30</v>
      </c>
      <c r="AO14" s="8"/>
      <c r="AP14" s="9"/>
      <c r="AQ14" s="9"/>
      <c r="AR14" s="9"/>
      <c r="AS14" s="9"/>
      <c r="AT14" s="9"/>
      <c r="AU14" s="9"/>
      <c r="AV14" s="9"/>
      <c r="AW14" s="9"/>
      <c r="AX14" s="9"/>
      <c r="AY14" s="9"/>
      <c r="AZ14" s="9"/>
      <c r="BA14" s="9"/>
      <c r="BB14" s="9"/>
      <c r="BC14" s="9"/>
      <c r="BD14" s="9"/>
      <c r="BE14" s="9"/>
      <c r="BF14" s="8"/>
      <c r="BG14" s="8"/>
      <c r="BH14" s="8"/>
      <c r="BI14" s="8"/>
      <c r="BK14" s="8"/>
      <c r="BL14" s="8"/>
      <c r="BM14" s="8"/>
      <c r="BR14" s="26"/>
    </row>
    <row r="15" spans="2:70" s="58" customFormat="1" hidden="1" x14ac:dyDescent="0.2">
      <c r="B15" s="3" t="s">
        <v>142</v>
      </c>
      <c r="C15" s="26"/>
      <c r="D15" s="2" t="s">
        <v>51</v>
      </c>
      <c r="E15" s="58" t="s">
        <v>40</v>
      </c>
      <c r="J15" s="58" t="s">
        <v>508</v>
      </c>
      <c r="O15" s="59"/>
      <c r="P15" s="59"/>
      <c r="U15" s="59"/>
      <c r="V15" s="59"/>
      <c r="Z15" s="2"/>
      <c r="AA15" s="8"/>
      <c r="AB15" s="8"/>
      <c r="AC15" s="8"/>
      <c r="AD15" s="8"/>
      <c r="AE15" s="8"/>
      <c r="AF15" s="8"/>
      <c r="AG15" s="8"/>
      <c r="AH15" s="8"/>
      <c r="AI15" s="8"/>
      <c r="AJ15" s="8"/>
      <c r="AK15" s="8"/>
      <c r="AL15" s="8"/>
      <c r="AM15" s="8"/>
      <c r="AN15" s="8"/>
      <c r="AO15" s="8"/>
      <c r="AP15" s="9"/>
      <c r="AQ15" s="9"/>
      <c r="AR15" s="9"/>
      <c r="AS15" s="9"/>
      <c r="AT15" s="9"/>
      <c r="AU15" s="9"/>
      <c r="AV15" s="9"/>
      <c r="AW15" s="9"/>
      <c r="AX15" s="9"/>
      <c r="AY15" s="9"/>
      <c r="AZ15" s="9"/>
      <c r="BA15" s="9"/>
      <c r="BB15" s="9"/>
      <c r="BC15" s="9"/>
      <c r="BD15" s="9"/>
      <c r="BE15" s="9"/>
      <c r="BF15" s="8"/>
      <c r="BG15" s="8"/>
      <c r="BH15" s="8"/>
      <c r="BI15" s="8"/>
      <c r="BK15" s="8"/>
      <c r="BL15" s="8"/>
      <c r="BM15" s="8"/>
      <c r="BR15" s="26"/>
    </row>
    <row r="16" spans="2:70" s="58" customFormat="1" hidden="1" x14ac:dyDescent="0.2">
      <c r="B16" s="3" t="s">
        <v>143</v>
      </c>
      <c r="C16" s="26"/>
      <c r="D16" s="2" t="s">
        <v>52</v>
      </c>
      <c r="J16" s="58" t="str">
        <f>+CHOOSE(J14,D6,D7,D8,D9,D10,D11,D12,D13,D14,D15,D16,D17,D18,D19,D20,D21,D22,D23,D24,D25)</f>
        <v>Direccionamiento Estratégico y Planeación</v>
      </c>
      <c r="O16" s="59"/>
      <c r="P16" s="59"/>
      <c r="U16" s="59"/>
      <c r="V16" s="59"/>
      <c r="Z16" s="2"/>
      <c r="AA16" s="8"/>
      <c r="AB16" s="8"/>
      <c r="AC16" s="8"/>
      <c r="AD16" s="8"/>
      <c r="AE16" s="8"/>
      <c r="AF16" s="8"/>
      <c r="AG16" s="8"/>
      <c r="AH16" s="8"/>
      <c r="AI16" s="8"/>
      <c r="AJ16" s="8"/>
      <c r="AK16" s="8"/>
      <c r="AL16" s="8"/>
      <c r="AM16" s="8"/>
      <c r="AN16" s="8"/>
      <c r="AO16" s="8"/>
      <c r="AP16" s="9"/>
      <c r="AQ16" s="9"/>
      <c r="AR16" s="9"/>
      <c r="AS16" s="9"/>
      <c r="AT16" s="9"/>
      <c r="AU16" s="9"/>
      <c r="AV16" s="9"/>
      <c r="AW16" s="9"/>
      <c r="AX16" s="9"/>
      <c r="AY16" s="9"/>
      <c r="AZ16" s="9"/>
      <c r="BA16" s="9"/>
      <c r="BB16" s="9"/>
      <c r="BC16" s="9"/>
      <c r="BD16" s="9"/>
      <c r="BE16" s="9"/>
      <c r="BF16" s="8"/>
      <c r="BG16" s="8"/>
      <c r="BH16" s="8"/>
      <c r="BI16" s="8"/>
      <c r="BK16" s="8"/>
      <c r="BL16" s="8"/>
      <c r="BM16" s="8"/>
      <c r="BR16" s="26"/>
    </row>
    <row r="17" spans="2:70" s="58" customFormat="1" hidden="1" x14ac:dyDescent="0.2">
      <c r="B17" s="3" t="s">
        <v>144</v>
      </c>
      <c r="C17" s="26"/>
      <c r="D17" s="2" t="s">
        <v>54</v>
      </c>
      <c r="O17" s="59"/>
      <c r="P17" s="59"/>
      <c r="U17" s="59"/>
      <c r="V17" s="59"/>
      <c r="Z17" s="2"/>
      <c r="AA17" s="8"/>
      <c r="AB17" s="8"/>
      <c r="AC17" s="8"/>
      <c r="AD17" s="8"/>
      <c r="AE17" s="8"/>
      <c r="AF17" s="8"/>
      <c r="AG17" s="8"/>
      <c r="AH17" s="8"/>
      <c r="AI17" s="8"/>
      <c r="AJ17" s="8"/>
      <c r="AK17" s="8"/>
      <c r="AL17" s="8"/>
      <c r="AM17" s="8"/>
      <c r="AN17" s="8"/>
      <c r="AO17" s="8"/>
      <c r="AP17" s="9"/>
      <c r="AQ17" s="9"/>
      <c r="AR17" s="9"/>
      <c r="AS17" s="9"/>
      <c r="AT17" s="9"/>
      <c r="AU17" s="9"/>
      <c r="AV17" s="9"/>
      <c r="AW17" s="9"/>
      <c r="AX17" s="9"/>
      <c r="AY17" s="9"/>
      <c r="AZ17" s="9"/>
      <c r="BA17" s="9"/>
      <c r="BB17" s="9"/>
      <c r="BC17" s="9"/>
      <c r="BD17" s="9"/>
      <c r="BE17" s="9"/>
      <c r="BF17" s="8"/>
      <c r="BG17" s="8"/>
      <c r="BH17" s="8"/>
      <c r="BI17" s="8"/>
      <c r="BK17" s="8"/>
      <c r="BL17" s="8"/>
      <c r="BM17" s="8"/>
      <c r="BR17" s="26"/>
    </row>
    <row r="18" spans="2:70" s="58" customFormat="1" hidden="1" x14ac:dyDescent="0.2">
      <c r="B18" s="3" t="s">
        <v>145</v>
      </c>
      <c r="C18" s="26"/>
      <c r="D18" s="2" t="s">
        <v>53</v>
      </c>
      <c r="O18" s="59"/>
      <c r="P18" s="59"/>
      <c r="U18" s="59"/>
      <c r="V18" s="59"/>
      <c r="Z18" s="2"/>
      <c r="AA18" s="8"/>
      <c r="AB18" s="8"/>
      <c r="AC18" s="8"/>
      <c r="AD18" s="8"/>
      <c r="AE18" s="8"/>
      <c r="AF18" s="8"/>
      <c r="AG18" s="8"/>
      <c r="AH18" s="8"/>
      <c r="AI18" s="8"/>
      <c r="AJ18" s="8"/>
      <c r="AK18" s="8"/>
      <c r="AL18" s="8"/>
      <c r="AM18" s="8"/>
      <c r="AN18" s="8"/>
      <c r="AO18" s="8"/>
      <c r="AP18" s="9"/>
      <c r="AQ18" s="9"/>
      <c r="AR18" s="9"/>
      <c r="AS18" s="9"/>
      <c r="AT18" s="9"/>
      <c r="AU18" s="9"/>
      <c r="AV18" s="9"/>
      <c r="AW18" s="9"/>
      <c r="AX18" s="9"/>
      <c r="AY18" s="9"/>
      <c r="AZ18" s="9"/>
      <c r="BA18" s="9"/>
      <c r="BB18" s="9"/>
      <c r="BC18" s="9"/>
      <c r="BD18" s="9"/>
      <c r="BE18" s="9"/>
      <c r="BF18" s="8"/>
      <c r="BG18" s="8"/>
      <c r="BH18" s="8"/>
      <c r="BI18" s="8"/>
      <c r="BK18" s="8"/>
      <c r="BL18" s="8"/>
      <c r="BM18" s="8"/>
      <c r="BR18" s="26"/>
    </row>
    <row r="19" spans="2:70" s="58" customFormat="1" hidden="1" x14ac:dyDescent="0.2">
      <c r="B19" s="3" t="s">
        <v>146</v>
      </c>
      <c r="C19" s="26"/>
      <c r="D19" s="2" t="s">
        <v>42</v>
      </c>
      <c r="O19" s="59"/>
      <c r="P19" s="59"/>
      <c r="U19" s="59"/>
      <c r="V19" s="59"/>
      <c r="Z19" s="2"/>
      <c r="AA19" s="8"/>
      <c r="AB19" s="8"/>
      <c r="AC19" s="8"/>
      <c r="AD19" s="8"/>
      <c r="AE19" s="8"/>
      <c r="AF19" s="8"/>
      <c r="AG19" s="8"/>
      <c r="AH19" s="8"/>
      <c r="AI19" s="8"/>
      <c r="AJ19" s="8"/>
      <c r="AK19" s="8"/>
      <c r="AL19" s="8"/>
      <c r="AM19" s="8"/>
      <c r="AN19" s="8"/>
      <c r="AO19" s="8"/>
      <c r="AP19" s="9"/>
      <c r="AQ19" s="9"/>
      <c r="AR19" s="9"/>
      <c r="AS19" s="9"/>
      <c r="AT19" s="9"/>
      <c r="AU19" s="9"/>
      <c r="AV19" s="9"/>
      <c r="AW19" s="9"/>
      <c r="AX19" s="9"/>
      <c r="AY19" s="9"/>
      <c r="AZ19" s="9"/>
      <c r="BA19" s="9"/>
      <c r="BB19" s="9"/>
      <c r="BC19" s="9"/>
      <c r="BD19" s="9"/>
      <c r="BE19" s="9"/>
      <c r="BF19" s="8"/>
      <c r="BG19" s="8"/>
      <c r="BH19" s="8"/>
      <c r="BI19" s="8"/>
      <c r="BK19" s="8"/>
      <c r="BL19" s="8"/>
      <c r="BM19" s="8"/>
      <c r="BR19" s="26"/>
    </row>
    <row r="20" spans="2:70" s="58" customFormat="1" hidden="1" x14ac:dyDescent="0.2">
      <c r="B20" s="3" t="s">
        <v>147</v>
      </c>
      <c r="C20" s="26"/>
      <c r="D20" s="2" t="s">
        <v>45</v>
      </c>
      <c r="O20" s="59"/>
      <c r="P20" s="59"/>
      <c r="U20" s="59"/>
      <c r="V20" s="59"/>
      <c r="Z20" s="2"/>
      <c r="AA20" s="8"/>
      <c r="AB20" s="8"/>
      <c r="AC20" s="8"/>
      <c r="AD20" s="8"/>
      <c r="AE20" s="8"/>
      <c r="AF20" s="8"/>
      <c r="AG20" s="8"/>
      <c r="AH20" s="8"/>
      <c r="AI20" s="8"/>
      <c r="AJ20" s="8"/>
      <c r="AK20" s="8"/>
      <c r="AL20" s="8"/>
      <c r="AM20" s="8"/>
      <c r="AN20" s="8"/>
      <c r="AO20" s="8"/>
      <c r="AP20" s="9"/>
      <c r="AQ20" s="9"/>
      <c r="AR20" s="9"/>
      <c r="AS20" s="9"/>
      <c r="AT20" s="9"/>
      <c r="AU20" s="9"/>
      <c r="AV20" s="9"/>
      <c r="AW20" s="9"/>
      <c r="AX20" s="9"/>
      <c r="AY20" s="9"/>
      <c r="AZ20" s="9"/>
      <c r="BA20" s="9"/>
      <c r="BB20" s="9"/>
      <c r="BC20" s="9"/>
      <c r="BD20" s="9"/>
      <c r="BE20" s="9"/>
      <c r="BF20" s="8"/>
      <c r="BG20" s="8"/>
      <c r="BH20" s="8"/>
      <c r="BI20" s="8"/>
      <c r="BK20" s="8"/>
      <c r="BL20" s="8"/>
      <c r="BM20" s="8"/>
      <c r="BR20" s="26"/>
    </row>
    <row r="21" spans="2:70" s="58" customFormat="1" hidden="1" x14ac:dyDescent="0.2">
      <c r="B21" s="3" t="s">
        <v>148</v>
      </c>
      <c r="C21" s="26"/>
      <c r="D21" s="2" t="s">
        <v>57</v>
      </c>
      <c r="O21" s="59"/>
      <c r="P21" s="59"/>
      <c r="U21" s="59"/>
      <c r="V21" s="59"/>
      <c r="Z21" s="2"/>
      <c r="AA21" s="8"/>
      <c r="AB21" s="8"/>
      <c r="AC21" s="8"/>
      <c r="AD21" s="8"/>
      <c r="AE21" s="8"/>
      <c r="AF21" s="8"/>
      <c r="AG21" s="8"/>
      <c r="AH21" s="8"/>
      <c r="AI21" s="8"/>
      <c r="AJ21" s="8"/>
      <c r="AK21" s="8"/>
      <c r="AL21" s="8"/>
      <c r="AM21" s="8"/>
      <c r="AN21" s="8"/>
      <c r="AO21" s="8"/>
      <c r="AP21" s="9"/>
      <c r="AQ21" s="9"/>
      <c r="AR21" s="9"/>
      <c r="AS21" s="9"/>
      <c r="AT21" s="9"/>
      <c r="AU21" s="9"/>
      <c r="AV21" s="9"/>
      <c r="AW21" s="9"/>
      <c r="AX21" s="9"/>
      <c r="AY21" s="9"/>
      <c r="AZ21" s="9"/>
      <c r="BA21" s="9"/>
      <c r="BB21" s="9"/>
      <c r="BC21" s="9"/>
      <c r="BD21" s="9"/>
      <c r="BE21" s="9"/>
      <c r="BF21" s="8"/>
      <c r="BG21" s="8"/>
      <c r="BH21" s="8"/>
      <c r="BI21" s="8"/>
      <c r="BK21" s="8"/>
      <c r="BL21" s="8"/>
      <c r="BM21" s="8"/>
      <c r="BR21" s="26"/>
    </row>
    <row r="22" spans="2:70" s="58" customFormat="1" hidden="1" x14ac:dyDescent="0.2">
      <c r="B22" s="3" t="s">
        <v>149</v>
      </c>
      <c r="C22" s="26"/>
      <c r="D22" s="2" t="s">
        <v>56</v>
      </c>
      <c r="O22" s="59"/>
      <c r="P22" s="59"/>
      <c r="U22" s="59"/>
      <c r="V22" s="59"/>
      <c r="Z22" s="2"/>
      <c r="AP22" s="2"/>
      <c r="AQ22" s="2"/>
      <c r="AR22" s="2"/>
      <c r="AS22" s="2"/>
      <c r="AT22" s="2"/>
      <c r="AU22" s="2"/>
      <c r="AV22" s="2"/>
      <c r="AW22" s="2"/>
      <c r="AX22" s="2"/>
      <c r="AY22" s="2"/>
      <c r="AZ22" s="2"/>
      <c r="BA22" s="2"/>
      <c r="BB22" s="2"/>
      <c r="BC22" s="2"/>
      <c r="BD22" s="2"/>
      <c r="BE22" s="2"/>
      <c r="BR22" s="26"/>
    </row>
    <row r="23" spans="2:70" s="58" customFormat="1" hidden="1" x14ac:dyDescent="0.2">
      <c r="B23" s="3" t="s">
        <v>150</v>
      </c>
      <c r="C23" s="26"/>
      <c r="D23" s="2" t="s">
        <v>47</v>
      </c>
      <c r="O23" s="59"/>
      <c r="P23" s="59"/>
      <c r="U23" s="59"/>
      <c r="V23" s="59"/>
      <c r="Z23" s="2"/>
      <c r="AP23" s="2"/>
      <c r="AQ23" s="2"/>
      <c r="AR23" s="2"/>
      <c r="AS23" s="2"/>
      <c r="AT23" s="2"/>
      <c r="AU23" s="2"/>
      <c r="AV23" s="2"/>
      <c r="AW23" s="2"/>
      <c r="AX23" s="2"/>
      <c r="AY23" s="2"/>
      <c r="AZ23" s="2"/>
      <c r="BA23" s="2"/>
      <c r="BB23" s="2"/>
      <c r="BC23" s="2"/>
      <c r="BD23" s="2"/>
      <c r="BE23" s="2"/>
      <c r="BR23" s="26"/>
    </row>
    <row r="24" spans="2:70" s="58" customFormat="1" hidden="1" x14ac:dyDescent="0.2">
      <c r="B24" s="3" t="s">
        <v>151</v>
      </c>
      <c r="C24" s="26"/>
      <c r="D24" s="2" t="s">
        <v>59</v>
      </c>
      <c r="O24" s="59"/>
      <c r="P24" s="59"/>
      <c r="U24" s="59"/>
      <c r="V24" s="59"/>
      <c r="Z24" s="2"/>
      <c r="AP24" s="2"/>
      <c r="AQ24" s="2"/>
      <c r="AR24" s="2"/>
      <c r="AS24" s="2"/>
      <c r="AT24" s="2"/>
      <c r="AU24" s="2"/>
      <c r="AV24" s="2"/>
      <c r="AW24" s="2"/>
      <c r="AX24" s="2"/>
      <c r="AY24" s="2"/>
      <c r="AZ24" s="2"/>
      <c r="BA24" s="2"/>
      <c r="BB24" s="2"/>
      <c r="BC24" s="2"/>
      <c r="BD24" s="2"/>
      <c r="BE24" s="2"/>
      <c r="BR24" s="26"/>
    </row>
    <row r="25" spans="2:70" s="58" customFormat="1" hidden="1" x14ac:dyDescent="0.2">
      <c r="B25" s="3" t="s">
        <v>152</v>
      </c>
      <c r="C25" s="26"/>
      <c r="D25" s="2" t="s">
        <v>50</v>
      </c>
      <c r="O25" s="59"/>
      <c r="P25" s="59"/>
      <c r="U25" s="59"/>
      <c r="V25" s="59"/>
      <c r="Z25" s="2"/>
      <c r="AP25" s="2"/>
      <c r="AQ25" s="2"/>
      <c r="AR25" s="2"/>
      <c r="AS25" s="2"/>
      <c r="AT25" s="2"/>
      <c r="AU25" s="2"/>
      <c r="AV25" s="2"/>
      <c r="AW25" s="2"/>
      <c r="AX25" s="2"/>
      <c r="AY25" s="2"/>
      <c r="AZ25" s="2"/>
      <c r="BA25" s="2"/>
      <c r="BB25" s="2"/>
      <c r="BC25" s="2"/>
      <c r="BD25" s="2"/>
      <c r="BE25" s="2"/>
      <c r="BR25" s="26"/>
    </row>
    <row r="26" spans="2:70" s="58" customFormat="1" x14ac:dyDescent="0.2">
      <c r="B26" s="3"/>
      <c r="C26" s="26"/>
      <c r="D26" s="2"/>
      <c r="O26" s="59"/>
      <c r="P26" s="59"/>
      <c r="U26" s="59"/>
      <c r="V26" s="59"/>
      <c r="Z26" s="2"/>
      <c r="AP26" s="2"/>
      <c r="AQ26" s="2"/>
      <c r="AR26" s="2"/>
      <c r="AS26" s="2"/>
      <c r="AT26" s="2"/>
      <c r="AU26" s="2"/>
      <c r="AV26" s="2"/>
      <c r="AW26" s="2"/>
      <c r="AX26" s="2"/>
      <c r="AY26" s="2"/>
      <c r="AZ26" s="2"/>
      <c r="BA26" s="2"/>
      <c r="BB26" s="2"/>
      <c r="BC26" s="2"/>
      <c r="BD26" s="2"/>
      <c r="BE26" s="2"/>
      <c r="BR26" s="26"/>
    </row>
    <row r="27" spans="2:70" s="4" customFormat="1" ht="9" customHeight="1" thickBot="1" x14ac:dyDescent="0.3">
      <c r="B27" s="15"/>
      <c r="C27" s="27"/>
      <c r="AG27" s="16"/>
      <c r="AH27" s="16"/>
      <c r="BR27" s="27"/>
    </row>
    <row r="28" spans="2:70" s="4" customFormat="1" ht="15.75" thickBot="1" x14ac:dyDescent="0.3">
      <c r="B28" s="15"/>
      <c r="C28" s="27"/>
      <c r="D28" s="190" t="s">
        <v>790</v>
      </c>
      <c r="E28" s="191"/>
      <c r="F28" s="192"/>
      <c r="AG28" s="16"/>
      <c r="AH28" s="16"/>
      <c r="BR28" s="27"/>
    </row>
    <row r="29" spans="2:70" s="4" customFormat="1" ht="21.75" customHeight="1" thickBot="1" x14ac:dyDescent="0.3">
      <c r="B29" s="15"/>
      <c r="C29" s="27"/>
      <c r="AG29" s="16"/>
      <c r="AH29" s="16"/>
      <c r="BR29" s="27"/>
    </row>
    <row r="30" spans="2:70" s="4" customFormat="1" ht="15.75" hidden="1" thickBot="1" x14ac:dyDescent="0.3">
      <c r="B30" s="15"/>
      <c r="C30" s="27"/>
      <c r="AG30" s="16"/>
      <c r="AH30" s="16"/>
      <c r="BR30" s="27"/>
    </row>
    <row r="31" spans="2:70" s="4" customFormat="1" ht="15.75" hidden="1" thickBot="1" x14ac:dyDescent="0.3">
      <c r="B31" s="15"/>
      <c r="C31" s="27"/>
      <c r="AG31" s="16"/>
      <c r="AH31" s="16"/>
      <c r="BR31" s="27"/>
    </row>
    <row r="32" spans="2:70" s="4" customFormat="1" ht="15.75" hidden="1" thickBot="1" x14ac:dyDescent="0.3">
      <c r="B32" s="15"/>
      <c r="C32" s="27"/>
      <c r="AG32" s="16"/>
      <c r="AH32" s="16"/>
      <c r="BR32" s="27"/>
    </row>
    <row r="33" spans="1:138" s="4" customFormat="1" ht="15.75" hidden="1" thickBot="1" x14ac:dyDescent="0.3">
      <c r="B33" s="15"/>
      <c r="C33" s="27"/>
      <c r="AG33" s="16"/>
      <c r="AH33" s="16"/>
      <c r="BR33" s="27"/>
    </row>
    <row r="34" spans="1:138" s="4" customFormat="1" ht="15.75" hidden="1" thickBot="1" x14ac:dyDescent="0.3">
      <c r="B34" s="15"/>
      <c r="C34" s="27"/>
      <c r="AG34" s="16"/>
      <c r="AH34" s="16"/>
      <c r="BR34" s="27"/>
    </row>
    <row r="35" spans="1:138" s="4" customFormat="1" ht="16.5" customHeight="1" thickBot="1" x14ac:dyDescent="0.3">
      <c r="B35" s="15"/>
      <c r="C35" s="27"/>
      <c r="D35" s="180" t="s">
        <v>501</v>
      </c>
      <c r="E35" s="181"/>
      <c r="F35" s="181"/>
      <c r="G35" s="181"/>
      <c r="H35" s="181"/>
      <c r="I35" s="181"/>
      <c r="J35" s="181"/>
      <c r="K35" s="182"/>
      <c r="L35" s="183" t="s">
        <v>502</v>
      </c>
      <c r="M35" s="184"/>
      <c r="N35" s="184"/>
      <c r="O35" s="184"/>
      <c r="P35" s="184"/>
      <c r="Q35" s="184"/>
      <c r="R35" s="184"/>
      <c r="S35" s="184"/>
      <c r="T35" s="184"/>
      <c r="U35" s="184"/>
      <c r="V35" s="184"/>
      <c r="W35" s="184"/>
      <c r="X35" s="185"/>
      <c r="Y35" s="156" t="s">
        <v>503</v>
      </c>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c r="BI35" s="157"/>
      <c r="BJ35" s="157"/>
      <c r="BK35" s="158"/>
      <c r="BR35" s="27"/>
    </row>
    <row r="36" spans="1:138" s="17" customFormat="1" ht="63.75" x14ac:dyDescent="0.2">
      <c r="A36" s="60" t="s">
        <v>419</v>
      </c>
      <c r="B36" s="60" t="s">
        <v>500</v>
      </c>
      <c r="C36" s="61" t="s">
        <v>508</v>
      </c>
      <c r="D36" s="61" t="s">
        <v>3</v>
      </c>
      <c r="E36" s="61" t="s">
        <v>11</v>
      </c>
      <c r="F36" s="61" t="s">
        <v>63</v>
      </c>
      <c r="G36" s="61" t="s">
        <v>70</v>
      </c>
      <c r="H36" s="61" t="s">
        <v>74</v>
      </c>
      <c r="I36" s="61" t="s">
        <v>12</v>
      </c>
      <c r="J36" s="61" t="s">
        <v>0</v>
      </c>
      <c r="K36" s="61" t="s">
        <v>13</v>
      </c>
      <c r="L36" s="62" t="s">
        <v>1</v>
      </c>
      <c r="M36" s="62" t="s">
        <v>2</v>
      </c>
      <c r="N36" s="61" t="s">
        <v>491</v>
      </c>
      <c r="O36" s="61" t="s">
        <v>523</v>
      </c>
      <c r="P36" s="61" t="s">
        <v>498</v>
      </c>
      <c r="Q36" s="62" t="s">
        <v>62</v>
      </c>
      <c r="R36" s="62" t="s">
        <v>1</v>
      </c>
      <c r="S36" s="62" t="s">
        <v>2</v>
      </c>
      <c r="T36" s="61" t="s">
        <v>492</v>
      </c>
      <c r="U36" s="61" t="s">
        <v>524</v>
      </c>
      <c r="V36" s="61" t="s">
        <v>499</v>
      </c>
      <c r="W36" s="61" t="s">
        <v>153</v>
      </c>
      <c r="X36" s="61" t="s">
        <v>88</v>
      </c>
      <c r="Y36" s="23" t="s">
        <v>10</v>
      </c>
      <c r="Z36" s="23" t="s">
        <v>14</v>
      </c>
      <c r="AA36" s="23" t="s">
        <v>93</v>
      </c>
      <c r="AB36" s="23" t="s">
        <v>154</v>
      </c>
      <c r="AC36" s="23" t="s">
        <v>168</v>
      </c>
      <c r="AD36" s="23" t="s">
        <v>155</v>
      </c>
      <c r="AE36" s="23" t="s">
        <v>560</v>
      </c>
      <c r="AF36" s="23" t="s">
        <v>561</v>
      </c>
      <c r="AG36" s="23" t="s">
        <v>562</v>
      </c>
      <c r="AH36" s="23" t="s">
        <v>563</v>
      </c>
      <c r="AI36" s="23" t="s">
        <v>182</v>
      </c>
      <c r="AJ36" s="23" t="s">
        <v>16</v>
      </c>
      <c r="AK36" s="23" t="s">
        <v>15</v>
      </c>
      <c r="AL36" s="23" t="s">
        <v>17</v>
      </c>
      <c r="AM36" s="23" t="s">
        <v>18</v>
      </c>
      <c r="AN36" s="23" t="s">
        <v>19</v>
      </c>
      <c r="AO36" s="23" t="s">
        <v>170</v>
      </c>
      <c r="AP36" s="23" t="s">
        <v>99</v>
      </c>
      <c r="AQ36" s="23" t="s">
        <v>100</v>
      </c>
      <c r="AR36" s="23" t="s">
        <v>94</v>
      </c>
      <c r="AS36" s="23" t="s">
        <v>95</v>
      </c>
      <c r="AT36" s="23" t="s">
        <v>96</v>
      </c>
      <c r="AU36" s="23" t="s">
        <v>97</v>
      </c>
      <c r="AV36" s="23" t="s">
        <v>98</v>
      </c>
      <c r="AW36" s="23" t="s">
        <v>119</v>
      </c>
      <c r="AX36" s="23" t="s">
        <v>120</v>
      </c>
      <c r="AY36" s="23" t="s">
        <v>121</v>
      </c>
      <c r="AZ36" s="23" t="s">
        <v>122</v>
      </c>
      <c r="BA36" s="23" t="s">
        <v>123</v>
      </c>
      <c r="BB36" s="23" t="s">
        <v>124</v>
      </c>
      <c r="BC36" s="23" t="s">
        <v>125</v>
      </c>
      <c r="BD36" s="23" t="s">
        <v>132</v>
      </c>
      <c r="BE36" s="23" t="s">
        <v>495</v>
      </c>
      <c r="BF36" s="23" t="s">
        <v>496</v>
      </c>
      <c r="BG36" s="23" t="s">
        <v>497</v>
      </c>
      <c r="BH36" s="23" t="s">
        <v>160</v>
      </c>
      <c r="BI36" s="23" t="s">
        <v>161</v>
      </c>
      <c r="BJ36" s="23" t="s">
        <v>159</v>
      </c>
      <c r="BK36" s="23" t="s">
        <v>162</v>
      </c>
      <c r="BL36" s="10" t="s">
        <v>163</v>
      </c>
      <c r="BM36" s="10" t="s">
        <v>164</v>
      </c>
      <c r="BN36" s="10" t="s">
        <v>184</v>
      </c>
      <c r="BO36" s="10" t="s">
        <v>183</v>
      </c>
      <c r="BP36" s="10" t="s">
        <v>185</v>
      </c>
      <c r="BQ36" s="10" t="s">
        <v>183</v>
      </c>
      <c r="BR36" s="23" t="s">
        <v>507</v>
      </c>
    </row>
    <row r="37" spans="1:138" s="36" customFormat="1" ht="152.25" customHeight="1" x14ac:dyDescent="0.2">
      <c r="A37" s="74">
        <v>9</v>
      </c>
      <c r="B37" s="74" t="s">
        <v>424</v>
      </c>
      <c r="C37" s="99" t="s">
        <v>50</v>
      </c>
      <c r="D37" s="75" t="s">
        <v>50</v>
      </c>
      <c r="E37" s="75" t="s">
        <v>32</v>
      </c>
      <c r="F37" s="70" t="s">
        <v>69</v>
      </c>
      <c r="G37" s="70" t="s">
        <v>79</v>
      </c>
      <c r="H37" s="70" t="s">
        <v>83</v>
      </c>
      <c r="I37" s="76" t="s">
        <v>202</v>
      </c>
      <c r="J37" s="77" t="s">
        <v>670</v>
      </c>
      <c r="K37" s="76" t="s">
        <v>203</v>
      </c>
      <c r="L37" s="71">
        <v>5</v>
      </c>
      <c r="M37" s="71">
        <v>3</v>
      </c>
      <c r="N37" s="66">
        <f>+L37*M37</f>
        <v>15</v>
      </c>
      <c r="O37" s="63" t="str">
        <f>(CONCATENATE(L37,M37))</f>
        <v>53</v>
      </c>
      <c r="P37" s="63" t="str">
        <f>IF(OR(O37="11",O37="12",O37="21",O37="22",O37="31"),$P$9,IF(OR(O37="41",O37="32",O37="23",O37="13"),$P$8,IF(OR(O37="51",O37="52",O37="42",O37="43",O37="33",O37="24",O37="14"),$P$7,IF(OR(O37="53",O37="54",O37="44",O37="34",O37="55",O37="45",O37="35",O37="25",O37="15"),$P$6,0))))</f>
        <v>RIESGO EXTREMO</v>
      </c>
      <c r="Q37" s="63" t="s">
        <v>90</v>
      </c>
      <c r="R37" s="73">
        <f>INT(L37-BO37)</f>
        <v>4</v>
      </c>
      <c r="S37" s="73">
        <f>INT(M37-BQ37)</f>
        <v>2</v>
      </c>
      <c r="T37" s="66">
        <f>+R37*S37</f>
        <v>8</v>
      </c>
      <c r="U37" s="63" t="str">
        <f>(CONCATENATE(R37,S37))</f>
        <v>42</v>
      </c>
      <c r="V37" s="63" t="str">
        <f>IF(OR(U37="11",U37="12",U37="21",U37="22",U37="31"),$P$9,IF(OR(U37="41",U37="32",U37="23",U37="13"),$P$8,IF(OR(U37="51",U37="52",U37="42",U37="43",U37="33",U37="24",U37="14"),$P$7,IF(OR(U37="53",U37="54",U37="44",U37="34",U37="55",U37="45",U37="35",U37="25",U37="15"),$P$6,0))))</f>
        <v>RIESGO ALTO</v>
      </c>
      <c r="W37" s="70" t="s">
        <v>676</v>
      </c>
      <c r="X37" s="70" t="s">
        <v>23</v>
      </c>
      <c r="Y37" s="76" t="s">
        <v>788</v>
      </c>
      <c r="Z37" s="80" t="s">
        <v>671</v>
      </c>
      <c r="AA37" s="33" t="s">
        <v>23</v>
      </c>
      <c r="AB37" s="80" t="s">
        <v>672</v>
      </c>
      <c r="AC37" s="33" t="s">
        <v>7</v>
      </c>
      <c r="AD37" s="72">
        <f>+SUM(AE37:AH37)</f>
        <v>12</v>
      </c>
      <c r="AE37" s="33">
        <v>3</v>
      </c>
      <c r="AF37" s="33">
        <v>3</v>
      </c>
      <c r="AG37" s="33">
        <v>3</v>
      </c>
      <c r="AH37" s="33">
        <v>3</v>
      </c>
      <c r="AI37" s="33" t="s">
        <v>23</v>
      </c>
      <c r="AJ37" s="33" t="s">
        <v>21</v>
      </c>
      <c r="AK37" s="33" t="s">
        <v>6</v>
      </c>
      <c r="AL37" s="33" t="s">
        <v>6</v>
      </c>
      <c r="AM37" s="33" t="s">
        <v>6</v>
      </c>
      <c r="AN37" s="33" t="s">
        <v>27</v>
      </c>
      <c r="AO37" s="33" t="s">
        <v>117</v>
      </c>
      <c r="AP37" s="33" t="s">
        <v>101</v>
      </c>
      <c r="AQ37" s="33" t="s">
        <v>103</v>
      </c>
      <c r="AR37" s="33" t="s">
        <v>105</v>
      </c>
      <c r="AS37" s="33" t="str">
        <f>+IF(AJ37="Preventivo","Prevenir",IF(AJ37="Detectivo","Detectar","No es un control"))</f>
        <v>Detectar</v>
      </c>
      <c r="AT37" s="80" t="s">
        <v>108</v>
      </c>
      <c r="AU37" s="80" t="s">
        <v>110</v>
      </c>
      <c r="AV37" s="80" t="s">
        <v>112</v>
      </c>
      <c r="AW37" s="33">
        <f>+IF(AP37=$AP$6,$AP$10,$AP$11)</f>
        <v>15</v>
      </c>
      <c r="AX37" s="33">
        <f>+IF(AQ37=$AQ$6,$AQ$10,$AQ$11)</f>
        <v>15</v>
      </c>
      <c r="AY37" s="33">
        <f>+IF(AR37=$AR$6,$AR$10,$AR$11)</f>
        <v>15</v>
      </c>
      <c r="AZ37" s="33">
        <f>IF(AS37=$AS$6,$AS$10,IF(AS37=$AS$7,$AS$11,0))</f>
        <v>10</v>
      </c>
      <c r="BA37" s="33">
        <f>+IF(AT37=$AT$6,$AT$10,$AT$11)</f>
        <v>15</v>
      </c>
      <c r="BB37" s="33">
        <f>+IF(AU37=$AU$6,$AU$10,$AU$11)</f>
        <v>15</v>
      </c>
      <c r="BC37" s="33">
        <f>IF(AV37=$AV$6,$AV$10,IF(AV37=$AV$7,$AV$11,0))</f>
        <v>10</v>
      </c>
      <c r="BD37" s="72">
        <f>SUM(AW37:BC37)</f>
        <v>95</v>
      </c>
      <c r="BE37" s="72" t="str">
        <f>+IF(BD37&lt;=85,"Débil",IF(AND(BD37&gt;85,BD37&lt;96),"Moderado","Fuerte"))</f>
        <v>Moderado</v>
      </c>
      <c r="BF37" s="34" t="s">
        <v>156</v>
      </c>
      <c r="BG37" s="72" t="str">
        <f>+IF(BF37=$BF$6,"Fuerte",IF(BF37=$BF$7,"Moderado","Débil"))</f>
        <v>Fuerte</v>
      </c>
      <c r="BH37" s="72" t="str">
        <f>+IF(AND(BE37="Fuerte",BG37="Fuerte"),"Fuerte",IF(BE37="Débil","Débil",IF(BG37="Débil","Débil","Moderado")))</f>
        <v>Moderado</v>
      </c>
      <c r="BI37" s="72">
        <f>+IF(BH37=$BE$6,100,IF(BH37=$BE$7,50,0))</f>
        <v>50</v>
      </c>
      <c r="BJ37" s="135">
        <f>+AVERAGE(BI37:BI37)</f>
        <v>50</v>
      </c>
      <c r="BK37" s="72" t="str">
        <f>IF(BJ37&lt;50,"Débil",IF(BJ37=100,"Fuerte","Moderado"))</f>
        <v>Moderado</v>
      </c>
      <c r="BL37" s="39" t="s">
        <v>165</v>
      </c>
      <c r="BM37" s="39" t="s">
        <v>165</v>
      </c>
      <c r="BN37" s="66">
        <f>IF(E37=$E$7,0,IF(AND(BK37="Fuerte",BL37="Directamente"),2,IF(AND(BK37="Moderado",BL37="Directamente"),1,0)))</f>
        <v>1</v>
      </c>
      <c r="BO37" s="81">
        <f>+AVERAGE(BN37:BN37)</f>
        <v>1</v>
      </c>
      <c r="BP37" s="66">
        <f>IF(D37=$E$7,0,IF(AND(BK37="Fuerte",BL37="Indirectamente"),1,IF(AND(BK37="Fuerte",BL37="Directamente"),2,IF(AND(BK37="Moderado",BL37="Directamente"),1,0))))</f>
        <v>1</v>
      </c>
      <c r="BQ37" s="81">
        <f>+AVERAGE(BP37:BP37)</f>
        <v>1</v>
      </c>
      <c r="BR37" s="99" t="s">
        <v>50</v>
      </c>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c r="CQ37" s="51"/>
      <c r="CR37" s="51"/>
      <c r="CS37" s="51"/>
      <c r="CT37" s="51"/>
      <c r="CU37" s="51"/>
      <c r="CV37" s="51"/>
      <c r="CW37" s="51"/>
      <c r="CX37" s="51"/>
      <c r="CY37" s="51"/>
      <c r="CZ37" s="51"/>
      <c r="DA37" s="51"/>
      <c r="DB37" s="51"/>
      <c r="DC37" s="51"/>
      <c r="DD37" s="51"/>
      <c r="DE37" s="51"/>
      <c r="DF37" s="51"/>
      <c r="DG37" s="51"/>
      <c r="DH37" s="51"/>
      <c r="DI37" s="51"/>
      <c r="DJ37" s="51"/>
      <c r="DK37" s="51"/>
      <c r="DL37" s="51"/>
      <c r="DM37" s="51"/>
      <c r="DN37" s="51"/>
      <c r="DO37" s="51"/>
      <c r="DP37" s="51"/>
      <c r="DQ37" s="51"/>
      <c r="DR37" s="51"/>
      <c r="DS37" s="51"/>
      <c r="DT37" s="51"/>
      <c r="DU37" s="51"/>
      <c r="DV37" s="51"/>
      <c r="DW37" s="51"/>
      <c r="DX37" s="51"/>
      <c r="DY37" s="51"/>
      <c r="DZ37" s="51"/>
      <c r="EA37" s="51"/>
      <c r="EB37" s="51"/>
      <c r="EC37" s="51"/>
      <c r="ED37" s="51"/>
      <c r="EE37" s="51"/>
      <c r="EF37" s="51"/>
      <c r="EG37" s="51"/>
      <c r="EH37" s="51"/>
    </row>
    <row r="38" spans="1:138" s="36" customFormat="1" ht="191.25" customHeight="1" x14ac:dyDescent="0.2">
      <c r="A38" s="74">
        <v>10</v>
      </c>
      <c r="B38" s="74" t="s">
        <v>425</v>
      </c>
      <c r="C38" s="99" t="s">
        <v>50</v>
      </c>
      <c r="D38" s="75" t="s">
        <v>50</v>
      </c>
      <c r="E38" s="75" t="s">
        <v>34</v>
      </c>
      <c r="F38" s="70" t="s">
        <v>69</v>
      </c>
      <c r="G38" s="70" t="s">
        <v>76</v>
      </c>
      <c r="H38" s="70" t="s">
        <v>81</v>
      </c>
      <c r="I38" s="76" t="s">
        <v>674</v>
      </c>
      <c r="J38" s="77" t="s">
        <v>673</v>
      </c>
      <c r="K38" s="76" t="s">
        <v>204</v>
      </c>
      <c r="L38" s="71">
        <v>4</v>
      </c>
      <c r="M38" s="71">
        <v>5</v>
      </c>
      <c r="N38" s="66">
        <f>+L38*M38</f>
        <v>20</v>
      </c>
      <c r="O38" s="63" t="str">
        <f>(CONCATENATE(L38,M38))</f>
        <v>45</v>
      </c>
      <c r="P38" s="63" t="str">
        <f>IF(OR(O38="11",O38="12",O38="21",O38="22",O38="31"),$P$9,IF(OR(O38="41",O38="32",O38="23",O38="13"),$P$8,IF(OR(O38="51",O38="52",O38="42",O38="43",O38="33",O38="24",O38="14"),$P$7,IF(OR(O38="53",O38="54",O38="44",O38="34",O38="55",O38="45",O38="35",O38="25",O38="15"),$P$6,0))))</f>
        <v>RIESGO EXTREMO</v>
      </c>
      <c r="Q38" s="63" t="s">
        <v>90</v>
      </c>
      <c r="R38" s="73">
        <f>INT(L38-BO38)</f>
        <v>4</v>
      </c>
      <c r="S38" s="73">
        <f>INT(M38-BQ38)</f>
        <v>5</v>
      </c>
      <c r="T38" s="66">
        <f>+R38*S38</f>
        <v>20</v>
      </c>
      <c r="U38" s="63" t="str">
        <f>(CONCATENATE(R38,S38))</f>
        <v>45</v>
      </c>
      <c r="V38" s="63" t="str">
        <f>IF(OR(U38="11",U38="12",U38="21",U38="22",U38="31"),$P$9,IF(OR(U38="41",U38="32",U38="23",U38="13"),$P$8,IF(OR(U38="51",U38="52",U38="42",U38="43",U38="33",U38="24",U38="14"),$P$7,IF(OR(U38="53",U38="54",U38="44",U38="34",U38="55",U38="45",U38="35",U38="25",U38="15"),$P$6,0))))</f>
        <v>RIESGO EXTREMO</v>
      </c>
      <c r="W38" s="70" t="s">
        <v>675</v>
      </c>
      <c r="X38" s="70" t="s">
        <v>23</v>
      </c>
      <c r="Y38" s="76" t="s">
        <v>789</v>
      </c>
      <c r="Z38" s="80" t="s">
        <v>677</v>
      </c>
      <c r="AA38" s="33" t="s">
        <v>23</v>
      </c>
      <c r="AB38" s="80" t="s">
        <v>678</v>
      </c>
      <c r="AC38" s="33" t="s">
        <v>7</v>
      </c>
      <c r="AD38" s="72">
        <f>+SUM(AE38:AH38)</f>
        <v>4</v>
      </c>
      <c r="AE38" s="33">
        <v>1</v>
      </c>
      <c r="AF38" s="33">
        <v>1</v>
      </c>
      <c r="AG38" s="33">
        <v>1</v>
      </c>
      <c r="AH38" s="33">
        <v>1</v>
      </c>
      <c r="AI38" s="33" t="s">
        <v>23</v>
      </c>
      <c r="AJ38" s="33" t="s">
        <v>21</v>
      </c>
      <c r="AK38" s="33" t="s">
        <v>6</v>
      </c>
      <c r="AL38" s="33" t="s">
        <v>23</v>
      </c>
      <c r="AM38" s="33" t="s">
        <v>6</v>
      </c>
      <c r="AN38" s="33" t="s">
        <v>61</v>
      </c>
      <c r="AO38" s="33" t="s">
        <v>117</v>
      </c>
      <c r="AP38" s="33" t="s">
        <v>101</v>
      </c>
      <c r="AQ38" s="33" t="s">
        <v>103</v>
      </c>
      <c r="AR38" s="33" t="s">
        <v>105</v>
      </c>
      <c r="AS38" s="33" t="str">
        <f>+IF(AJ38="Preventivo","Prevenir",IF(AJ38="Detectivo","Detectar","No es un control"))</f>
        <v>Detectar</v>
      </c>
      <c r="AT38" s="80" t="s">
        <v>108</v>
      </c>
      <c r="AU38" s="80" t="s">
        <v>110</v>
      </c>
      <c r="AV38" s="80" t="s">
        <v>112</v>
      </c>
      <c r="AW38" s="33">
        <f>+IF(AP38=$AP$6,$AP$10,$AP$11)</f>
        <v>15</v>
      </c>
      <c r="AX38" s="33">
        <f>+IF(AQ38=$AQ$6,$AQ$10,$AQ$11)</f>
        <v>15</v>
      </c>
      <c r="AY38" s="33">
        <f>+IF(AR38=$AR$6,$AR$10,$AR$11)</f>
        <v>15</v>
      </c>
      <c r="AZ38" s="33">
        <f>IF(AS38=$AS$6,$AS$10,IF(AS38=$AS$7,$AS$11,0))</f>
        <v>10</v>
      </c>
      <c r="BA38" s="33">
        <f>+IF(AT38=$AT$6,$AT$10,$AT$11)</f>
        <v>15</v>
      </c>
      <c r="BB38" s="33">
        <f>+IF(AU38=$AU$6,$AU$10,$AU$11)</f>
        <v>15</v>
      </c>
      <c r="BC38" s="33">
        <f>IF(AV38=$AV$6,$AV$10,IF(AV38=$AV$7,$AV$11,0))</f>
        <v>10</v>
      </c>
      <c r="BD38" s="72">
        <f>SUM(AW38:BC38)</f>
        <v>95</v>
      </c>
      <c r="BE38" s="72" t="str">
        <f>+IF(BD38&lt;=85,"Débil",IF(AND(BD38&gt;85,BD38&lt;96),"Moderado","Fuerte"))</f>
        <v>Moderado</v>
      </c>
      <c r="BF38" s="34" t="s">
        <v>156</v>
      </c>
      <c r="BG38" s="72" t="str">
        <f>+IF(BF38=$BF$6,"Fuerte",IF(BF38=$BF$7,"Moderado","Débil"))</f>
        <v>Fuerte</v>
      </c>
      <c r="BH38" s="72" t="str">
        <f>+IF(AND(BE38="Fuerte",BG38="Fuerte"),"Fuerte",IF(BE38="Débil","Débil",IF(BG38="Débil","Débil","Moderado")))</f>
        <v>Moderado</v>
      </c>
      <c r="BI38" s="72">
        <f>+IF(BH38=$BE$6,100,IF(BH38=$BE$7,50,0))</f>
        <v>50</v>
      </c>
      <c r="BJ38" s="135">
        <f>+AVERAGE(BI38:BI38)</f>
        <v>50</v>
      </c>
      <c r="BK38" s="72" t="str">
        <f>IF(BJ38&lt;50,"Débil",IF(BJ38=100,"Fuerte","Moderado"))</f>
        <v>Moderado</v>
      </c>
      <c r="BL38" s="39" t="s">
        <v>166</v>
      </c>
      <c r="BM38" s="39" t="s">
        <v>166</v>
      </c>
      <c r="BN38" s="66">
        <f>IF(E38=$E$7,0,IF(AND(BK38="Fuerte",BL38="Directamente"),2,IF(AND(BK38="Moderado",BL38="Directamente"),1,0)))</f>
        <v>0</v>
      </c>
      <c r="BO38" s="81">
        <f>+AVERAGE(BN38:BN38)</f>
        <v>0</v>
      </c>
      <c r="BP38" s="66">
        <f>IF(D38=$E$7,0,IF(AND(BK38="Fuerte",BL38="Indirectamente"),1,IF(AND(BK38="Fuerte",BL38="Directamente"),2,IF(AND(BK38="Moderado",BL38="Directamente"),1,0))))</f>
        <v>0</v>
      </c>
      <c r="BQ38" s="81">
        <f>+IF(E38="De Corrupción",0,AVERAGE(BP38:BP38))</f>
        <v>0</v>
      </c>
      <c r="BR38" s="99" t="s">
        <v>50</v>
      </c>
      <c r="BS38" s="51"/>
      <c r="BT38" s="51"/>
      <c r="BU38" s="51"/>
      <c r="BV38" s="51"/>
      <c r="BW38" s="51"/>
      <c r="BX38" s="51"/>
      <c r="BY38" s="51"/>
      <c r="BZ38" s="51"/>
      <c r="CA38" s="51"/>
      <c r="CB38" s="51"/>
      <c r="CC38" s="51"/>
      <c r="CD38" s="51"/>
      <c r="CE38" s="51"/>
      <c r="CF38" s="51"/>
      <c r="CG38" s="51"/>
      <c r="CH38" s="51"/>
      <c r="CI38" s="51"/>
      <c r="CJ38" s="51"/>
      <c r="CK38" s="51"/>
      <c r="CL38" s="51"/>
      <c r="CM38" s="51"/>
      <c r="CN38" s="51"/>
      <c r="CO38" s="51"/>
      <c r="CP38" s="51"/>
      <c r="CQ38" s="51"/>
      <c r="CR38" s="51"/>
      <c r="CS38" s="51"/>
      <c r="CT38" s="51"/>
      <c r="CU38" s="51"/>
      <c r="CV38" s="51"/>
      <c r="CW38" s="51"/>
      <c r="CX38" s="51"/>
      <c r="CY38" s="51"/>
      <c r="CZ38" s="51"/>
      <c r="DA38" s="51"/>
      <c r="DB38" s="51"/>
      <c r="DC38" s="51"/>
      <c r="DD38" s="51"/>
      <c r="DE38" s="51"/>
      <c r="DF38" s="51"/>
      <c r="DG38" s="51"/>
      <c r="DH38" s="51"/>
      <c r="DI38" s="51"/>
      <c r="DJ38" s="51"/>
      <c r="DK38" s="51"/>
      <c r="DL38" s="51"/>
      <c r="DM38" s="51"/>
      <c r="DN38" s="51"/>
      <c r="DO38" s="51"/>
      <c r="DP38" s="51"/>
      <c r="DQ38" s="51"/>
      <c r="DR38" s="51"/>
      <c r="DS38" s="51"/>
      <c r="DT38" s="51"/>
      <c r="DU38" s="51"/>
      <c r="DV38" s="51"/>
      <c r="DW38" s="51"/>
      <c r="DX38" s="51"/>
      <c r="DY38" s="51"/>
      <c r="DZ38" s="51"/>
      <c r="EA38" s="51"/>
      <c r="EB38" s="51"/>
      <c r="EC38" s="51"/>
      <c r="ED38" s="51"/>
      <c r="EE38" s="51"/>
      <c r="EF38" s="51"/>
      <c r="EG38" s="51"/>
      <c r="EH38" s="51"/>
    </row>
    <row r="39" spans="1:138" s="51" customFormat="1" x14ac:dyDescent="0.2">
      <c r="B39" s="40"/>
      <c r="C39" s="41"/>
      <c r="D39" s="54"/>
      <c r="I39" s="53"/>
      <c r="K39" s="53"/>
      <c r="N39" s="197"/>
      <c r="O39" s="198"/>
      <c r="P39" s="52"/>
      <c r="T39" s="197"/>
      <c r="U39" s="198"/>
      <c r="V39" s="52"/>
      <c r="Z39" s="54"/>
      <c r="AP39" s="54"/>
      <c r="AQ39" s="54"/>
      <c r="AR39" s="54"/>
      <c r="AS39" s="54"/>
      <c r="AT39" s="54"/>
      <c r="AU39" s="54"/>
      <c r="AV39" s="54"/>
      <c r="AW39" s="54"/>
      <c r="AX39" s="54"/>
      <c r="AY39" s="54"/>
      <c r="AZ39" s="54"/>
      <c r="BA39" s="54"/>
      <c r="BB39" s="54"/>
      <c r="BC39" s="54"/>
      <c r="BD39" s="54"/>
      <c r="BE39" s="54"/>
      <c r="BJ39" s="197"/>
      <c r="BR39" s="41"/>
    </row>
    <row r="40" spans="1:138" s="51" customFormat="1" x14ac:dyDescent="0.2">
      <c r="B40" s="40"/>
      <c r="C40" s="41"/>
      <c r="D40" s="54"/>
      <c r="I40" s="53"/>
      <c r="K40" s="53"/>
      <c r="N40" s="197"/>
      <c r="O40" s="198"/>
      <c r="P40" s="52"/>
      <c r="T40" s="197"/>
      <c r="U40" s="198"/>
      <c r="V40" s="52"/>
      <c r="Z40" s="54"/>
      <c r="AP40" s="54"/>
      <c r="AQ40" s="54"/>
      <c r="AR40" s="54"/>
      <c r="AS40" s="54"/>
      <c r="AT40" s="54"/>
      <c r="AU40" s="54"/>
      <c r="AV40" s="54"/>
      <c r="AW40" s="54"/>
      <c r="AX40" s="54"/>
      <c r="AY40" s="54"/>
      <c r="AZ40" s="54"/>
      <c r="BA40" s="54"/>
      <c r="BB40" s="54"/>
      <c r="BC40" s="54"/>
      <c r="BD40" s="54"/>
      <c r="BE40" s="54"/>
      <c r="BJ40" s="197"/>
      <c r="BR40" s="41"/>
    </row>
    <row r="41" spans="1:138" s="51" customFormat="1" x14ac:dyDescent="0.2">
      <c r="B41" s="40"/>
      <c r="C41" s="41"/>
      <c r="D41" s="54"/>
      <c r="K41" s="53"/>
      <c r="N41" s="197"/>
      <c r="O41" s="198"/>
      <c r="P41" s="52"/>
      <c r="T41" s="197"/>
      <c r="U41" s="198"/>
      <c r="V41" s="52"/>
      <c r="Z41" s="54"/>
      <c r="AP41" s="54"/>
      <c r="AQ41" s="54"/>
      <c r="AR41" s="54"/>
      <c r="AS41" s="54"/>
      <c r="AT41" s="54"/>
      <c r="AU41" s="54"/>
      <c r="AV41" s="54"/>
      <c r="AW41" s="54"/>
      <c r="AX41" s="54"/>
      <c r="AY41" s="54"/>
      <c r="AZ41" s="54"/>
      <c r="BA41" s="54"/>
      <c r="BB41" s="54"/>
      <c r="BC41" s="54"/>
      <c r="BD41" s="54"/>
      <c r="BE41" s="54"/>
      <c r="BJ41" s="197"/>
      <c r="BR41" s="41"/>
    </row>
    <row r="42" spans="1:138" x14ac:dyDescent="0.2">
      <c r="K42" s="22"/>
      <c r="N42" s="186"/>
      <c r="O42" s="187"/>
      <c r="T42" s="186"/>
      <c r="U42" s="187"/>
      <c r="BJ42" s="186"/>
    </row>
    <row r="43" spans="1:138" x14ac:dyDescent="0.2">
      <c r="K43" s="22"/>
      <c r="N43" s="186"/>
      <c r="O43" s="187"/>
      <c r="T43" s="186"/>
      <c r="U43" s="187"/>
      <c r="BJ43" s="186"/>
    </row>
    <row r="44" spans="1:138" x14ac:dyDescent="0.2">
      <c r="K44" s="22"/>
      <c r="N44" s="186"/>
      <c r="O44" s="187"/>
      <c r="T44" s="186"/>
      <c r="U44" s="187"/>
      <c r="BJ44" s="186"/>
    </row>
    <row r="45" spans="1:138" x14ac:dyDescent="0.2">
      <c r="K45" s="22"/>
      <c r="N45" s="186"/>
      <c r="O45" s="187"/>
      <c r="T45" s="186"/>
      <c r="U45" s="187"/>
      <c r="BJ45" s="186"/>
    </row>
    <row r="46" spans="1:138" x14ac:dyDescent="0.2">
      <c r="K46" s="22"/>
      <c r="N46" s="186"/>
      <c r="O46" s="187"/>
      <c r="T46" s="186"/>
      <c r="U46" s="187"/>
      <c r="BJ46" s="186"/>
    </row>
    <row r="47" spans="1:138" x14ac:dyDescent="0.2">
      <c r="K47" s="22"/>
      <c r="N47" s="186"/>
      <c r="O47" s="187"/>
      <c r="T47" s="186"/>
      <c r="U47" s="187"/>
      <c r="BJ47" s="186"/>
    </row>
    <row r="48" spans="1:138" x14ac:dyDescent="0.2">
      <c r="K48" s="22"/>
      <c r="N48" s="186"/>
      <c r="O48" s="187"/>
      <c r="T48" s="186"/>
      <c r="U48" s="187"/>
      <c r="BJ48" s="186"/>
    </row>
    <row r="49" spans="11:62" x14ac:dyDescent="0.2">
      <c r="K49" s="22"/>
      <c r="N49" s="186"/>
      <c r="O49" s="187"/>
      <c r="T49" s="186"/>
      <c r="U49" s="187"/>
      <c r="BJ49" s="186"/>
    </row>
    <row r="50" spans="11:62" x14ac:dyDescent="0.2">
      <c r="K50" s="22"/>
      <c r="N50" s="186"/>
      <c r="O50" s="187"/>
      <c r="T50" s="186"/>
      <c r="U50" s="187"/>
      <c r="BJ50" s="186"/>
    </row>
    <row r="51" spans="11:62" x14ac:dyDescent="0.2">
      <c r="K51" s="22"/>
    </row>
    <row r="52" spans="11:62" x14ac:dyDescent="0.2">
      <c r="K52" s="22"/>
      <c r="N52" s="186"/>
      <c r="O52" s="187"/>
      <c r="T52" s="186"/>
      <c r="U52" s="187"/>
      <c r="BJ52" s="186"/>
    </row>
    <row r="53" spans="11:62" x14ac:dyDescent="0.2">
      <c r="K53" s="22"/>
      <c r="N53" s="186"/>
      <c r="O53" s="187"/>
      <c r="T53" s="186"/>
      <c r="U53" s="187"/>
      <c r="BJ53" s="186"/>
    </row>
    <row r="54" spans="11:62" x14ac:dyDescent="0.2">
      <c r="K54" s="22"/>
      <c r="N54" s="186"/>
      <c r="O54" s="187"/>
      <c r="T54" s="186"/>
      <c r="U54" s="187"/>
      <c r="BJ54" s="186"/>
    </row>
    <row r="55" spans="11:62" x14ac:dyDescent="0.2">
      <c r="K55" s="22"/>
    </row>
    <row r="56" spans="11:62" x14ac:dyDescent="0.2">
      <c r="K56" s="22"/>
      <c r="N56" s="186"/>
      <c r="O56" s="187"/>
      <c r="T56" s="186"/>
      <c r="U56" s="187"/>
      <c r="BJ56" s="186"/>
    </row>
    <row r="57" spans="11:62" x14ac:dyDescent="0.2">
      <c r="K57" s="22"/>
      <c r="N57" s="186"/>
      <c r="O57" s="187"/>
      <c r="T57" s="186"/>
      <c r="U57" s="187"/>
      <c r="BJ57" s="186"/>
    </row>
    <row r="58" spans="11:62" x14ac:dyDescent="0.2">
      <c r="K58" s="22"/>
      <c r="N58" s="186"/>
      <c r="O58" s="187"/>
      <c r="T58" s="186"/>
      <c r="U58" s="187"/>
      <c r="BJ58" s="186"/>
    </row>
    <row r="59" spans="11:62" x14ac:dyDescent="0.2">
      <c r="K59" s="22"/>
      <c r="N59" s="186"/>
      <c r="O59" s="187"/>
      <c r="T59" s="186"/>
      <c r="U59" s="187"/>
      <c r="BJ59" s="186"/>
    </row>
    <row r="60" spans="11:62" x14ac:dyDescent="0.2">
      <c r="K60" s="22"/>
      <c r="N60" s="186"/>
      <c r="O60" s="187"/>
      <c r="T60" s="186"/>
      <c r="U60" s="187"/>
      <c r="BJ60" s="186"/>
    </row>
    <row r="61" spans="11:62" x14ac:dyDescent="0.2">
      <c r="K61" s="22"/>
      <c r="N61" s="186"/>
      <c r="O61" s="187"/>
      <c r="T61" s="186"/>
      <c r="U61" s="187"/>
      <c r="BJ61" s="186"/>
    </row>
    <row r="62" spans="11:62" x14ac:dyDescent="0.2">
      <c r="K62" s="22"/>
      <c r="N62" s="186"/>
      <c r="O62" s="187"/>
      <c r="T62" s="186"/>
      <c r="U62" s="187"/>
      <c r="BJ62" s="186"/>
    </row>
    <row r="63" spans="11:62" x14ac:dyDescent="0.2">
      <c r="K63" s="22"/>
      <c r="N63" s="186"/>
      <c r="O63" s="187"/>
      <c r="T63" s="186"/>
      <c r="U63" s="187"/>
      <c r="BJ63" s="186"/>
    </row>
    <row r="64" spans="11:62" x14ac:dyDescent="0.2">
      <c r="K64" s="22"/>
      <c r="N64" s="186"/>
      <c r="O64" s="187"/>
      <c r="T64" s="186"/>
      <c r="U64" s="187"/>
      <c r="BJ64" s="186"/>
    </row>
    <row r="65" spans="11:62" x14ac:dyDescent="0.2">
      <c r="K65" s="22"/>
      <c r="N65" s="186"/>
      <c r="O65" s="187"/>
      <c r="T65" s="186"/>
      <c r="U65" s="187"/>
      <c r="BJ65" s="186"/>
    </row>
    <row r="66" spans="11:62" x14ac:dyDescent="0.2">
      <c r="K66" s="22"/>
      <c r="N66" s="186"/>
      <c r="O66" s="187"/>
      <c r="T66" s="186"/>
      <c r="U66" s="187"/>
      <c r="BJ66" s="186"/>
    </row>
    <row r="67" spans="11:62" x14ac:dyDescent="0.2">
      <c r="K67" s="22"/>
      <c r="N67" s="186"/>
      <c r="O67" s="187"/>
      <c r="T67" s="186"/>
      <c r="U67" s="187"/>
      <c r="BJ67" s="186"/>
    </row>
    <row r="68" spans="11:62" x14ac:dyDescent="0.2">
      <c r="K68" s="22"/>
      <c r="N68" s="186"/>
      <c r="O68" s="187"/>
      <c r="T68" s="186"/>
      <c r="U68" s="187"/>
      <c r="BJ68" s="186"/>
    </row>
    <row r="69" spans="11:62" x14ac:dyDescent="0.2">
      <c r="K69" s="22"/>
    </row>
    <row r="70" spans="11:62" x14ac:dyDescent="0.2">
      <c r="K70" s="22"/>
      <c r="N70" s="186"/>
      <c r="O70" s="187"/>
      <c r="T70" s="186"/>
      <c r="U70" s="187"/>
      <c r="BJ70" s="186"/>
    </row>
    <row r="71" spans="11:62" x14ac:dyDescent="0.2">
      <c r="K71" s="22"/>
      <c r="N71" s="186"/>
      <c r="O71" s="187"/>
      <c r="T71" s="186"/>
      <c r="U71" s="187"/>
      <c r="BJ71" s="186"/>
    </row>
    <row r="72" spans="11:62" x14ac:dyDescent="0.2">
      <c r="K72" s="22"/>
      <c r="N72" s="186"/>
      <c r="O72" s="187"/>
      <c r="T72" s="186"/>
      <c r="U72" s="187"/>
      <c r="BJ72" s="186"/>
    </row>
    <row r="73" spans="11:62" x14ac:dyDescent="0.2">
      <c r="K73" s="22"/>
    </row>
    <row r="74" spans="11:62" x14ac:dyDescent="0.2">
      <c r="K74" s="22"/>
    </row>
    <row r="75" spans="11:62" x14ac:dyDescent="0.2">
      <c r="K75" s="22"/>
      <c r="N75" s="186"/>
      <c r="O75" s="187"/>
      <c r="T75" s="186"/>
      <c r="U75" s="187"/>
      <c r="BJ75" s="186"/>
    </row>
    <row r="76" spans="11:62" x14ac:dyDescent="0.2">
      <c r="K76" s="22"/>
      <c r="N76" s="186"/>
      <c r="O76" s="187"/>
      <c r="T76" s="186"/>
      <c r="U76" s="187"/>
      <c r="BJ76" s="186"/>
    </row>
    <row r="77" spans="11:62" x14ac:dyDescent="0.2">
      <c r="K77" s="22"/>
      <c r="N77" s="186"/>
      <c r="O77" s="187"/>
      <c r="T77" s="186"/>
      <c r="U77" s="187"/>
      <c r="BJ77" s="186"/>
    </row>
    <row r="78" spans="11:62" x14ac:dyDescent="0.2">
      <c r="K78" s="22"/>
      <c r="N78" s="186"/>
      <c r="O78" s="187"/>
      <c r="T78" s="186"/>
      <c r="U78" s="187"/>
      <c r="BJ78" s="186"/>
    </row>
    <row r="79" spans="11:62" x14ac:dyDescent="0.2">
      <c r="K79" s="22"/>
      <c r="N79" s="186"/>
      <c r="O79" s="187"/>
      <c r="T79" s="186"/>
      <c r="U79" s="187"/>
      <c r="BJ79" s="186"/>
    </row>
    <row r="80" spans="11:62" x14ac:dyDescent="0.2">
      <c r="K80" s="22"/>
      <c r="N80" s="186"/>
      <c r="O80" s="187"/>
      <c r="T80" s="186"/>
      <c r="U80" s="187"/>
      <c r="BJ80" s="186"/>
    </row>
    <row r="81" spans="11:62" x14ac:dyDescent="0.2">
      <c r="K81" s="22"/>
      <c r="N81" s="186"/>
      <c r="O81" s="187"/>
      <c r="T81" s="186"/>
      <c r="U81" s="187"/>
      <c r="BJ81" s="186"/>
    </row>
    <row r="82" spans="11:62" x14ac:dyDescent="0.2">
      <c r="K82" s="22"/>
      <c r="N82" s="186"/>
      <c r="O82" s="187"/>
      <c r="T82" s="186"/>
      <c r="U82" s="187"/>
      <c r="BJ82" s="186"/>
    </row>
    <row r="83" spans="11:62" x14ac:dyDescent="0.2">
      <c r="K83" s="22"/>
      <c r="N83" s="186"/>
      <c r="O83" s="187"/>
      <c r="T83" s="186"/>
      <c r="U83" s="187"/>
      <c r="BJ83" s="186"/>
    </row>
    <row r="84" spans="11:62" x14ac:dyDescent="0.2">
      <c r="K84" s="22"/>
    </row>
    <row r="85" spans="11:62" x14ac:dyDescent="0.2">
      <c r="K85" s="22"/>
    </row>
    <row r="86" spans="11:62" x14ac:dyDescent="0.2">
      <c r="K86" s="22"/>
    </row>
    <row r="87" spans="11:62" x14ac:dyDescent="0.2">
      <c r="K87" s="22"/>
      <c r="N87" s="186"/>
      <c r="O87" s="187"/>
      <c r="T87" s="186"/>
      <c r="U87" s="187"/>
      <c r="BJ87" s="186"/>
    </row>
    <row r="88" spans="11:62" x14ac:dyDescent="0.2">
      <c r="K88" s="22"/>
      <c r="N88" s="186"/>
      <c r="O88" s="187"/>
      <c r="T88" s="186"/>
      <c r="U88" s="187"/>
      <c r="BJ88" s="186"/>
    </row>
    <row r="89" spans="11:62" x14ac:dyDescent="0.2">
      <c r="K89" s="22"/>
      <c r="N89" s="186"/>
      <c r="O89" s="187"/>
      <c r="T89" s="186"/>
      <c r="U89" s="187"/>
      <c r="BJ89" s="186"/>
    </row>
    <row r="90" spans="11:62" x14ac:dyDescent="0.2">
      <c r="K90" s="22"/>
      <c r="N90" s="186"/>
      <c r="O90" s="187"/>
      <c r="T90" s="186"/>
      <c r="U90" s="187"/>
      <c r="BJ90" s="186"/>
    </row>
    <row r="91" spans="11:62" x14ac:dyDescent="0.2">
      <c r="K91" s="22"/>
      <c r="N91" s="186"/>
      <c r="O91" s="187"/>
      <c r="T91" s="186"/>
      <c r="U91" s="187"/>
      <c r="BJ91" s="186"/>
    </row>
    <row r="92" spans="11:62" x14ac:dyDescent="0.2">
      <c r="K92" s="22"/>
      <c r="N92" s="186"/>
      <c r="O92" s="187"/>
      <c r="T92" s="186"/>
      <c r="U92" s="187"/>
      <c r="BJ92" s="186"/>
    </row>
    <row r="93" spans="11:62" x14ac:dyDescent="0.2">
      <c r="K93" s="22"/>
      <c r="N93" s="186"/>
      <c r="O93" s="187"/>
      <c r="T93" s="186"/>
      <c r="U93" s="187"/>
      <c r="BJ93" s="186"/>
    </row>
    <row r="94" spans="11:62" x14ac:dyDescent="0.2">
      <c r="K94" s="22"/>
      <c r="N94" s="186"/>
      <c r="O94" s="187"/>
      <c r="T94" s="186"/>
      <c r="U94" s="187"/>
      <c r="BJ94" s="186"/>
    </row>
    <row r="95" spans="11:62" x14ac:dyDescent="0.2">
      <c r="K95" s="22"/>
      <c r="N95" s="186"/>
      <c r="O95" s="187"/>
      <c r="T95" s="186"/>
      <c r="U95" s="187"/>
      <c r="BJ95" s="186"/>
    </row>
    <row r="96" spans="11:62" x14ac:dyDescent="0.2">
      <c r="K96" s="22"/>
    </row>
    <row r="97" spans="11:62" x14ac:dyDescent="0.2">
      <c r="K97" s="22"/>
    </row>
    <row r="98" spans="11:62" x14ac:dyDescent="0.2">
      <c r="N98" s="186"/>
      <c r="O98" s="187"/>
      <c r="T98" s="186"/>
      <c r="U98" s="187"/>
      <c r="BJ98" s="186"/>
    </row>
    <row r="99" spans="11:62" x14ac:dyDescent="0.2">
      <c r="N99" s="186"/>
      <c r="O99" s="187"/>
      <c r="T99" s="186"/>
      <c r="U99" s="187"/>
      <c r="BJ99" s="186"/>
    </row>
    <row r="101" spans="11:62" x14ac:dyDescent="0.2">
      <c r="N101" s="186"/>
      <c r="O101" s="187"/>
      <c r="T101" s="186"/>
      <c r="U101" s="187"/>
      <c r="BJ101" s="186"/>
    </row>
    <row r="102" spans="11:62" x14ac:dyDescent="0.2">
      <c r="N102" s="186"/>
      <c r="O102" s="187"/>
      <c r="T102" s="186"/>
      <c r="U102" s="187"/>
      <c r="BJ102" s="186"/>
    </row>
    <row r="103" spans="11:62" x14ac:dyDescent="0.2">
      <c r="N103" s="186"/>
      <c r="O103" s="187"/>
      <c r="T103" s="186"/>
      <c r="U103" s="187"/>
      <c r="BJ103" s="186"/>
    </row>
    <row r="104" spans="11:62" x14ac:dyDescent="0.2">
      <c r="N104" s="186"/>
      <c r="O104" s="187"/>
      <c r="T104" s="186"/>
      <c r="U104" s="187"/>
      <c r="BJ104" s="186"/>
    </row>
    <row r="105" spans="11:62" x14ac:dyDescent="0.2">
      <c r="N105" s="186"/>
      <c r="O105" s="187"/>
      <c r="T105" s="186"/>
      <c r="U105" s="187"/>
      <c r="BJ105" s="186"/>
    </row>
    <row r="106" spans="11:62" x14ac:dyDescent="0.2">
      <c r="N106" s="186"/>
      <c r="O106" s="187"/>
      <c r="T106" s="186"/>
      <c r="U106" s="187"/>
      <c r="BJ106" s="186"/>
    </row>
    <row r="107" spans="11:62" x14ac:dyDescent="0.2">
      <c r="N107" s="186"/>
      <c r="O107" s="187"/>
      <c r="T107" s="186"/>
      <c r="U107" s="187"/>
      <c r="BJ107" s="186"/>
    </row>
    <row r="108" spans="11:62" x14ac:dyDescent="0.2">
      <c r="N108" s="186"/>
      <c r="O108" s="187"/>
      <c r="T108" s="186"/>
      <c r="U108" s="187"/>
      <c r="BJ108" s="186"/>
    </row>
    <row r="112" spans="11:62" x14ac:dyDescent="0.2">
      <c r="N112" s="186"/>
      <c r="O112" s="187"/>
      <c r="T112" s="186"/>
      <c r="U112" s="187"/>
      <c r="BJ112" s="186"/>
    </row>
    <row r="113" spans="14:62" x14ac:dyDescent="0.2">
      <c r="N113" s="186"/>
      <c r="O113" s="187"/>
      <c r="T113" s="186"/>
      <c r="U113" s="187"/>
      <c r="BJ113" s="186"/>
    </row>
    <row r="114" spans="14:62" x14ac:dyDescent="0.2">
      <c r="N114" s="186"/>
      <c r="O114" s="187"/>
      <c r="T114" s="186"/>
      <c r="U114" s="187"/>
      <c r="BJ114" s="186"/>
    </row>
    <row r="115" spans="14:62" x14ac:dyDescent="0.2">
      <c r="N115" s="186"/>
      <c r="O115" s="187"/>
      <c r="T115" s="186"/>
      <c r="U115" s="187"/>
      <c r="BJ115" s="186"/>
    </row>
    <row r="116" spans="14:62" x14ac:dyDescent="0.2">
      <c r="N116" s="186"/>
      <c r="O116" s="187"/>
      <c r="T116" s="186"/>
      <c r="U116" s="187"/>
      <c r="BJ116" s="186"/>
    </row>
    <row r="117" spans="14:62" x14ac:dyDescent="0.2">
      <c r="N117" s="186"/>
      <c r="O117" s="187"/>
      <c r="T117" s="186"/>
      <c r="U117" s="187"/>
      <c r="BJ117" s="186"/>
    </row>
    <row r="118" spans="14:62" x14ac:dyDescent="0.2">
      <c r="N118" s="186"/>
      <c r="O118" s="187"/>
      <c r="T118" s="186"/>
      <c r="U118" s="187"/>
      <c r="BJ118" s="186"/>
    </row>
    <row r="123" spans="14:62" x14ac:dyDescent="0.2">
      <c r="N123" s="186"/>
      <c r="O123" s="187"/>
      <c r="T123" s="186"/>
      <c r="U123" s="187"/>
      <c r="BJ123" s="186"/>
    </row>
    <row r="124" spans="14:62" x14ac:dyDescent="0.2">
      <c r="N124" s="186"/>
      <c r="O124" s="187"/>
      <c r="T124" s="186"/>
      <c r="U124" s="187"/>
      <c r="BJ124" s="186"/>
    </row>
    <row r="125" spans="14:62" x14ac:dyDescent="0.2">
      <c r="N125" s="186"/>
      <c r="O125" s="187"/>
      <c r="T125" s="186"/>
      <c r="U125" s="187"/>
      <c r="BJ125" s="186"/>
    </row>
    <row r="126" spans="14:62" x14ac:dyDescent="0.2">
      <c r="N126" s="186"/>
      <c r="O126" s="187"/>
      <c r="T126" s="186"/>
      <c r="U126" s="187"/>
      <c r="BJ126" s="186"/>
    </row>
    <row r="127" spans="14:62" x14ac:dyDescent="0.2">
      <c r="N127" s="186"/>
      <c r="O127" s="187"/>
      <c r="T127" s="186"/>
      <c r="U127" s="187"/>
      <c r="BJ127" s="186"/>
    </row>
    <row r="128" spans="14:62" x14ac:dyDescent="0.2">
      <c r="N128" s="186"/>
      <c r="O128" s="187"/>
      <c r="T128" s="186"/>
      <c r="U128" s="187"/>
      <c r="BJ128" s="186"/>
    </row>
    <row r="129" spans="14:62" x14ac:dyDescent="0.2">
      <c r="N129" s="186"/>
      <c r="O129" s="187"/>
      <c r="T129" s="186"/>
      <c r="U129" s="187"/>
      <c r="BJ129" s="186"/>
    </row>
    <row r="132" spans="14:62" x14ac:dyDescent="0.2">
      <c r="N132" s="186"/>
      <c r="O132" s="187"/>
      <c r="T132" s="186"/>
      <c r="U132" s="187"/>
      <c r="BJ132" s="186"/>
    </row>
    <row r="133" spans="14:62" x14ac:dyDescent="0.2">
      <c r="N133" s="186"/>
      <c r="O133" s="187"/>
      <c r="T133" s="186"/>
      <c r="U133" s="187"/>
      <c r="BJ133" s="186"/>
    </row>
    <row r="134" spans="14:62" x14ac:dyDescent="0.2">
      <c r="N134" s="186"/>
      <c r="O134" s="187"/>
      <c r="T134" s="186"/>
      <c r="U134" s="187"/>
      <c r="BJ134" s="186"/>
    </row>
    <row r="135" spans="14:62" x14ac:dyDescent="0.2">
      <c r="N135" s="186"/>
      <c r="O135" s="187"/>
      <c r="T135" s="186"/>
      <c r="U135" s="187"/>
      <c r="BJ135" s="186"/>
    </row>
    <row r="136" spans="14:62" x14ac:dyDescent="0.2">
      <c r="N136" s="186"/>
      <c r="O136" s="187"/>
      <c r="T136" s="186"/>
      <c r="U136" s="187"/>
      <c r="BJ136" s="186"/>
    </row>
    <row r="137" spans="14:62" x14ac:dyDescent="0.2">
      <c r="N137" s="186"/>
      <c r="O137" s="187"/>
      <c r="T137" s="186"/>
      <c r="U137" s="187"/>
      <c r="BJ137" s="186"/>
    </row>
  </sheetData>
  <sheetProtection sheet="1" formatCells="0" formatColumns="0" formatRows="0" sort="0" autoFilter="0" pivotTables="0"/>
  <autoFilter ref="A36:BR38" xr:uid="{C17AB63A-CC2E-45B1-9000-3DF8F50B2535}"/>
  <mergeCells count="162">
    <mergeCell ref="N39:N41"/>
    <mergeCell ref="U39:U41"/>
    <mergeCell ref="BJ39:BJ41"/>
    <mergeCell ref="O39:O41"/>
    <mergeCell ref="T39:T41"/>
    <mergeCell ref="B2:D5"/>
    <mergeCell ref="E2:X5"/>
    <mergeCell ref="D28:F28"/>
    <mergeCell ref="D35:K35"/>
    <mergeCell ref="L35:X35"/>
    <mergeCell ref="Y35:BK35"/>
    <mergeCell ref="BJ37:BJ38"/>
    <mergeCell ref="BJ48:BJ50"/>
    <mergeCell ref="T48:T50"/>
    <mergeCell ref="U48:U50"/>
    <mergeCell ref="N48:N50"/>
    <mergeCell ref="O48:O50"/>
    <mergeCell ref="BJ42:BJ45"/>
    <mergeCell ref="T42:T45"/>
    <mergeCell ref="U42:U45"/>
    <mergeCell ref="N42:N45"/>
    <mergeCell ref="O42:O45"/>
    <mergeCell ref="U46:U47"/>
    <mergeCell ref="BJ46:BJ47"/>
    <mergeCell ref="O46:O47"/>
    <mergeCell ref="T46:T47"/>
    <mergeCell ref="N46:N47"/>
    <mergeCell ref="U52:U54"/>
    <mergeCell ref="BJ52:BJ54"/>
    <mergeCell ref="O52:O54"/>
    <mergeCell ref="T52:T54"/>
    <mergeCell ref="N52:N54"/>
    <mergeCell ref="BJ56:BJ58"/>
    <mergeCell ref="T56:T58"/>
    <mergeCell ref="U56:U58"/>
    <mergeCell ref="N56:N58"/>
    <mergeCell ref="O56:O58"/>
    <mergeCell ref="U59:U60"/>
    <mergeCell ref="BJ59:BJ60"/>
    <mergeCell ref="O59:O60"/>
    <mergeCell ref="T59:T60"/>
    <mergeCell ref="N59:N60"/>
    <mergeCell ref="BJ61:BJ62"/>
    <mergeCell ref="T61:T62"/>
    <mergeCell ref="U61:U62"/>
    <mergeCell ref="N61:N62"/>
    <mergeCell ref="O61:O62"/>
    <mergeCell ref="U63:U65"/>
    <mergeCell ref="BJ63:BJ65"/>
    <mergeCell ref="O63:O65"/>
    <mergeCell ref="T63:T65"/>
    <mergeCell ref="N63:N65"/>
    <mergeCell ref="BJ66:BJ68"/>
    <mergeCell ref="T66:T68"/>
    <mergeCell ref="U66:U68"/>
    <mergeCell ref="N66:N68"/>
    <mergeCell ref="O66:O68"/>
    <mergeCell ref="U70:U72"/>
    <mergeCell ref="BJ70:BJ72"/>
    <mergeCell ref="O70:O72"/>
    <mergeCell ref="T70:T72"/>
    <mergeCell ref="N70:N72"/>
    <mergeCell ref="BJ75:BJ77"/>
    <mergeCell ref="T75:T77"/>
    <mergeCell ref="U75:U77"/>
    <mergeCell ref="N75:N77"/>
    <mergeCell ref="O75:O77"/>
    <mergeCell ref="U78:U79"/>
    <mergeCell ref="BJ78:BJ79"/>
    <mergeCell ref="O78:O79"/>
    <mergeCell ref="T78:T79"/>
    <mergeCell ref="N78:N79"/>
    <mergeCell ref="BJ80:BJ81"/>
    <mergeCell ref="T80:T81"/>
    <mergeCell ref="U80:U81"/>
    <mergeCell ref="N80:N81"/>
    <mergeCell ref="O80:O81"/>
    <mergeCell ref="U82:U83"/>
    <mergeCell ref="BJ82:BJ83"/>
    <mergeCell ref="O82:O83"/>
    <mergeCell ref="T82:T83"/>
    <mergeCell ref="N82:N83"/>
    <mergeCell ref="BJ87:BJ88"/>
    <mergeCell ref="T87:T88"/>
    <mergeCell ref="U87:U88"/>
    <mergeCell ref="N87:N88"/>
    <mergeCell ref="O87:O88"/>
    <mergeCell ref="U89:U91"/>
    <mergeCell ref="BJ89:BJ91"/>
    <mergeCell ref="O89:O91"/>
    <mergeCell ref="T89:T91"/>
    <mergeCell ref="N89:N91"/>
    <mergeCell ref="BJ92:BJ95"/>
    <mergeCell ref="T92:T95"/>
    <mergeCell ref="U92:U95"/>
    <mergeCell ref="N92:N95"/>
    <mergeCell ref="O92:O95"/>
    <mergeCell ref="U98:U99"/>
    <mergeCell ref="BJ98:BJ99"/>
    <mergeCell ref="O98:O99"/>
    <mergeCell ref="T98:T99"/>
    <mergeCell ref="N98:N99"/>
    <mergeCell ref="BJ101:BJ103"/>
    <mergeCell ref="T101:T103"/>
    <mergeCell ref="U101:U103"/>
    <mergeCell ref="N101:N103"/>
    <mergeCell ref="O101:O103"/>
    <mergeCell ref="U104:U106"/>
    <mergeCell ref="BJ104:BJ106"/>
    <mergeCell ref="O104:O106"/>
    <mergeCell ref="T104:T106"/>
    <mergeCell ref="N104:N106"/>
    <mergeCell ref="BJ107:BJ108"/>
    <mergeCell ref="T107:T108"/>
    <mergeCell ref="U107:U108"/>
    <mergeCell ref="N107:N108"/>
    <mergeCell ref="O107:O108"/>
    <mergeCell ref="U112:U113"/>
    <mergeCell ref="BJ112:BJ113"/>
    <mergeCell ref="O112:O113"/>
    <mergeCell ref="T112:T113"/>
    <mergeCell ref="N112:N113"/>
    <mergeCell ref="BJ114:BJ115"/>
    <mergeCell ref="T114:T115"/>
    <mergeCell ref="U114:U115"/>
    <mergeCell ref="N114:N115"/>
    <mergeCell ref="O114:O115"/>
    <mergeCell ref="U116:U118"/>
    <mergeCell ref="BJ116:BJ118"/>
    <mergeCell ref="O116:O118"/>
    <mergeCell ref="T116:T118"/>
    <mergeCell ref="N116:N118"/>
    <mergeCell ref="BJ123:BJ125"/>
    <mergeCell ref="T123:T125"/>
    <mergeCell ref="U123:U125"/>
    <mergeCell ref="N123:N125"/>
    <mergeCell ref="O123:O125"/>
    <mergeCell ref="U126:U127"/>
    <mergeCell ref="BJ126:BJ127"/>
    <mergeCell ref="O126:O127"/>
    <mergeCell ref="T126:T127"/>
    <mergeCell ref="N126:N127"/>
    <mergeCell ref="N132:N133"/>
    <mergeCell ref="BJ128:BJ129"/>
    <mergeCell ref="T128:T129"/>
    <mergeCell ref="U128:U129"/>
    <mergeCell ref="N128:N129"/>
    <mergeCell ref="O128:O129"/>
    <mergeCell ref="N134:N135"/>
    <mergeCell ref="O134:O135"/>
    <mergeCell ref="O136:O137"/>
    <mergeCell ref="T136:T137"/>
    <mergeCell ref="N136:N137"/>
    <mergeCell ref="U136:U137"/>
    <mergeCell ref="BJ136:BJ137"/>
    <mergeCell ref="U132:U133"/>
    <mergeCell ref="BJ132:BJ133"/>
    <mergeCell ref="O132:O133"/>
    <mergeCell ref="T132:T133"/>
    <mergeCell ref="BJ134:BJ135"/>
    <mergeCell ref="T134:T135"/>
    <mergeCell ref="U134:U135"/>
  </mergeCells>
  <conditionalFormatting sqref="W38 O37:Q37 U37:X37">
    <cfRule type="containsText" dxfId="27" priority="252" operator="containsText" text="RIESGO BAJO">
      <formula>NOT(ISERROR(SEARCH("RIESGO BAJO",O37)))</formula>
    </cfRule>
    <cfRule type="containsText" dxfId="26" priority="253" operator="containsText" text="RIESGO MODERADO">
      <formula>NOT(ISERROR(SEARCH("RIESGO MODERADO",O37)))</formula>
    </cfRule>
    <cfRule type="containsText" dxfId="25" priority="254" operator="containsText" text="RIESGO ALTO">
      <formula>NOT(ISERROR(SEARCH("RIESGO ALTO",O37)))</formula>
    </cfRule>
    <cfRule type="containsText" dxfId="24" priority="255" operator="containsText" text="RIESGO EXTREMO">
      <formula>NOT(ISERROR(SEARCH("RIESGO EXTREMO",O37)))</formula>
    </cfRule>
  </conditionalFormatting>
  <conditionalFormatting sqref="X38">
    <cfRule type="containsText" dxfId="23" priority="203" operator="containsText" text="RIESGO BAJO">
      <formula>NOT(ISERROR(SEARCH("RIESGO BAJO",X38)))</formula>
    </cfRule>
    <cfRule type="containsText" dxfId="22" priority="204" operator="containsText" text="RIESGO MODERADO">
      <formula>NOT(ISERROR(SEARCH("RIESGO MODERADO",X38)))</formula>
    </cfRule>
    <cfRule type="containsText" dxfId="21" priority="205" operator="containsText" text="RIESGO ALTO">
      <formula>NOT(ISERROR(SEARCH("RIESGO ALTO",X38)))</formula>
    </cfRule>
    <cfRule type="containsText" dxfId="20" priority="206" operator="containsText" text="RIESGO EXTREMO">
      <formula>NOT(ISERROR(SEARCH("RIESGO EXTREMO",X38)))</formula>
    </cfRule>
  </conditionalFormatting>
  <conditionalFormatting sqref="P38">
    <cfRule type="containsText" dxfId="19" priority="191" operator="containsText" text="RIESGO BAJO">
      <formula>NOT(ISERROR(SEARCH("RIESGO BAJO",P38)))</formula>
    </cfRule>
    <cfRule type="containsText" dxfId="18" priority="192" operator="containsText" text="RIESGO MODERADO">
      <formula>NOT(ISERROR(SEARCH("RIESGO MODERADO",P38)))</formula>
    </cfRule>
    <cfRule type="containsText" dxfId="17" priority="193" operator="containsText" text="RIESGO ALTO">
      <formula>NOT(ISERROR(SEARCH("RIESGO ALTO",P38)))</formula>
    </cfRule>
    <cfRule type="containsText" dxfId="16" priority="194" operator="containsText" text="RIESGO EXTREMO">
      <formula>NOT(ISERROR(SEARCH("RIESGO EXTREMO",P38)))</formula>
    </cfRule>
  </conditionalFormatting>
  <conditionalFormatting sqref="O38">
    <cfRule type="containsText" dxfId="15" priority="103" operator="containsText" text="RIESGO BAJO">
      <formula>NOT(ISERROR(SEARCH("RIESGO BAJO",O38)))</formula>
    </cfRule>
    <cfRule type="containsText" dxfId="14" priority="104" operator="containsText" text="RIESGO MODERADO">
      <formula>NOT(ISERROR(SEARCH("RIESGO MODERADO",O38)))</formula>
    </cfRule>
    <cfRule type="containsText" dxfId="13" priority="105" operator="containsText" text="RIESGO ALTO">
      <formula>NOT(ISERROR(SEARCH("RIESGO ALTO",O38)))</formula>
    </cfRule>
    <cfRule type="containsText" dxfId="12" priority="106" operator="containsText" text="RIESGO EXTREMO">
      <formula>NOT(ISERROR(SEARCH("RIESGO EXTREMO",O38)))</formula>
    </cfRule>
  </conditionalFormatting>
  <conditionalFormatting sqref="Q38">
    <cfRule type="containsText" dxfId="11" priority="119" operator="containsText" text="RIESGO BAJO">
      <formula>NOT(ISERROR(SEARCH("RIESGO BAJO",Q38)))</formula>
    </cfRule>
    <cfRule type="containsText" dxfId="10" priority="120" operator="containsText" text="RIESGO MODERADO">
      <formula>NOT(ISERROR(SEARCH("RIESGO MODERADO",Q38)))</formula>
    </cfRule>
    <cfRule type="containsText" dxfId="9" priority="121" operator="containsText" text="RIESGO ALTO">
      <formula>NOT(ISERROR(SEARCH("RIESGO ALTO",Q38)))</formula>
    </cfRule>
    <cfRule type="containsText" dxfId="8" priority="122" operator="containsText" text="RIESGO EXTREMO">
      <formula>NOT(ISERROR(SEARCH("RIESGO EXTREMO",Q38)))</formula>
    </cfRule>
  </conditionalFormatting>
  <conditionalFormatting sqref="V38">
    <cfRule type="containsText" dxfId="7" priority="67" operator="containsText" text="RIESGO BAJO">
      <formula>NOT(ISERROR(SEARCH("RIESGO BAJO",V38)))</formula>
    </cfRule>
    <cfRule type="containsText" dxfId="6" priority="68" operator="containsText" text="RIESGO MODERADO">
      <formula>NOT(ISERROR(SEARCH("RIESGO MODERADO",V38)))</formula>
    </cfRule>
    <cfRule type="containsText" dxfId="5" priority="69" operator="containsText" text="RIESGO ALTO">
      <formula>NOT(ISERROR(SEARCH("RIESGO ALTO",V38)))</formula>
    </cfRule>
    <cfRule type="containsText" dxfId="4" priority="70" operator="containsText" text="RIESGO EXTREMO">
      <formula>NOT(ISERROR(SEARCH("RIESGO EXTREMO",V38)))</formula>
    </cfRule>
  </conditionalFormatting>
  <conditionalFormatting sqref="U38">
    <cfRule type="containsText" dxfId="3" priority="47" operator="containsText" text="RIESGO BAJO">
      <formula>NOT(ISERROR(SEARCH("RIESGO BAJO",U38)))</formula>
    </cfRule>
    <cfRule type="containsText" dxfId="2" priority="48" operator="containsText" text="RIESGO MODERADO">
      <formula>NOT(ISERROR(SEARCH("RIESGO MODERADO",U38)))</formula>
    </cfRule>
    <cfRule type="containsText" dxfId="1" priority="49" operator="containsText" text="RIESGO ALTO">
      <formula>NOT(ISERROR(SEARCH("RIESGO ALTO",U38)))</formula>
    </cfRule>
    <cfRule type="containsText" dxfId="0" priority="50" operator="containsText" text="RIESGO EXTREMO">
      <formula>NOT(ISERROR(SEARCH("RIESGO EXTREMO",U38)))</formula>
    </cfRule>
  </conditionalFormatting>
  <conditionalFormatting sqref="L6:L10">
    <cfRule type="colorScale" priority="2">
      <colorScale>
        <cfvo type="min"/>
        <cfvo type="percentile" val="50"/>
        <cfvo type="max"/>
        <color rgb="FFF8696B"/>
        <color rgb="FFFFEB84"/>
        <color rgb="FF63BE7B"/>
      </colorScale>
    </cfRule>
  </conditionalFormatting>
  <conditionalFormatting sqref="R6:R10">
    <cfRule type="colorScale" priority="1">
      <colorScale>
        <cfvo type="min"/>
        <cfvo type="percentile" val="50"/>
        <cfvo type="max"/>
        <color rgb="FFF8696B"/>
        <color rgb="FFFFEB84"/>
        <color rgb="FF63BE7B"/>
      </colorScale>
    </cfRule>
  </conditionalFormatting>
  <dataValidations count="26">
    <dataValidation type="list" allowBlank="1" showInputMessage="1" showErrorMessage="1" sqref="F37:F38" xr:uid="{8B37F6EB-D5AC-4332-B5C5-A627B1667EBA}">
      <formula1>$F$6:$F$11</formula1>
    </dataValidation>
    <dataValidation type="list" allowBlank="1" showInputMessage="1" showErrorMessage="1" sqref="G37:G38" xr:uid="{DC4EF387-8188-4C89-A6F3-2BF986D63BE2}">
      <formula1>$G$6:$G$11</formula1>
    </dataValidation>
    <dataValidation type="list" allowBlank="1" showInputMessage="1" showErrorMessage="1" sqref="H37:H38" xr:uid="{205CBC71-8297-4803-9081-B3C37DD093AC}">
      <formula1>$H$6:$H$12</formula1>
    </dataValidation>
    <dataValidation type="list" allowBlank="1" showInputMessage="1" showErrorMessage="1" sqref="Q37:Q38" xr:uid="{00D0A039-6F9C-4E84-AC20-E03BC00360C9}">
      <formula1>#REF!</formula1>
    </dataValidation>
    <dataValidation type="list" allowBlank="1" showInputMessage="1" showErrorMessage="1" sqref="R37:R38 L37:L38" xr:uid="{D62AB4C0-EBDE-4278-87A8-DD365D859B09}">
      <formula1>$L$6:$L$10</formula1>
    </dataValidation>
    <dataValidation type="list" allowBlank="1" showInputMessage="1" showErrorMessage="1" sqref="S37:S38 M37:M38" xr:uid="{6D20D403-072C-430A-AFD2-46FF98E11506}">
      <formula1>$M$6:$M$10</formula1>
    </dataValidation>
    <dataValidation type="list" allowBlank="1" showInputMessage="1" showErrorMessage="1" sqref="AN37:AN38" xr:uid="{96B7ADC9-8FED-4BAC-B5C7-96F637B10C1E}">
      <formula1>$AN$6:$AN$14</formula1>
    </dataValidation>
    <dataValidation type="list" allowBlank="1" showInputMessage="1" showErrorMessage="1" sqref="E37:E38" xr:uid="{ACA24129-7EC8-442B-AFCB-22FEE3B3ABEB}">
      <formula1>$E$6:$E$15</formula1>
    </dataValidation>
    <dataValidation type="list" allowBlank="1" showInputMessage="1" showErrorMessage="1" sqref="D37:D38" xr:uid="{4D5F9E42-1897-4DA2-8931-11606373F825}">
      <formula1>$D$6:$D$25</formula1>
    </dataValidation>
    <dataValidation type="list" allowBlank="1" showInputMessage="1" showErrorMessage="1" sqref="BM37:BM38" xr:uid="{44C5ADD6-FB12-496B-A969-437EAE01B2F5}">
      <formula1>$BM$6:$BM$8</formula1>
    </dataValidation>
    <dataValidation type="list" allowBlank="1" showInputMessage="1" showErrorMessage="1" sqref="BL37:BL38" xr:uid="{6032F203-7313-4CE5-8623-D82914BF6F37}">
      <formula1>$BL$6:$BL$7</formula1>
    </dataValidation>
    <dataValidation type="list" allowBlank="1" showInputMessage="1" showErrorMessage="1" sqref="X37:X38" xr:uid="{F2F00556-D62F-4F20-A175-432B12E50130}">
      <formula1>$X$6:$X$7</formula1>
    </dataValidation>
    <dataValidation type="list" allowBlank="1" showInputMessage="1" showErrorMessage="1" sqref="AJ37:AJ38" xr:uid="{DFF4E66B-1F1A-4301-A698-CDD3289BF22F}">
      <formula1>$AJ$6:$AJ$8</formula1>
    </dataValidation>
    <dataValidation type="list" allowBlank="1" showInputMessage="1" showErrorMessage="1" sqref="AA37:AA38" xr:uid="{DC6979DC-9263-4275-9D17-A93FA538864F}">
      <formula1>$AA$6:$AA$7</formula1>
    </dataValidation>
    <dataValidation type="list" allowBlank="1" showInputMessage="1" showErrorMessage="1" sqref="AK37:AM38" xr:uid="{8E17F660-0994-4784-BD67-012A5411C668}">
      <formula1>$AK$6:$AK$7</formula1>
    </dataValidation>
    <dataValidation type="list" allowBlank="1" showInputMessage="1" showErrorMessage="1" sqref="AP37:AP38" xr:uid="{A1F99B61-1C8F-433D-BB41-8C7368BF3E58}">
      <formula1>$AP$6:$AP$7</formula1>
    </dataValidation>
    <dataValidation type="list" allowBlank="1" showInputMessage="1" showErrorMessage="1" sqref="AQ37:AQ38" xr:uid="{37B2592E-E640-4931-8920-8DD07955701C}">
      <formula1>$AQ$6:$AQ$7</formula1>
    </dataValidation>
    <dataValidation type="list" allowBlank="1" showInputMessage="1" showErrorMessage="1" sqref="AR37:AR38" xr:uid="{035524AF-6950-45E3-8924-7B4525BAF50B}">
      <formula1>$AR$6:$AR$7</formula1>
    </dataValidation>
    <dataValidation type="list" allowBlank="1" showInputMessage="1" showErrorMessage="1" sqref="AS37:AS38" xr:uid="{25A075C2-76DD-4F91-B2C9-77A3DE501FF5}">
      <formula1>$AS$6:$AS$8</formula1>
    </dataValidation>
    <dataValidation type="list" allowBlank="1" showInputMessage="1" showErrorMessage="1" sqref="AT37:AT38" xr:uid="{6352FBCC-BA21-4294-99FA-49D706DAFF9B}">
      <formula1>$AT$6:$AT$7</formula1>
    </dataValidation>
    <dataValidation type="list" allowBlank="1" showInputMessage="1" showErrorMessage="1" sqref="AU37:AU38" xr:uid="{1DE228A1-9179-4FDF-B999-FECC44C0E47A}">
      <formula1>$AU$6:$AU$7</formula1>
    </dataValidation>
    <dataValidation type="list" allowBlank="1" showInputMessage="1" showErrorMessage="1" sqref="AV37:AV38" xr:uid="{8D6BA02B-7E60-45EE-9586-7907232EC9D7}">
      <formula1>$AV$6:$AV$8</formula1>
    </dataValidation>
    <dataValidation type="list" allowBlank="1" showInputMessage="1" showErrorMessage="1" sqref="BF37:BF38" xr:uid="{5360EF7E-D6FC-4169-92D8-AFD8FEEF15B0}">
      <formula1>$BF$6:$BF$8</formula1>
    </dataValidation>
    <dataValidation type="list" allowBlank="1" showInputMessage="1" showErrorMessage="1" sqref="AC37:AC38" xr:uid="{A9B87DA9-CA23-403C-BC31-FD6DD04DA603}">
      <formula1>$AC$6:$AC$7</formula1>
    </dataValidation>
    <dataValidation type="list" allowBlank="1" showInputMessage="1" showErrorMessage="1" sqref="AI37:AI38" xr:uid="{A114AAFF-33E3-4A56-AC3F-2F22564D9186}">
      <formula1>$AI$6:$AI$7</formula1>
    </dataValidation>
    <dataValidation type="list" allowBlank="1" showInputMessage="1" showErrorMessage="1" sqref="AO37:AO38" xr:uid="{36DE4CA2-B863-4160-B3EF-DC4BC03D5015}">
      <formula1>$AO$6:$AO$7</formula1>
    </dataValidation>
  </dataValidations>
  <pageMargins left="0.25" right="0.25" top="0.75" bottom="0.75" header="0.3" footer="0.3"/>
  <pageSetup scale="21" orientation="landscape" r:id="rId1"/>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4DD85-317A-459E-BFB4-3FBD04C17C8E}">
  <dimension ref="A4:G11"/>
  <sheetViews>
    <sheetView workbookViewId="0">
      <selection activeCell="G13" sqref="G13"/>
    </sheetView>
  </sheetViews>
  <sheetFormatPr baseColWidth="10" defaultRowHeight="15" x14ac:dyDescent="0.25"/>
  <cols>
    <col min="2" max="2" width="12" customWidth="1"/>
    <col min="3" max="7" width="14.28515625" customWidth="1"/>
  </cols>
  <sheetData>
    <row r="4" spans="1:7" x14ac:dyDescent="0.25">
      <c r="C4" s="28"/>
      <c r="D4" s="28"/>
      <c r="E4" s="28"/>
      <c r="F4" s="28"/>
      <c r="G4" s="28"/>
    </row>
    <row r="5" spans="1:7" x14ac:dyDescent="0.25">
      <c r="A5">
        <v>5</v>
      </c>
      <c r="B5" t="s">
        <v>514</v>
      </c>
      <c r="C5" s="31" t="str">
        <f>CONCATENATE($A$5,C11)</f>
        <v>51</v>
      </c>
      <c r="D5" s="31" t="str">
        <f>CONCATENATE($A$5,D11)</f>
        <v>52</v>
      </c>
      <c r="E5" s="32" t="str">
        <f>CONCATENATE($A$5,E11)</f>
        <v>53</v>
      </c>
      <c r="F5" s="32" t="str">
        <f>CONCATENATE($A$5,F11)</f>
        <v>54</v>
      </c>
      <c r="G5" s="32" t="str">
        <f>CONCATENATE($A$5,G11)</f>
        <v>55</v>
      </c>
    </row>
    <row r="6" spans="1:7" x14ac:dyDescent="0.25">
      <c r="A6">
        <v>4</v>
      </c>
      <c r="B6" t="s">
        <v>515</v>
      </c>
      <c r="C6" s="30" t="str">
        <f>CONCATENATE($A$6,C11)</f>
        <v>41</v>
      </c>
      <c r="D6" s="31" t="str">
        <f>CONCATENATE($A$6,D11)</f>
        <v>42</v>
      </c>
      <c r="E6" s="31" t="str">
        <f>CONCATENATE($A$6,E11)</f>
        <v>43</v>
      </c>
      <c r="F6" s="32" t="str">
        <f>CONCATENATE($A$6,F11)</f>
        <v>44</v>
      </c>
      <c r="G6" s="32" t="str">
        <f>CONCATENATE($A$6,G11)</f>
        <v>45</v>
      </c>
    </row>
    <row r="7" spans="1:7" x14ac:dyDescent="0.25">
      <c r="A7">
        <v>3</v>
      </c>
      <c r="B7" t="s">
        <v>516</v>
      </c>
      <c r="C7" s="29" t="str">
        <f>CONCATENATE($A$7,C11)</f>
        <v>31</v>
      </c>
      <c r="D7" s="30" t="str">
        <f>CONCATENATE($A$7,D11)</f>
        <v>32</v>
      </c>
      <c r="E7" s="31" t="str">
        <f>CONCATENATE($A$7,E11)</f>
        <v>33</v>
      </c>
      <c r="F7" s="32" t="str">
        <f>CONCATENATE($A$7,F11)</f>
        <v>34</v>
      </c>
      <c r="G7" s="32" t="str">
        <f>CONCATENATE($A$7,G11)</f>
        <v>35</v>
      </c>
    </row>
    <row r="8" spans="1:7" x14ac:dyDescent="0.25">
      <c r="A8">
        <v>2</v>
      </c>
      <c r="B8" t="s">
        <v>517</v>
      </c>
      <c r="C8" s="29" t="str">
        <f>CONCATENATE($A$8,C11)</f>
        <v>21</v>
      </c>
      <c r="D8" s="29" t="str">
        <f>CONCATENATE($A$8,D11)</f>
        <v>22</v>
      </c>
      <c r="E8" s="30" t="str">
        <f>CONCATENATE($A$8,E11)</f>
        <v>23</v>
      </c>
      <c r="F8" s="31" t="str">
        <f>CONCATENATE($A$8,F11)</f>
        <v>24</v>
      </c>
      <c r="G8" s="32" t="str">
        <f>CONCATENATE($A$8,G11)</f>
        <v>25</v>
      </c>
    </row>
    <row r="9" spans="1:7" x14ac:dyDescent="0.25">
      <c r="A9">
        <v>1</v>
      </c>
      <c r="B9" t="s">
        <v>518</v>
      </c>
      <c r="C9" s="29" t="str">
        <f>CONCATENATE($A$9,C11)</f>
        <v>11</v>
      </c>
      <c r="D9" s="29" t="str">
        <f>CONCATENATE($A$9,D11)</f>
        <v>12</v>
      </c>
      <c r="E9" s="30" t="str">
        <f>CONCATENATE($A$9,E11)</f>
        <v>13</v>
      </c>
      <c r="F9" s="31" t="str">
        <f>CONCATENATE($A$9,F11)</f>
        <v>14</v>
      </c>
      <c r="G9" s="32" t="str">
        <f>CONCATENATE($A$9,G11)</f>
        <v>15</v>
      </c>
    </row>
    <row r="10" spans="1:7" x14ac:dyDescent="0.25">
      <c r="C10" s="28" t="s">
        <v>519</v>
      </c>
      <c r="D10" s="28" t="s">
        <v>520</v>
      </c>
      <c r="E10" s="28" t="s">
        <v>127</v>
      </c>
      <c r="F10" s="28" t="s">
        <v>521</v>
      </c>
      <c r="G10" s="28" t="s">
        <v>522</v>
      </c>
    </row>
    <row r="11" spans="1:7" x14ac:dyDescent="0.25">
      <c r="C11" s="28">
        <v>1</v>
      </c>
      <c r="D11" s="28">
        <v>2</v>
      </c>
      <c r="E11" s="28">
        <v>3</v>
      </c>
      <c r="F11" s="28">
        <v>4</v>
      </c>
      <c r="G11" s="28">
        <v>5</v>
      </c>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22A93-60F1-43E7-8B96-718B1CA21ABF}">
  <sheetPr codeName="Hoja3"/>
  <dimension ref="A1:C23"/>
  <sheetViews>
    <sheetView showGridLines="0" workbookViewId="0">
      <selection sqref="A1:C21"/>
    </sheetView>
  </sheetViews>
  <sheetFormatPr baseColWidth="10" defaultRowHeight="15" x14ac:dyDescent="0.25"/>
  <cols>
    <col min="1" max="1" width="11.42578125" style="13" customWidth="1"/>
    <col min="2" max="2" width="60.7109375" style="13" customWidth="1"/>
    <col min="3" max="3" width="52.140625" style="13" customWidth="1"/>
    <col min="4" max="16384" width="11.42578125" style="13"/>
  </cols>
  <sheetData>
    <row r="1" spans="1:3" x14ac:dyDescent="0.25">
      <c r="A1" s="11" t="s">
        <v>4</v>
      </c>
      <c r="B1" s="12" t="s">
        <v>3</v>
      </c>
      <c r="C1" s="12" t="s">
        <v>5</v>
      </c>
    </row>
    <row r="2" spans="1:3" x14ac:dyDescent="0.25">
      <c r="A2" s="7">
        <v>1</v>
      </c>
      <c r="B2" s="14" t="s">
        <v>58</v>
      </c>
      <c r="C2" s="18" t="s">
        <v>488</v>
      </c>
    </row>
    <row r="3" spans="1:3" x14ac:dyDescent="0.25">
      <c r="A3" s="7">
        <v>2</v>
      </c>
      <c r="B3" s="14" t="s">
        <v>8</v>
      </c>
      <c r="C3" s="18" t="s">
        <v>475</v>
      </c>
    </row>
    <row r="4" spans="1:3" x14ac:dyDescent="0.25">
      <c r="A4" s="7">
        <v>3</v>
      </c>
      <c r="B4" s="14" t="s">
        <v>44</v>
      </c>
      <c r="C4" s="18" t="s">
        <v>479</v>
      </c>
    </row>
    <row r="5" spans="1:3" x14ac:dyDescent="0.25">
      <c r="A5" s="7">
        <v>4</v>
      </c>
      <c r="B5" s="14" t="s">
        <v>43</v>
      </c>
      <c r="C5" s="18" t="s">
        <v>187</v>
      </c>
    </row>
    <row r="6" spans="1:3" x14ac:dyDescent="0.25">
      <c r="A6" s="7">
        <v>5</v>
      </c>
      <c r="B6" s="14" t="s">
        <v>46</v>
      </c>
      <c r="C6" s="18" t="s">
        <v>480</v>
      </c>
    </row>
    <row r="7" spans="1:3" x14ac:dyDescent="0.25">
      <c r="A7" s="7">
        <v>6</v>
      </c>
      <c r="B7" s="14" t="s">
        <v>55</v>
      </c>
      <c r="C7" s="18" t="s">
        <v>484</v>
      </c>
    </row>
    <row r="8" spans="1:3" x14ac:dyDescent="0.25">
      <c r="A8" s="7">
        <v>7</v>
      </c>
      <c r="B8" s="14" t="s">
        <v>49</v>
      </c>
      <c r="C8" s="18" t="s">
        <v>476</v>
      </c>
    </row>
    <row r="9" spans="1:3" x14ac:dyDescent="0.25">
      <c r="A9" s="7">
        <v>8</v>
      </c>
      <c r="B9" s="14" t="s">
        <v>60</v>
      </c>
      <c r="C9" s="18" t="s">
        <v>486</v>
      </c>
    </row>
    <row r="10" spans="1:3" x14ac:dyDescent="0.25">
      <c r="A10" s="7">
        <v>9</v>
      </c>
      <c r="B10" s="14" t="s">
        <v>48</v>
      </c>
      <c r="C10" s="18" t="s">
        <v>482</v>
      </c>
    </row>
    <row r="11" spans="1:3" x14ac:dyDescent="0.25">
      <c r="A11" s="7">
        <v>10</v>
      </c>
      <c r="B11" s="14" t="s">
        <v>51</v>
      </c>
      <c r="C11" s="18" t="s">
        <v>188</v>
      </c>
    </row>
    <row r="12" spans="1:3" x14ac:dyDescent="0.25">
      <c r="A12" s="7">
        <v>11</v>
      </c>
      <c r="B12" s="14" t="s">
        <v>52</v>
      </c>
      <c r="C12" s="18" t="s">
        <v>485</v>
      </c>
    </row>
    <row r="13" spans="1:3" x14ac:dyDescent="0.25">
      <c r="A13" s="7">
        <v>12</v>
      </c>
      <c r="B13" s="14" t="s">
        <v>54</v>
      </c>
      <c r="C13" s="18" t="s">
        <v>489</v>
      </c>
    </row>
    <row r="14" spans="1:3" x14ac:dyDescent="0.25">
      <c r="A14" s="7">
        <v>13</v>
      </c>
      <c r="B14" s="14" t="s">
        <v>53</v>
      </c>
      <c r="C14" s="18" t="s">
        <v>487</v>
      </c>
    </row>
    <row r="15" spans="1:3" x14ac:dyDescent="0.25">
      <c r="A15" s="7">
        <v>14</v>
      </c>
      <c r="B15" s="14" t="s">
        <v>42</v>
      </c>
      <c r="C15" s="18" t="s">
        <v>478</v>
      </c>
    </row>
    <row r="16" spans="1:3" x14ac:dyDescent="0.25">
      <c r="A16" s="7">
        <v>15</v>
      </c>
      <c r="B16" s="14" t="s">
        <v>45</v>
      </c>
      <c r="C16" s="18" t="s">
        <v>481</v>
      </c>
    </row>
    <row r="17" spans="1:3" x14ac:dyDescent="0.25">
      <c r="A17" s="7">
        <v>16</v>
      </c>
      <c r="B17" s="14" t="s">
        <v>57</v>
      </c>
      <c r="C17" s="18" t="s">
        <v>189</v>
      </c>
    </row>
    <row r="18" spans="1:3" x14ac:dyDescent="0.25">
      <c r="A18" s="7">
        <v>17</v>
      </c>
      <c r="B18" s="14" t="s">
        <v>56</v>
      </c>
      <c r="C18" s="18" t="s">
        <v>483</v>
      </c>
    </row>
    <row r="19" spans="1:3" x14ac:dyDescent="0.25">
      <c r="A19" s="7">
        <v>18</v>
      </c>
      <c r="B19" s="14" t="s">
        <v>47</v>
      </c>
      <c r="C19" s="18" t="s">
        <v>477</v>
      </c>
    </row>
    <row r="20" spans="1:3" x14ac:dyDescent="0.25">
      <c r="A20" s="7">
        <v>19</v>
      </c>
      <c r="B20" s="14" t="s">
        <v>59</v>
      </c>
      <c r="C20" s="18" t="s">
        <v>476</v>
      </c>
    </row>
    <row r="21" spans="1:3" x14ac:dyDescent="0.25">
      <c r="A21" s="7">
        <v>20</v>
      </c>
      <c r="B21" s="14" t="s">
        <v>50</v>
      </c>
      <c r="C21" s="18" t="s">
        <v>490</v>
      </c>
    </row>
    <row r="22" spans="1:3" x14ac:dyDescent="0.25">
      <c r="C22" s="19"/>
    </row>
    <row r="23" spans="1:3" x14ac:dyDescent="0.25">
      <c r="C23" s="1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43</vt:i4>
      </vt:variant>
    </vt:vector>
  </HeadingPairs>
  <TitlesOfParts>
    <vt:vector size="67" baseType="lpstr">
      <vt:lpstr>Inicio</vt:lpstr>
      <vt:lpstr>Matriz consolidada</vt:lpstr>
      <vt:lpstr>CDI</vt:lpstr>
      <vt:lpstr>DEP</vt:lpstr>
      <vt:lpstr>GAG</vt:lpstr>
      <vt:lpstr>GCA</vt:lpstr>
      <vt:lpstr>GCT</vt:lpstr>
      <vt:lpstr>GCO</vt:lpstr>
      <vt:lpstr>GCM</vt:lpstr>
      <vt:lpstr>GSA</vt:lpstr>
      <vt:lpstr>GTI</vt:lpstr>
      <vt:lpstr>GCI</vt:lpstr>
      <vt:lpstr>GTH</vt:lpstr>
      <vt:lpstr>GDO</vt:lpstr>
      <vt:lpstr>GFI</vt:lpstr>
      <vt:lpstr>GGD</vt:lpstr>
      <vt:lpstr>GGG</vt:lpstr>
      <vt:lpstr>GIS</vt:lpstr>
      <vt:lpstr>GJU</vt:lpstr>
      <vt:lpstr>REG</vt:lpstr>
      <vt:lpstr>SEI</vt:lpstr>
      <vt:lpstr>SCP</vt:lpstr>
      <vt:lpstr>Mapa de calor</vt:lpstr>
      <vt:lpstr>OBJ_PRO</vt:lpstr>
      <vt:lpstr>CDI!Área_de_impresión</vt:lpstr>
      <vt:lpstr>DEP!Área_de_impresión</vt:lpstr>
      <vt:lpstr>GAG!Área_de_impresión</vt:lpstr>
      <vt:lpstr>GCA!Área_de_impresión</vt:lpstr>
      <vt:lpstr>GCI!Área_de_impresión</vt:lpstr>
      <vt:lpstr>GCM!Área_de_impresión</vt:lpstr>
      <vt:lpstr>GCO!Área_de_impresión</vt:lpstr>
      <vt:lpstr>GCT!Área_de_impresión</vt:lpstr>
      <vt:lpstr>GDO!Área_de_impresión</vt:lpstr>
      <vt:lpstr>GFI!Área_de_impresión</vt:lpstr>
      <vt:lpstr>GGD!Área_de_impresión</vt:lpstr>
      <vt:lpstr>GGG!Área_de_impresión</vt:lpstr>
      <vt:lpstr>GIS!Área_de_impresión</vt:lpstr>
      <vt:lpstr>GJU!Área_de_impresión</vt:lpstr>
      <vt:lpstr>GSA!Área_de_impresión</vt:lpstr>
      <vt:lpstr>GTH!Área_de_impresión</vt:lpstr>
      <vt:lpstr>GTI!Área_de_impresión</vt:lpstr>
      <vt:lpstr>Inicio!Área_de_impresión</vt:lpstr>
      <vt:lpstr>'Matriz consolidada'!Área_de_impresión</vt:lpstr>
      <vt:lpstr>REG!Área_de_impresión</vt:lpstr>
      <vt:lpstr>SCP!Área_de_impresión</vt:lpstr>
      <vt:lpstr>SEI!Área_de_impresión</vt:lpstr>
      <vt:lpstr>CDI!Criterios</vt:lpstr>
      <vt:lpstr>DEP!Criterios</vt:lpstr>
      <vt:lpstr>GAG!Criterios</vt:lpstr>
      <vt:lpstr>GCA!Criterios</vt:lpstr>
      <vt:lpstr>GCI!Criterios</vt:lpstr>
      <vt:lpstr>GCM!Criterios</vt:lpstr>
      <vt:lpstr>GCO!Criterios</vt:lpstr>
      <vt:lpstr>GCT!Criterios</vt:lpstr>
      <vt:lpstr>GDO!Criterios</vt:lpstr>
      <vt:lpstr>GFI!Criterios</vt:lpstr>
      <vt:lpstr>GGD!Criterios</vt:lpstr>
      <vt:lpstr>GGG!Criterios</vt:lpstr>
      <vt:lpstr>GIS!Criterios</vt:lpstr>
      <vt:lpstr>GJU!Criterios</vt:lpstr>
      <vt:lpstr>GSA!Criterios</vt:lpstr>
      <vt:lpstr>GTH!Criterios</vt:lpstr>
      <vt:lpstr>GTI!Criterios</vt:lpstr>
      <vt:lpstr>'Matriz consolidada'!Criterios</vt:lpstr>
      <vt:lpstr>REG!Criterios</vt:lpstr>
      <vt:lpstr>SCP!Criterios</vt:lpstr>
      <vt:lpstr>SEI!Criterios</vt:lpstr>
    </vt:vector>
  </TitlesOfParts>
  <Manager>David Leonardo Caro</Manager>
  <Company>IGAC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Matriz de Riesgos Institucionales IGAC 2021</dc:title>
  <dc:creator>dlcarop</dc:creator>
  <cp:keywords>Matriz de riesgos</cp:keywords>
  <cp:lastModifiedBy>DAVID</cp:lastModifiedBy>
  <cp:revision>1</cp:revision>
  <cp:lastPrinted>2020-08-31T19:39:24Z</cp:lastPrinted>
  <dcterms:created xsi:type="dcterms:W3CDTF">2019-10-25T02:25:03Z</dcterms:created>
  <dcterms:modified xsi:type="dcterms:W3CDTF">2021-03-23T23:47:05Z</dcterms:modified>
  <cp:version>1</cp:version>
</cp:coreProperties>
</file>