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hidePivotFieldList="1"/>
  <mc:AlternateContent xmlns:mc="http://schemas.openxmlformats.org/markup-compatibility/2006">
    <mc:Choice Requires="x15">
      <x15ac:absPath xmlns:x15ac="http://schemas.microsoft.com/office/spreadsheetml/2010/11/ac" url="D:\Documentos\2. Laborales\IGAC\3. SIG IGAC\Riesgos\Actualización 2021\Definitivo\"/>
    </mc:Choice>
  </mc:AlternateContent>
  <xr:revisionPtr revIDLastSave="0" documentId="13_ncr:1_{1FE8C7A9-0C29-4743-96D5-CBBD92440D44}" xr6:coauthVersionLast="47" xr6:coauthVersionMax="47" xr10:uidLastSave="{00000000-0000-0000-0000-000000000000}"/>
  <bookViews>
    <workbookView xWindow="-113" yWindow="-113" windowWidth="24267" windowHeight="13148" tabRatio="914" xr2:uid="{00000000-000D-0000-FFFF-FFFF00000000}"/>
  </bookViews>
  <sheets>
    <sheet name="Inicio" sheetId="16" r:id="rId1"/>
    <sheet name="Matriz consolidada" sheetId="39" r:id="rId2"/>
    <sheet name="CDI" sheetId="18" r:id="rId3"/>
    <sheet name="DEP" sheetId="19" r:id="rId4"/>
    <sheet name="GAG" sheetId="20" r:id="rId5"/>
    <sheet name="GCA" sheetId="21" r:id="rId6"/>
    <sheet name="GCT" sheetId="22" r:id="rId7"/>
    <sheet name="GCO" sheetId="23" r:id="rId8"/>
    <sheet name="GCM" sheetId="24" r:id="rId9"/>
    <sheet name="GSA" sheetId="25" r:id="rId10"/>
    <sheet name="GTI" sheetId="26" r:id="rId11"/>
    <sheet name="GCI" sheetId="27" r:id="rId12"/>
    <sheet name="GTH" sheetId="28" r:id="rId13"/>
    <sheet name="GDO" sheetId="29" r:id="rId14"/>
    <sheet name="GFI" sheetId="31" r:id="rId15"/>
    <sheet name="GGD" sheetId="32" r:id="rId16"/>
    <sheet name="GGG" sheetId="38" r:id="rId17"/>
    <sheet name="GIS" sheetId="33" r:id="rId18"/>
    <sheet name="GJU" sheetId="34" r:id="rId19"/>
    <sheet name="REG" sheetId="35" r:id="rId20"/>
    <sheet name="SEI" sheetId="36" r:id="rId21"/>
    <sheet name="SCP" sheetId="37" r:id="rId22"/>
    <sheet name="Mapa de calor" sheetId="17" state="hidden" r:id="rId23"/>
    <sheet name="OBJ_PRO" sheetId="14" state="hidden" r:id="rId24"/>
  </sheets>
  <externalReferences>
    <externalReference r:id="rId25"/>
  </externalReferences>
  <definedNames>
    <definedName name="_xlnm._FilterDatabase" localSheetId="2" hidden="1">CDI!$A$36:$BR$38</definedName>
    <definedName name="_xlnm._FilterDatabase" localSheetId="3" hidden="1">DEP!$A$36:$BR$49</definedName>
    <definedName name="_xlnm._FilterDatabase" localSheetId="4" hidden="1">GAG!$A$36:$BR$41</definedName>
    <definedName name="_xlnm._FilterDatabase" localSheetId="5" hidden="1">GCA!$A$36:$BR$43</definedName>
    <definedName name="_xlnm._FilterDatabase" localSheetId="11" hidden="1">GCI!$A$36:$BR$44</definedName>
    <definedName name="_xlnm._FilterDatabase" localSheetId="8" hidden="1">GCM!$A$36:$BR$39</definedName>
    <definedName name="_xlnm._FilterDatabase" localSheetId="7" hidden="1">GCO!$A$36:$BR$43</definedName>
    <definedName name="_xlnm._FilterDatabase" localSheetId="6" hidden="1">GCT!$A$36:$BR$40</definedName>
    <definedName name="_xlnm._FilterDatabase" localSheetId="13" hidden="1">GDO!$A$36:$BR$42</definedName>
    <definedName name="_xlnm._FilterDatabase" localSheetId="14" hidden="1">GFI!$A$36:$BR$42</definedName>
    <definedName name="_xlnm._FilterDatabase" localSheetId="15" hidden="1">GGD!$A$36:$BR$43</definedName>
    <definedName name="_xlnm._FilterDatabase" localSheetId="16" hidden="1">GGG!$A$36:$BR$43</definedName>
    <definedName name="_xlnm._FilterDatabase" localSheetId="17" hidden="1">GIS!$A$36:$BR$41</definedName>
    <definedName name="_xlnm._FilterDatabase" localSheetId="18" hidden="1">GJU!$A$36:$BR$43</definedName>
    <definedName name="_xlnm._FilterDatabase" localSheetId="9" hidden="1">GSA!$A$36:$BR$41</definedName>
    <definedName name="_xlnm._FilterDatabase" localSheetId="12" hidden="1">GTH!$A$36:$BR$39</definedName>
    <definedName name="_xlnm._FilterDatabase" localSheetId="10" hidden="1">GTI!$A$36:$BR$39</definedName>
    <definedName name="_xlnm._FilterDatabase" localSheetId="1" hidden="1">'Matriz consolidada'!$A$36:$BR$36</definedName>
    <definedName name="_xlnm._FilterDatabase" localSheetId="19" hidden="1">REG!$A$36:$BR$40</definedName>
    <definedName name="_xlnm._FilterDatabase" localSheetId="21" hidden="1">SCP!$A$36:$BR$38</definedName>
    <definedName name="_xlnm._FilterDatabase" localSheetId="20" hidden="1">SEI!$A$36:$BR$43</definedName>
    <definedName name="_xlnm.Print_Area" localSheetId="2">CDI!$A$1:$BQ$38</definedName>
    <definedName name="_xlnm.Print_Area" localSheetId="3">DEP!$A$1:$BQ$49</definedName>
    <definedName name="_xlnm.Print_Area" localSheetId="4">GAG!$A$1:$BQ$41</definedName>
    <definedName name="_xlnm.Print_Area" localSheetId="5">GCA!$A$1:$BQ$43</definedName>
    <definedName name="_xlnm.Print_Area" localSheetId="11">GCI!$A$1:$BQ$44</definedName>
    <definedName name="_xlnm.Print_Area" localSheetId="8">GCM!$A$1:$BQ$39</definedName>
    <definedName name="_xlnm.Print_Area" localSheetId="7">GCO!$A$1:$BQ$43</definedName>
    <definedName name="_xlnm.Print_Area" localSheetId="6">GCT!$A$1:$BQ$40</definedName>
    <definedName name="_xlnm.Print_Area" localSheetId="13">GDO!$A$1:$BQ$42</definedName>
    <definedName name="_xlnm.Print_Area" localSheetId="14">GFI!$A$1:$BQ$42</definedName>
    <definedName name="_xlnm.Print_Area" localSheetId="15">GGD!$A$1:$BQ$43</definedName>
    <definedName name="_xlnm.Print_Area" localSheetId="16">GGG!$A$1:$BQ$43</definedName>
    <definedName name="_xlnm.Print_Area" localSheetId="17">GIS!$A$1:$BQ$41</definedName>
    <definedName name="_xlnm.Print_Area" localSheetId="18">GJU!$A$1:$BQ$43</definedName>
    <definedName name="_xlnm.Print_Area" localSheetId="9">GSA!$A$1:$BQ$41</definedName>
    <definedName name="_xlnm.Print_Area" localSheetId="12">GTH!$A$1:$BQ$39</definedName>
    <definedName name="_xlnm.Print_Area" localSheetId="10">GTI!$A$1:$BQ$39</definedName>
    <definedName name="_xlnm.Print_Area" localSheetId="0">Inicio!$A$1:$N$98</definedName>
    <definedName name="_xlnm.Print_Area" localSheetId="1">'Matriz consolidada'!$A$1:$BQ$36</definedName>
    <definedName name="_xlnm.Print_Area" localSheetId="19">REG!$A$1:$BQ$40</definedName>
    <definedName name="_xlnm.Print_Area" localSheetId="21">SCP!$A$1:$BQ$38</definedName>
    <definedName name="_xlnm.Print_Area" localSheetId="20">SEI!$A$1:$BQ$43</definedName>
    <definedName name="CALIFICACION">#REF!</definedName>
    <definedName name="_xlnm.Criteria" localSheetId="2">CDI!$J$15:$J$16</definedName>
    <definedName name="_xlnm.Criteria" localSheetId="3">DEP!$J$15:$J$16</definedName>
    <definedName name="_xlnm.Criteria" localSheetId="4">GAG!$J$15:$J$16</definedName>
    <definedName name="_xlnm.Criteria" localSheetId="5">GCA!$J$15:$J$16</definedName>
    <definedName name="_xlnm.Criteria" localSheetId="11">GCI!$J$15:$J$16</definedName>
    <definedName name="_xlnm.Criteria" localSheetId="8">GCM!$J$15:$J$16</definedName>
    <definedName name="_xlnm.Criteria" localSheetId="7">GCO!$J$15:$J$16</definedName>
    <definedName name="_xlnm.Criteria" localSheetId="6">GCT!$J$15:$J$16</definedName>
    <definedName name="_xlnm.Criteria" localSheetId="13">GDO!$J$15:$J$16</definedName>
    <definedName name="_xlnm.Criteria" localSheetId="14">GFI!$J$15:$J$16</definedName>
    <definedName name="_xlnm.Criteria" localSheetId="15">GGD!$J$15:$J$16</definedName>
    <definedName name="_xlnm.Criteria" localSheetId="16">GGG!$J$15:$J$16</definedName>
    <definedName name="_xlnm.Criteria" localSheetId="17">GIS!$J$15:$J$16</definedName>
    <definedName name="_xlnm.Criteria" localSheetId="18">GJU!$J$15:$J$16</definedName>
    <definedName name="_xlnm.Criteria" localSheetId="9">GSA!$J$15:$J$16</definedName>
    <definedName name="_xlnm.Criteria" localSheetId="12">GTH!$J$15:$J$16</definedName>
    <definedName name="_xlnm.Criteria" localSheetId="10">GTI!$J$15:$J$16</definedName>
    <definedName name="_xlnm.Criteria" localSheetId="1">'Matriz consolidada'!$J$15:$J$16</definedName>
    <definedName name="_xlnm.Criteria" localSheetId="19">REG!$J$15:$J$16</definedName>
    <definedName name="_xlnm.Criteria" localSheetId="21">SCP!$J$15:$J$16</definedName>
    <definedName name="_xlnm.Criteria" localSheetId="20">SEI!$J$15:$J$16</definedName>
    <definedName name="Dimensiones">#REF!</definedName>
    <definedName name="Estrategias">#REF!</definedName>
    <definedName name="Lista_proceso">[1]PA_SERVCIUDA!$F$2</definedName>
    <definedName name="Lista_reporte">[1]REPORTE!$C$5</definedName>
    <definedName name="Objetivo_1">#REF!</definedName>
    <definedName name="Objetivo_2">#REF!</definedName>
    <definedName name="Objetivo_3">#REF!</definedName>
    <definedName name="Objetivo_4">#REF!</definedName>
    <definedName name="Objetivo_5">#REF!</definedName>
    <definedName name="objetivos_institucionales">#REF!</definedName>
    <definedName name="Planes_institucionales">#REF!</definedName>
    <definedName name="Politica">#REF!</definedName>
    <definedName name="PROBABILIDAD">#REF!</definedName>
    <definedName name="Proceso">#REF!</definedName>
    <definedName name="Recursos">#REF!</definedName>
    <definedName name="SERVCIUDA">#REF!</definedName>
    <definedName name="SERVICIO_AL_CIUDADANO_Y_PARTICIPACION">#REF!</definedName>
    <definedName name="Tipo_indicador">#REF!</definedName>
    <definedName name="TipoControl">#REF!</definedName>
    <definedName name="Unidad_medida">#REF!</definedName>
    <definedName name="Valor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P137" i="39" l="1"/>
  <c r="BN137" i="39"/>
  <c r="R137" i="39" s="1"/>
  <c r="BG137" i="39"/>
  <c r="BC137" i="39"/>
  <c r="BB137" i="39"/>
  <c r="BA137" i="39"/>
  <c r="AY137" i="39"/>
  <c r="AX137" i="39"/>
  <c r="AW137" i="39"/>
  <c r="AS137" i="39"/>
  <c r="AZ137" i="39" s="1"/>
  <c r="S137" i="39"/>
  <c r="O137" i="39"/>
  <c r="N137" i="39"/>
  <c r="BG136" i="39"/>
  <c r="BC136" i="39"/>
  <c r="BB136" i="39"/>
  <c r="BA136" i="39"/>
  <c r="AY136" i="39"/>
  <c r="AX136" i="39"/>
  <c r="AW136" i="39"/>
  <c r="AS136" i="39"/>
  <c r="AZ136" i="39" s="1"/>
  <c r="AD136" i="39"/>
  <c r="BP135" i="39"/>
  <c r="BN135" i="39"/>
  <c r="BG135" i="39"/>
  <c r="BC135" i="39"/>
  <c r="BB135" i="39"/>
  <c r="BA135" i="39"/>
  <c r="AZ135" i="39"/>
  <c r="AY135" i="39"/>
  <c r="AX135" i="39"/>
  <c r="BD135" i="39" s="1"/>
  <c r="BE135" i="39" s="1"/>
  <c r="BH135" i="39" s="1"/>
  <c r="BI135" i="39" s="1"/>
  <c r="AW135" i="39"/>
  <c r="AS135" i="39"/>
  <c r="AD135" i="39"/>
  <c r="BN134" i="39"/>
  <c r="BG134" i="39"/>
  <c r="BC134" i="39"/>
  <c r="BB134" i="39"/>
  <c r="BA134" i="39"/>
  <c r="AY134" i="39"/>
  <c r="AX134" i="39"/>
  <c r="AW134" i="39"/>
  <c r="AS134" i="39"/>
  <c r="AZ134" i="39" s="1"/>
  <c r="AD134" i="39"/>
  <c r="O134" i="39"/>
  <c r="P134" i="39" s="1"/>
  <c r="N134" i="39"/>
  <c r="BG133" i="39"/>
  <c r="BC133" i="39"/>
  <c r="BB133" i="39"/>
  <c r="BA133" i="39"/>
  <c r="AY133" i="39"/>
  <c r="AX133" i="39"/>
  <c r="AW133" i="39"/>
  <c r="AS133" i="39"/>
  <c r="AZ133" i="39" s="1"/>
  <c r="BD133" i="39" s="1"/>
  <c r="BE133" i="39" s="1"/>
  <c r="AD133" i="39"/>
  <c r="V133" i="39"/>
  <c r="S133" i="39"/>
  <c r="P133" i="39"/>
  <c r="BG132" i="39"/>
  <c r="BC132" i="39"/>
  <c r="BB132" i="39"/>
  <c r="BA132" i="39"/>
  <c r="AY132" i="39"/>
  <c r="AX132" i="39"/>
  <c r="AW132" i="39"/>
  <c r="AS132" i="39"/>
  <c r="AZ132" i="39" s="1"/>
  <c r="AD132" i="39"/>
  <c r="O132" i="39"/>
  <c r="P132" i="39" s="1"/>
  <c r="N132" i="39"/>
  <c r="BG131" i="39"/>
  <c r="BC131" i="39"/>
  <c r="BB131" i="39"/>
  <c r="BA131" i="39"/>
  <c r="AY131" i="39"/>
  <c r="AX131" i="39"/>
  <c r="AW131" i="39"/>
  <c r="AS131" i="39"/>
  <c r="AZ131" i="39" s="1"/>
  <c r="AD131" i="39"/>
  <c r="S131" i="39"/>
  <c r="BG130" i="39"/>
  <c r="BC130" i="39"/>
  <c r="BB130" i="39"/>
  <c r="BA130" i="39"/>
  <c r="AY130" i="39"/>
  <c r="AX130" i="39"/>
  <c r="AW130" i="39"/>
  <c r="AS130" i="39"/>
  <c r="AZ130" i="39" s="1"/>
  <c r="BD130" i="39" s="1"/>
  <c r="BE130" i="39" s="1"/>
  <c r="BH130" i="39" s="1"/>
  <c r="BI130" i="39" s="1"/>
  <c r="AD130" i="39"/>
  <c r="O130" i="39"/>
  <c r="P130" i="39" s="1"/>
  <c r="N130" i="39"/>
  <c r="BG129" i="39"/>
  <c r="BC129" i="39"/>
  <c r="BB129" i="39"/>
  <c r="BA129" i="39"/>
  <c r="AY129" i="39"/>
  <c r="AX129" i="39"/>
  <c r="AW129" i="39"/>
  <c r="AS129" i="39"/>
  <c r="AZ129" i="39" s="1"/>
  <c r="AD129" i="39"/>
  <c r="O129" i="39"/>
  <c r="P129" i="39" s="1"/>
  <c r="N129" i="39"/>
  <c r="BP45" i="20"/>
  <c r="BP44" i="20"/>
  <c r="BN45" i="20"/>
  <c r="BN44" i="20"/>
  <c r="BG45" i="20"/>
  <c r="BC45" i="20"/>
  <c r="BB45" i="20"/>
  <c r="BA45" i="20"/>
  <c r="AY45" i="20"/>
  <c r="AX45" i="20"/>
  <c r="AW45" i="20"/>
  <c r="AS45" i="20"/>
  <c r="AZ45" i="20" s="1"/>
  <c r="BG44" i="20"/>
  <c r="BC44" i="20"/>
  <c r="BB44" i="20"/>
  <c r="BA44" i="20"/>
  <c r="AY44" i="20"/>
  <c r="AX44" i="20"/>
  <c r="AW44" i="20"/>
  <c r="AS44" i="20"/>
  <c r="AZ44" i="20" s="1"/>
  <c r="AD44" i="20"/>
  <c r="BP43" i="20"/>
  <c r="BN43" i="20"/>
  <c r="BG43" i="20"/>
  <c r="BC43" i="20"/>
  <c r="BB43" i="20"/>
  <c r="BA43" i="20"/>
  <c r="AY43" i="20"/>
  <c r="AX43" i="20"/>
  <c r="AW43" i="20"/>
  <c r="AS43" i="20"/>
  <c r="AZ43" i="20" s="1"/>
  <c r="AD43" i="20"/>
  <c r="BN42" i="20"/>
  <c r="BG42" i="20"/>
  <c r="BC42" i="20"/>
  <c r="BB42" i="20"/>
  <c r="BA42" i="20"/>
  <c r="AZ42" i="20"/>
  <c r="AY42" i="20"/>
  <c r="AX42" i="20"/>
  <c r="AW42" i="20"/>
  <c r="BD42" i="20" s="1"/>
  <c r="BE42" i="20" s="1"/>
  <c r="BH42" i="20" s="1"/>
  <c r="BI42" i="20" s="1"/>
  <c r="AS42" i="20"/>
  <c r="AD42" i="20"/>
  <c r="J16" i="39"/>
  <c r="BP39" i="24"/>
  <c r="R37" i="23"/>
  <c r="S37" i="23"/>
  <c r="T37" i="23"/>
  <c r="U37" i="23"/>
  <c r="R39" i="23"/>
  <c r="S39" i="23"/>
  <c r="T39" i="23"/>
  <c r="U39" i="23"/>
  <c r="R41" i="23"/>
  <c r="T41" i="23" s="1"/>
  <c r="S41" i="23"/>
  <c r="BJ40" i="22"/>
  <c r="BJ39" i="22"/>
  <c r="P40" i="22"/>
  <c r="P39" i="22"/>
  <c r="P38" i="22"/>
  <c r="BN38" i="18"/>
  <c r="U37" i="18"/>
  <c r="N38" i="18"/>
  <c r="N37" i="18"/>
  <c r="O37" i="18"/>
  <c r="BN41" i="36"/>
  <c r="BN39" i="36"/>
  <c r="BN40" i="36"/>
  <c r="BP39" i="36"/>
  <c r="BP42" i="36"/>
  <c r="BJ43" i="36"/>
  <c r="BJ42" i="36"/>
  <c r="BJ37" i="36"/>
  <c r="BJ42" i="38"/>
  <c r="BJ40" i="38"/>
  <c r="AE39" i="32"/>
  <c r="AD39" i="32" s="1"/>
  <c r="BQ40" i="31"/>
  <c r="BO40" i="31"/>
  <c r="BO39" i="31"/>
  <c r="BO37" i="31"/>
  <c r="BJ40" i="31"/>
  <c r="BJ39" i="31"/>
  <c r="BQ41" i="29"/>
  <c r="BN41" i="29"/>
  <c r="AS38" i="26"/>
  <c r="AZ38" i="26" s="1"/>
  <c r="BC38" i="26"/>
  <c r="BP39" i="26"/>
  <c r="BP37" i="26"/>
  <c r="BO39" i="26"/>
  <c r="BO37" i="26"/>
  <c r="BJ37" i="26"/>
  <c r="BJ39" i="26"/>
  <c r="BG40" i="26"/>
  <c r="BC40" i="26"/>
  <c r="BB40" i="26"/>
  <c r="BA40" i="26"/>
  <c r="AZ40" i="26"/>
  <c r="AY40" i="26"/>
  <c r="AX40" i="26"/>
  <c r="AW40" i="26"/>
  <c r="BD40" i="26" s="1"/>
  <c r="BE40" i="26" s="1"/>
  <c r="BH40" i="26" s="1"/>
  <c r="BI40" i="26" s="1"/>
  <c r="AS40" i="26"/>
  <c r="AD41" i="25"/>
  <c r="AD40" i="25"/>
  <c r="AZ42" i="23"/>
  <c r="AS42" i="23"/>
  <c r="BJ39" i="23"/>
  <c r="BJ37" i="23"/>
  <c r="AD45" i="19"/>
  <c r="AD41" i="19"/>
  <c r="AD40" i="19"/>
  <c r="P37" i="18"/>
  <c r="AD37" i="18"/>
  <c r="AS37" i="18"/>
  <c r="AZ37" i="18" s="1"/>
  <c r="AW37" i="18"/>
  <c r="AX37" i="18"/>
  <c r="AY37" i="18"/>
  <c r="BA37" i="18"/>
  <c r="BB37" i="18"/>
  <c r="BC37" i="18"/>
  <c r="BG37" i="18"/>
  <c r="O38" i="18"/>
  <c r="P38" i="18" s="1"/>
  <c r="AD38" i="18"/>
  <c r="AS38" i="18"/>
  <c r="AZ38" i="18" s="1"/>
  <c r="AW38" i="18"/>
  <c r="AX38" i="18"/>
  <c r="AY38" i="18"/>
  <c r="BA38" i="18"/>
  <c r="BB38" i="18"/>
  <c r="BC38" i="18"/>
  <c r="BG38" i="18"/>
  <c r="BO38" i="18"/>
  <c r="R38" i="18" s="1"/>
  <c r="BQ38" i="18"/>
  <c r="S38" i="18" s="1"/>
  <c r="BD131" i="39" l="1"/>
  <c r="BE131" i="39" s="1"/>
  <c r="BH131" i="39" s="1"/>
  <c r="BI131" i="39" s="1"/>
  <c r="BD134" i="39"/>
  <c r="BE134" i="39" s="1"/>
  <c r="BH134" i="39" s="1"/>
  <c r="BI134" i="39" s="1"/>
  <c r="BD136" i="39"/>
  <c r="BE136" i="39" s="1"/>
  <c r="BH136" i="39" s="1"/>
  <c r="BI136" i="39" s="1"/>
  <c r="BD132" i="39"/>
  <c r="BE132" i="39" s="1"/>
  <c r="BH132" i="39" s="1"/>
  <c r="BI132" i="39" s="1"/>
  <c r="BJ132" i="39" s="1"/>
  <c r="BK132" i="39" s="1"/>
  <c r="BP133" i="39" s="1"/>
  <c r="BH133" i="39"/>
  <c r="BI133" i="39" s="1"/>
  <c r="BJ130" i="39"/>
  <c r="BK130" i="39" s="1"/>
  <c r="BP130" i="39" s="1"/>
  <c r="BQ130" i="39" s="1"/>
  <c r="S130" i="39" s="1"/>
  <c r="BP131" i="39"/>
  <c r="BN131" i="39"/>
  <c r="R131" i="39" s="1"/>
  <c r="BP132" i="39"/>
  <c r="T137" i="39"/>
  <c r="U137" i="39"/>
  <c r="BD129" i="39"/>
  <c r="BE129" i="39" s="1"/>
  <c r="BH129" i="39" s="1"/>
  <c r="BI129" i="39" s="1"/>
  <c r="BJ129" i="39" s="1"/>
  <c r="BK129" i="39" s="1"/>
  <c r="BD137" i="39"/>
  <c r="BE137" i="39" s="1"/>
  <c r="BH137" i="39" s="1"/>
  <c r="BI137" i="39" s="1"/>
  <c r="BJ134" i="39" s="1"/>
  <c r="BK134" i="39" s="1"/>
  <c r="BP134" i="39" s="1"/>
  <c r="BO42" i="20"/>
  <c r="BD45" i="20"/>
  <c r="BE45" i="20" s="1"/>
  <c r="BH45" i="20" s="1"/>
  <c r="BI45" i="20" s="1"/>
  <c r="BD44" i="20"/>
  <c r="BE44" i="20" s="1"/>
  <c r="BH44" i="20" s="1"/>
  <c r="BI44" i="20" s="1"/>
  <c r="BD43" i="20"/>
  <c r="BE43" i="20" s="1"/>
  <c r="BH43" i="20" s="1"/>
  <c r="BI43" i="20" s="1"/>
  <c r="BJ42" i="20" s="1"/>
  <c r="BK42" i="20" s="1"/>
  <c r="BP42" i="20" s="1"/>
  <c r="BQ42" i="20" s="1"/>
  <c r="U41" i="23"/>
  <c r="U38" i="18"/>
  <c r="T38" i="18"/>
  <c r="BD38" i="18"/>
  <c r="BE38" i="18" s="1"/>
  <c r="BH38" i="18" s="1"/>
  <c r="BI38" i="18" s="1"/>
  <c r="BJ38" i="18" s="1"/>
  <c r="BK38" i="18" s="1"/>
  <c r="BP38" i="18" s="1"/>
  <c r="BD37" i="18"/>
  <c r="BE37" i="18" s="1"/>
  <c r="BH37" i="18" s="1"/>
  <c r="BI37" i="18" s="1"/>
  <c r="BJ37" i="18" s="1"/>
  <c r="BK37" i="18" s="1"/>
  <c r="BN37" i="18" s="1"/>
  <c r="BO37" i="18" s="1"/>
  <c r="R37" i="18" s="1"/>
  <c r="V38" i="18"/>
  <c r="BN136" i="39" l="1"/>
  <c r="BO134" i="39" s="1"/>
  <c r="R134" i="39" s="1"/>
  <c r="BP136" i="39"/>
  <c r="BN133" i="39"/>
  <c r="R133" i="39" s="1"/>
  <c r="BQ132" i="39"/>
  <c r="S132" i="39" s="1"/>
  <c r="BN132" i="39"/>
  <c r="BQ134" i="39"/>
  <c r="S134" i="39" s="1"/>
  <c r="U134" i="39" s="1"/>
  <c r="V134" i="39" s="1"/>
  <c r="BN130" i="39"/>
  <c r="BO130" i="39" s="1"/>
  <c r="R130" i="39" s="1"/>
  <c r="U130" i="39" s="1"/>
  <c r="V130" i="39" s="1"/>
  <c r="BO132" i="39"/>
  <c r="R132" i="39" s="1"/>
  <c r="BP129" i="39"/>
  <c r="BQ129" i="39" s="1"/>
  <c r="S129" i="39" s="1"/>
  <c r="BN129" i="39"/>
  <c r="BO129" i="39" s="1"/>
  <c r="R129" i="39" s="1"/>
  <c r="BP37" i="18"/>
  <c r="BQ37" i="18" s="1"/>
  <c r="S37" i="18" s="1"/>
  <c r="T37" i="18" s="1"/>
  <c r="T134" i="39" l="1"/>
  <c r="T130" i="39"/>
  <c r="U129" i="39"/>
  <c r="V129" i="39" s="1"/>
  <c r="T129" i="39"/>
  <c r="U132" i="39"/>
  <c r="V132" i="39" s="1"/>
  <c r="T132" i="39"/>
  <c r="V37" i="18"/>
  <c r="N50" i="19" l="1"/>
  <c r="O50" i="19"/>
  <c r="P50" i="19"/>
  <c r="AD50" i="19"/>
  <c r="AS50" i="19"/>
  <c r="AZ50" i="19" s="1"/>
  <c r="AW50" i="19"/>
  <c r="AX50" i="19"/>
  <c r="AY50" i="19"/>
  <c r="BA50" i="19"/>
  <c r="BB50" i="19"/>
  <c r="BC50" i="19"/>
  <c r="BG50" i="19"/>
  <c r="N51" i="19"/>
  <c r="O51" i="19"/>
  <c r="P51" i="19"/>
  <c r="S51" i="19"/>
  <c r="AD51" i="19"/>
  <c r="AS51" i="19"/>
  <c r="AW51" i="19"/>
  <c r="AX51" i="19"/>
  <c r="AY51" i="19"/>
  <c r="AZ51" i="19"/>
  <c r="BA51" i="19"/>
  <c r="BB51" i="19"/>
  <c r="BC51" i="19"/>
  <c r="BG51" i="19"/>
  <c r="N52" i="19"/>
  <c r="O52" i="19"/>
  <c r="P52" i="19"/>
  <c r="S52" i="19"/>
  <c r="AD52" i="19"/>
  <c r="AS52" i="19"/>
  <c r="AW52" i="19"/>
  <c r="AX52" i="19"/>
  <c r="AY52" i="19"/>
  <c r="AZ52" i="19"/>
  <c r="BA52" i="19"/>
  <c r="BB52" i="19"/>
  <c r="BC52" i="19"/>
  <c r="BG52" i="19"/>
  <c r="BD51" i="19" l="1"/>
  <c r="BE51" i="19" s="1"/>
  <c r="BH51" i="19" s="1"/>
  <c r="BI51" i="19" s="1"/>
  <c r="BD50" i="19"/>
  <c r="BE50" i="19" s="1"/>
  <c r="BH50" i="19" s="1"/>
  <c r="BI50" i="19" s="1"/>
  <c r="BD52" i="19"/>
  <c r="BE52" i="19" s="1"/>
  <c r="BH52" i="19" s="1"/>
  <c r="BI52" i="19" s="1"/>
  <c r="BJ50" i="19" l="1"/>
  <c r="BK50" i="19" s="1"/>
  <c r="BP50" i="19" l="1"/>
  <c r="BN52" i="19"/>
  <c r="R52" i="19" s="1"/>
  <c r="BN51" i="19"/>
  <c r="R51" i="19" s="1"/>
  <c r="BP51" i="19"/>
  <c r="BN50" i="19"/>
  <c r="BP52" i="19"/>
  <c r="T52" i="19" l="1"/>
  <c r="U52" i="19"/>
  <c r="V52" i="19" s="1"/>
  <c r="T51" i="19"/>
  <c r="U51" i="19"/>
  <c r="V51" i="19" s="1"/>
  <c r="BO50" i="19"/>
  <c r="R50" i="19" s="1"/>
  <c r="BQ50" i="19"/>
  <c r="S50" i="19" s="1"/>
  <c r="T50" i="19" l="1"/>
  <c r="U50" i="19"/>
  <c r="V50" i="19" s="1"/>
  <c r="BP40" i="33" l="1"/>
  <c r="BN40" i="33"/>
  <c r="BG40" i="33"/>
  <c r="BC40" i="33"/>
  <c r="BB40" i="33"/>
  <c r="BA40" i="33"/>
  <c r="AY40" i="33"/>
  <c r="AX40" i="33"/>
  <c r="AW40" i="33"/>
  <c r="AS40" i="33"/>
  <c r="AZ40" i="33" s="1"/>
  <c r="AD40" i="33"/>
  <c r="BG38" i="38"/>
  <c r="BC38" i="38"/>
  <c r="BB38" i="38"/>
  <c r="BA38" i="38"/>
  <c r="AY38" i="38"/>
  <c r="AX38" i="38"/>
  <c r="AW38" i="38"/>
  <c r="AS38" i="38"/>
  <c r="AZ38" i="38" s="1"/>
  <c r="AD38" i="38"/>
  <c r="N38" i="38"/>
  <c r="O38" i="38"/>
  <c r="P38" i="38" s="1"/>
  <c r="BN38" i="38"/>
  <c r="BQ38" i="38"/>
  <c r="S38" i="38" s="1"/>
  <c r="BP41" i="31"/>
  <c r="BN41" i="31"/>
  <c r="BD40" i="33" l="1"/>
  <c r="BE40" i="33" s="1"/>
  <c r="BH40" i="33" s="1"/>
  <c r="BI40" i="33" s="1"/>
  <c r="BD38" i="38"/>
  <c r="BE38" i="38" s="1"/>
  <c r="BH38" i="38" s="1"/>
  <c r="BI38" i="38" s="1"/>
  <c r="O40" i="20" l="1"/>
  <c r="N40" i="20"/>
  <c r="O38" i="20"/>
  <c r="O45" i="20"/>
  <c r="N45" i="20"/>
  <c r="O42" i="20"/>
  <c r="P42" i="20" s="1"/>
  <c r="N42" i="20"/>
  <c r="AS37" i="20"/>
  <c r="AZ37" i="20" s="1"/>
  <c r="AW37" i="20"/>
  <c r="AX37" i="20"/>
  <c r="AY37" i="20"/>
  <c r="BA37" i="20"/>
  <c r="BB37" i="20"/>
  <c r="BC37" i="20"/>
  <c r="BG37" i="20"/>
  <c r="AS38" i="20"/>
  <c r="AZ38" i="20" s="1"/>
  <c r="AW38" i="20"/>
  <c r="AX38" i="20"/>
  <c r="AY38" i="20"/>
  <c r="BA38" i="20"/>
  <c r="BB38" i="20"/>
  <c r="BC38" i="20"/>
  <c r="BG38" i="20"/>
  <c r="AS39" i="20"/>
  <c r="AZ39" i="20" s="1"/>
  <c r="AW39" i="20"/>
  <c r="AX39" i="20"/>
  <c r="AY39" i="20"/>
  <c r="BA39" i="20"/>
  <c r="BB39" i="20"/>
  <c r="BC39" i="20"/>
  <c r="BG39" i="20"/>
  <c r="AS40" i="20"/>
  <c r="AZ40" i="20" s="1"/>
  <c r="AW40" i="20"/>
  <c r="AX40" i="20"/>
  <c r="AY40" i="20"/>
  <c r="BA40" i="20"/>
  <c r="BB40" i="20"/>
  <c r="BC40" i="20"/>
  <c r="BG40" i="20"/>
  <c r="AS41" i="20"/>
  <c r="AZ41" i="20" s="1"/>
  <c r="AW41" i="20"/>
  <c r="AX41" i="20"/>
  <c r="AY41" i="20"/>
  <c r="BA41" i="20"/>
  <c r="BB41" i="20"/>
  <c r="BC41" i="20"/>
  <c r="BG41" i="20"/>
  <c r="S45" i="20"/>
  <c r="BD37" i="20" l="1"/>
  <c r="BE37" i="20" s="1"/>
  <c r="BH37" i="20" s="1"/>
  <c r="BI37" i="20" s="1"/>
  <c r="BD41" i="20"/>
  <c r="BE41" i="20" s="1"/>
  <c r="BH41" i="20" s="1"/>
  <c r="BI41" i="20" s="1"/>
  <c r="BD40" i="20"/>
  <c r="BE40" i="20" s="1"/>
  <c r="BH40" i="20" s="1"/>
  <c r="BI40" i="20" s="1"/>
  <c r="BD39" i="20"/>
  <c r="BE39" i="20" s="1"/>
  <c r="BH39" i="20" s="1"/>
  <c r="BI39" i="20" s="1"/>
  <c r="BD38" i="20"/>
  <c r="BE38" i="20" s="1"/>
  <c r="BH38" i="20" s="1"/>
  <c r="BI38" i="20" s="1"/>
  <c r="AD42" i="29"/>
  <c r="AD41" i="29"/>
  <c r="R42" i="20" l="1"/>
  <c r="BJ37" i="20"/>
  <c r="BK37" i="20" s="1"/>
  <c r="BJ40" i="20"/>
  <c r="BK40" i="20" s="1"/>
  <c r="BP40" i="20" s="1"/>
  <c r="BJ38" i="20"/>
  <c r="BK38" i="20" s="1"/>
  <c r="BN39" i="20" s="1"/>
  <c r="R45" i="20" l="1"/>
  <c r="U45" i="20" s="1"/>
  <c r="S42" i="20"/>
  <c r="T42" i="20" s="1"/>
  <c r="BP37" i="20"/>
  <c r="BQ37" i="20" s="1"/>
  <c r="BN37" i="20"/>
  <c r="BO37" i="20" s="1"/>
  <c r="BN40" i="20"/>
  <c r="BN41" i="20"/>
  <c r="BP41" i="20"/>
  <c r="BQ40" i="20" s="1"/>
  <c r="BN38" i="20"/>
  <c r="BO38" i="20" s="1"/>
  <c r="BP39" i="20"/>
  <c r="BP38" i="20"/>
  <c r="AD42" i="36"/>
  <c r="AD41" i="36"/>
  <c r="T45" i="20" l="1"/>
  <c r="BO40" i="20"/>
  <c r="U42" i="20"/>
  <c r="V42" i="20" s="1"/>
  <c r="BQ38" i="20"/>
  <c r="AD38" i="22"/>
  <c r="AD37" i="22"/>
  <c r="AD38" i="20" l="1"/>
  <c r="AD42" i="31" l="1"/>
  <c r="AD41" i="31"/>
  <c r="AD39" i="31"/>
  <c r="AD38" i="31"/>
  <c r="BG37" i="31"/>
  <c r="BC37" i="31"/>
  <c r="BB37" i="31"/>
  <c r="BA37" i="31"/>
  <c r="AY37" i="31"/>
  <c r="AX37" i="31"/>
  <c r="AW37" i="31"/>
  <c r="AS37" i="31"/>
  <c r="AZ37" i="31" s="1"/>
  <c r="AD37" i="31"/>
  <c r="N37" i="31"/>
  <c r="O37" i="31"/>
  <c r="P37" i="31" s="1"/>
  <c r="BD37" i="31" l="1"/>
  <c r="BE37" i="31" s="1"/>
  <c r="BH37" i="31" s="1"/>
  <c r="BI37" i="31" s="1"/>
  <c r="AD40" i="35"/>
  <c r="AD39" i="35"/>
  <c r="AD38" i="35"/>
  <c r="AD43" i="34"/>
  <c r="AD42" i="34"/>
  <c r="AH40" i="34"/>
  <c r="AG40" i="34"/>
  <c r="AF40" i="34"/>
  <c r="AE40" i="34"/>
  <c r="AD40" i="34" s="1"/>
  <c r="AH37" i="34"/>
  <c r="AG37" i="34"/>
  <c r="AF37" i="34"/>
  <c r="AE37" i="34"/>
  <c r="AD43" i="19" l="1"/>
  <c r="AD39" i="19"/>
  <c r="AD38" i="19"/>
  <c r="AD37" i="19"/>
  <c r="AD43" i="27"/>
  <c r="AD42" i="27"/>
  <c r="AD43" i="38"/>
  <c r="AD41" i="38"/>
  <c r="AD40" i="38"/>
  <c r="AD43" i="21"/>
  <c r="AD42" i="21"/>
  <c r="AD41" i="21"/>
  <c r="AD39" i="21"/>
  <c r="AD38" i="21"/>
  <c r="AH38" i="32"/>
  <c r="AG38" i="32"/>
  <c r="AF38" i="32"/>
  <c r="AE38" i="32"/>
  <c r="AE37" i="32"/>
  <c r="AD37" i="32"/>
  <c r="AD37" i="33" l="1"/>
  <c r="BG43" i="38" l="1"/>
  <c r="BC43" i="38"/>
  <c r="BB43" i="38"/>
  <c r="BA43" i="38"/>
  <c r="AY43" i="38"/>
  <c r="AX43" i="38"/>
  <c r="AW43" i="38"/>
  <c r="AS43" i="38"/>
  <c r="AZ43" i="38" s="1"/>
  <c r="S43" i="38"/>
  <c r="N43" i="38"/>
  <c r="BG42" i="38"/>
  <c r="BC42" i="38"/>
  <c r="BB42" i="38"/>
  <c r="BA42" i="38"/>
  <c r="AY42" i="38"/>
  <c r="AX42" i="38"/>
  <c r="AW42" i="38"/>
  <c r="AS42" i="38"/>
  <c r="AZ42" i="38" s="1"/>
  <c r="AD42" i="38"/>
  <c r="O42" i="38"/>
  <c r="P42" i="38" s="1"/>
  <c r="N42" i="38"/>
  <c r="BG41" i="38"/>
  <c r="BC41" i="38"/>
  <c r="BB41" i="38"/>
  <c r="BA41" i="38"/>
  <c r="AY41" i="38"/>
  <c r="AX41" i="38"/>
  <c r="AW41" i="38"/>
  <c r="AS41" i="38"/>
  <c r="AZ41" i="38" s="1"/>
  <c r="S41" i="38"/>
  <c r="O41" i="38"/>
  <c r="P41" i="38" s="1"/>
  <c r="N41" i="38"/>
  <c r="BG40" i="38"/>
  <c r="BC40" i="38"/>
  <c r="BB40" i="38"/>
  <c r="BA40" i="38"/>
  <c r="AY40" i="38"/>
  <c r="AX40" i="38"/>
  <c r="AW40" i="38"/>
  <c r="AS40" i="38"/>
  <c r="AZ40" i="38" s="1"/>
  <c r="O40" i="38"/>
  <c r="P40" i="38" s="1"/>
  <c r="N40" i="38"/>
  <c r="BG39" i="38"/>
  <c r="BC39" i="38"/>
  <c r="BB39" i="38"/>
  <c r="BA39" i="38"/>
  <c r="AY39" i="38"/>
  <c r="AX39" i="38"/>
  <c r="AW39" i="38"/>
  <c r="AS39" i="38"/>
  <c r="AZ39" i="38" s="1"/>
  <c r="AD39" i="38"/>
  <c r="S39" i="38"/>
  <c r="O39" i="38"/>
  <c r="P39" i="38" s="1"/>
  <c r="N39" i="38"/>
  <c r="BQ37" i="38" a="1"/>
  <c r="BQ37" i="38" s="1"/>
  <c r="S37" i="38" s="1"/>
  <c r="BN37" i="38"/>
  <c r="BO37" i="38" s="1"/>
  <c r="R37" i="38" s="1"/>
  <c r="BG37" i="38"/>
  <c r="BC37" i="38"/>
  <c r="BB37" i="38"/>
  <c r="BA37" i="38"/>
  <c r="AY37" i="38"/>
  <c r="AX37" i="38"/>
  <c r="AW37" i="38"/>
  <c r="AS37" i="38"/>
  <c r="AZ37" i="38" s="1"/>
  <c r="AD37" i="38"/>
  <c r="O37" i="38"/>
  <c r="P37" i="38" s="1"/>
  <c r="N37" i="38"/>
  <c r="J16" i="38"/>
  <c r="BQ38" i="37"/>
  <c r="BN38" i="37"/>
  <c r="BO38" i="37" s="1"/>
  <c r="R38" i="37" s="1"/>
  <c r="BG38" i="37"/>
  <c r="BC38" i="37"/>
  <c r="BB38" i="37"/>
  <c r="BA38" i="37"/>
  <c r="AY38" i="37"/>
  <c r="AX38" i="37"/>
  <c r="AW38" i="37"/>
  <c r="AS38" i="37"/>
  <c r="AZ38" i="37" s="1"/>
  <c r="AD38" i="37"/>
  <c r="S38" i="37"/>
  <c r="O38" i="37"/>
  <c r="P38" i="37" s="1"/>
  <c r="N38" i="37"/>
  <c r="BG37" i="37"/>
  <c r="BC37" i="37"/>
  <c r="BB37" i="37"/>
  <c r="BA37" i="37"/>
  <c r="AY37" i="37"/>
  <c r="AX37" i="37"/>
  <c r="AW37" i="37"/>
  <c r="AS37" i="37"/>
  <c r="AZ37" i="37" s="1"/>
  <c r="AD37" i="37"/>
  <c r="O37" i="37"/>
  <c r="P37" i="37" s="1"/>
  <c r="N37" i="37"/>
  <c r="J16" i="37"/>
  <c r="BQ43" i="36"/>
  <c r="S43" i="36" s="1"/>
  <c r="BN43" i="36"/>
  <c r="BO43" i="36" s="1"/>
  <c r="R43" i="36" s="1"/>
  <c r="BG43" i="36"/>
  <c r="BC43" i="36"/>
  <c r="BB43" i="36"/>
  <c r="BA43" i="36"/>
  <c r="AY43" i="36"/>
  <c r="AX43" i="36"/>
  <c r="AW43" i="36"/>
  <c r="AS43" i="36"/>
  <c r="AZ43" i="36" s="1"/>
  <c r="AD43" i="36"/>
  <c r="O43" i="36"/>
  <c r="P43" i="36" s="1"/>
  <c r="N43" i="36"/>
  <c r="BG42" i="36"/>
  <c r="BC42" i="36"/>
  <c r="BB42" i="36"/>
  <c r="BA42" i="36"/>
  <c r="AY42" i="36"/>
  <c r="AX42" i="36"/>
  <c r="AW42" i="36"/>
  <c r="AS42" i="36"/>
  <c r="AZ42" i="36" s="1"/>
  <c r="O42" i="36"/>
  <c r="P42" i="36" s="1"/>
  <c r="N42" i="36"/>
  <c r="BG41" i="36"/>
  <c r="BC41" i="36"/>
  <c r="BB41" i="36"/>
  <c r="BA41" i="36"/>
  <c r="AY41" i="36"/>
  <c r="AX41" i="36"/>
  <c r="AW41" i="36"/>
  <c r="AS41" i="36"/>
  <c r="AZ41" i="36" s="1"/>
  <c r="S41" i="36"/>
  <c r="BG40" i="36"/>
  <c r="BC40" i="36"/>
  <c r="BB40" i="36"/>
  <c r="BA40" i="36"/>
  <c r="AY40" i="36"/>
  <c r="AX40" i="36"/>
  <c r="AW40" i="36"/>
  <c r="AS40" i="36"/>
  <c r="AZ40" i="36" s="1"/>
  <c r="AD40" i="36"/>
  <c r="S40" i="36"/>
  <c r="BG39" i="36"/>
  <c r="BC39" i="36"/>
  <c r="BB39" i="36"/>
  <c r="BA39" i="36"/>
  <c r="AY39" i="36"/>
  <c r="AX39" i="36"/>
  <c r="AW39" i="36"/>
  <c r="AS39" i="36"/>
  <c r="AZ39" i="36" s="1"/>
  <c r="AD39" i="36"/>
  <c r="O39" i="36"/>
  <c r="P39" i="36" s="1"/>
  <c r="N39" i="36"/>
  <c r="BG38" i="36"/>
  <c r="BC38" i="36"/>
  <c r="BB38" i="36"/>
  <c r="BA38" i="36"/>
  <c r="AY38" i="36"/>
  <c r="AX38" i="36"/>
  <c r="AW38" i="36"/>
  <c r="AS38" i="36"/>
  <c r="AZ38" i="36" s="1"/>
  <c r="AD38" i="36"/>
  <c r="V38" i="36"/>
  <c r="S38" i="36"/>
  <c r="P38" i="36"/>
  <c r="BG37" i="36"/>
  <c r="BC37" i="36"/>
  <c r="BB37" i="36"/>
  <c r="BA37" i="36"/>
  <c r="AY37" i="36"/>
  <c r="AX37" i="36"/>
  <c r="AW37" i="36"/>
  <c r="AS37" i="36"/>
  <c r="AZ37" i="36" s="1"/>
  <c r="AD37" i="36"/>
  <c r="V37" i="36"/>
  <c r="P37" i="36"/>
  <c r="N37" i="36"/>
  <c r="J16" i="36"/>
  <c r="BG40" i="35"/>
  <c r="BC40" i="35"/>
  <c r="BB40" i="35"/>
  <c r="BA40" i="35"/>
  <c r="AY40" i="35"/>
  <c r="AX40" i="35"/>
  <c r="AW40" i="35"/>
  <c r="AS40" i="35"/>
  <c r="AZ40" i="35" s="1"/>
  <c r="S40" i="35"/>
  <c r="O40" i="35"/>
  <c r="P40" i="35" s="1"/>
  <c r="N40" i="35"/>
  <c r="BG39" i="35"/>
  <c r="BC39" i="35"/>
  <c r="BB39" i="35"/>
  <c r="BA39" i="35"/>
  <c r="AY39" i="35"/>
  <c r="AX39" i="35"/>
  <c r="AW39" i="35"/>
  <c r="AS39" i="35"/>
  <c r="AZ39" i="35" s="1"/>
  <c r="O39" i="35"/>
  <c r="P39" i="35" s="1"/>
  <c r="N39" i="35"/>
  <c r="BG38" i="35"/>
  <c r="BC38" i="35"/>
  <c r="BB38" i="35"/>
  <c r="BA38" i="35"/>
  <c r="AY38" i="35"/>
  <c r="AX38" i="35"/>
  <c r="AW38" i="35"/>
  <c r="AS38" i="35"/>
  <c r="AZ38" i="35" s="1"/>
  <c r="S38" i="35"/>
  <c r="O38" i="35"/>
  <c r="P38" i="35" s="1"/>
  <c r="N38" i="35"/>
  <c r="BG37" i="35"/>
  <c r="BC37" i="35"/>
  <c r="BB37" i="35"/>
  <c r="BA37" i="35"/>
  <c r="AY37" i="35"/>
  <c r="AX37" i="35"/>
  <c r="AW37" i="35"/>
  <c r="AS37" i="35"/>
  <c r="AZ37" i="35" s="1"/>
  <c r="AD37" i="35"/>
  <c r="O37" i="35"/>
  <c r="P37" i="35" s="1"/>
  <c r="N37" i="35"/>
  <c r="J16" i="35"/>
  <c r="BG43" i="34"/>
  <c r="BC43" i="34"/>
  <c r="BB43" i="34"/>
  <c r="BA43" i="34"/>
  <c r="AY43" i="34"/>
  <c r="AX43" i="34"/>
  <c r="AW43" i="34"/>
  <c r="AS43" i="34"/>
  <c r="AZ43" i="34" s="1"/>
  <c r="U43" i="34"/>
  <c r="V43" i="34" s="1"/>
  <c r="T43" i="34"/>
  <c r="O43" i="34"/>
  <c r="P43" i="34" s="1"/>
  <c r="BG42" i="34"/>
  <c r="BC42" i="34"/>
  <c r="BB42" i="34"/>
  <c r="BA42" i="34"/>
  <c r="AY42" i="34"/>
  <c r="AX42" i="34"/>
  <c r="AW42" i="34"/>
  <c r="AS42" i="34"/>
  <c r="AZ42" i="34" s="1"/>
  <c r="T42" i="34"/>
  <c r="BG41" i="34"/>
  <c r="BC41" i="34"/>
  <c r="BB41" i="34"/>
  <c r="BA41" i="34"/>
  <c r="AY41" i="34"/>
  <c r="AX41" i="34"/>
  <c r="AW41" i="34"/>
  <c r="AS41" i="34"/>
  <c r="AZ41" i="34" s="1"/>
  <c r="AD41" i="34"/>
  <c r="T41" i="34"/>
  <c r="BQ40" i="34"/>
  <c r="S40" i="34" s="1"/>
  <c r="BN40" i="34"/>
  <c r="BG40" i="34"/>
  <c r="BC40" i="34"/>
  <c r="BB40" i="34"/>
  <c r="BA40" i="34"/>
  <c r="AY40" i="34"/>
  <c r="AX40" i="34"/>
  <c r="AW40" i="34"/>
  <c r="AS40" i="34"/>
  <c r="AZ40" i="34" s="1"/>
  <c r="O40" i="34"/>
  <c r="P40" i="34" s="1"/>
  <c r="N40" i="34"/>
  <c r="BG39" i="34"/>
  <c r="BC39" i="34"/>
  <c r="BB39" i="34"/>
  <c r="BA39" i="34"/>
  <c r="AY39" i="34"/>
  <c r="AX39" i="34"/>
  <c r="AW39" i="34"/>
  <c r="AS39" i="34"/>
  <c r="AZ39" i="34" s="1"/>
  <c r="AD39" i="34"/>
  <c r="S39" i="34"/>
  <c r="N39" i="34"/>
  <c r="BG38" i="34"/>
  <c r="BC38" i="34"/>
  <c r="BB38" i="34"/>
  <c r="BA38" i="34"/>
  <c r="AY38" i="34"/>
  <c r="AX38" i="34"/>
  <c r="AW38" i="34"/>
  <c r="AS38" i="34"/>
  <c r="AZ38" i="34" s="1"/>
  <c r="AD38" i="34"/>
  <c r="S38" i="34"/>
  <c r="N38" i="34"/>
  <c r="BG37" i="34"/>
  <c r="BC37" i="34"/>
  <c r="BB37" i="34"/>
  <c r="BA37" i="34"/>
  <c r="AY37" i="34"/>
  <c r="AX37" i="34"/>
  <c r="AW37" i="34"/>
  <c r="AS37" i="34"/>
  <c r="AZ37" i="34" s="1"/>
  <c r="AD37" i="34"/>
  <c r="O37" i="34"/>
  <c r="P37" i="34" s="1"/>
  <c r="N37" i="34"/>
  <c r="J16" i="34"/>
  <c r="BG41" i="33"/>
  <c r="BC41" i="33"/>
  <c r="BB41" i="33"/>
  <c r="BA41" i="33"/>
  <c r="AY41" i="33"/>
  <c r="AX41" i="33"/>
  <c r="AW41" i="33"/>
  <c r="AS41" i="33"/>
  <c r="AZ41" i="33" s="1"/>
  <c r="AD41" i="33"/>
  <c r="S41" i="33"/>
  <c r="N41" i="33"/>
  <c r="BQ40" i="33"/>
  <c r="S40" i="33" s="1"/>
  <c r="O40" i="33"/>
  <c r="P40" i="33" s="1"/>
  <c r="N40" i="33"/>
  <c r="BG39" i="33"/>
  <c r="BC39" i="33"/>
  <c r="BB39" i="33"/>
  <c r="BA39" i="33"/>
  <c r="AY39" i="33"/>
  <c r="AX39" i="33"/>
  <c r="AW39" i="33"/>
  <c r="AS39" i="33"/>
  <c r="AZ39" i="33" s="1"/>
  <c r="AD39" i="33"/>
  <c r="S39" i="33"/>
  <c r="P39" i="33"/>
  <c r="BG38" i="33"/>
  <c r="BC38" i="33"/>
  <c r="BB38" i="33"/>
  <c r="BA38" i="33"/>
  <c r="AY38" i="33"/>
  <c r="AX38" i="33"/>
  <c r="AW38" i="33"/>
  <c r="AS38" i="33"/>
  <c r="AZ38" i="33" s="1"/>
  <c r="AD38" i="33"/>
  <c r="O38" i="33"/>
  <c r="P38" i="33" s="1"/>
  <c r="N38" i="33"/>
  <c r="BG37" i="33"/>
  <c r="BC37" i="33"/>
  <c r="BB37" i="33"/>
  <c r="BA37" i="33"/>
  <c r="AY37" i="33"/>
  <c r="AX37" i="33"/>
  <c r="AW37" i="33"/>
  <c r="AS37" i="33"/>
  <c r="AZ37" i="33" s="1"/>
  <c r="O37" i="33"/>
  <c r="P37" i="33" s="1"/>
  <c r="N37" i="33"/>
  <c r="J16" i="33"/>
  <c r="BQ43" i="32"/>
  <c r="S43" i="32" s="1"/>
  <c r="BN43" i="32"/>
  <c r="BO43" i="32" s="1"/>
  <c r="R43" i="32" s="1"/>
  <c r="T43" i="32" s="1"/>
  <c r="BG43" i="32"/>
  <c r="BC43" i="32"/>
  <c r="BB43" i="32"/>
  <c r="BA43" i="32"/>
  <c r="AY43" i="32"/>
  <c r="AX43" i="32"/>
  <c r="AW43" i="32"/>
  <c r="AS43" i="32"/>
  <c r="AZ43" i="32" s="1"/>
  <c r="AD43" i="32"/>
  <c r="O43" i="32"/>
  <c r="P43" i="32" s="1"/>
  <c r="N43" i="32"/>
  <c r="BG42" i="32"/>
  <c r="BC42" i="32"/>
  <c r="BB42" i="32"/>
  <c r="BA42" i="32"/>
  <c r="AY42" i="32"/>
  <c r="AX42" i="32"/>
  <c r="AW42" i="32"/>
  <c r="AS42" i="32"/>
  <c r="AZ42" i="32" s="1"/>
  <c r="AD42" i="32"/>
  <c r="S42" i="32"/>
  <c r="P42" i="32"/>
  <c r="O42" i="32"/>
  <c r="N42" i="32"/>
  <c r="BG41" i="32"/>
  <c r="BC41" i="32"/>
  <c r="BB41" i="32"/>
  <c r="BA41" i="32"/>
  <c r="AY41" i="32"/>
  <c r="AX41" i="32"/>
  <c r="AW41" i="32"/>
  <c r="AS41" i="32"/>
  <c r="AZ41" i="32" s="1"/>
  <c r="AD41" i="32"/>
  <c r="S41" i="32"/>
  <c r="O41" i="32"/>
  <c r="P41" i="32" s="1"/>
  <c r="N41" i="32"/>
  <c r="BG40" i="32"/>
  <c r="BC40" i="32"/>
  <c r="BB40" i="32"/>
  <c r="BA40" i="32"/>
  <c r="AY40" i="32"/>
  <c r="AX40" i="32"/>
  <c r="AW40" i="32"/>
  <c r="AS40" i="32"/>
  <c r="AZ40" i="32" s="1"/>
  <c r="AD40" i="32"/>
  <c r="P40" i="32"/>
  <c r="O40" i="32"/>
  <c r="N40" i="32"/>
  <c r="BG39" i="32"/>
  <c r="BC39" i="32"/>
  <c r="BB39" i="32"/>
  <c r="BA39" i="32"/>
  <c r="AY39" i="32"/>
  <c r="AX39" i="32"/>
  <c r="AW39" i="32"/>
  <c r="AS39" i="32"/>
  <c r="AZ39" i="32" s="1"/>
  <c r="S39" i="32"/>
  <c r="O39" i="32"/>
  <c r="P39" i="32" s="1"/>
  <c r="N39" i="32"/>
  <c r="BG38" i="32"/>
  <c r="BC38" i="32"/>
  <c r="BB38" i="32"/>
  <c r="BA38" i="32"/>
  <c r="AY38" i="32"/>
  <c r="AX38" i="32"/>
  <c r="AW38" i="32"/>
  <c r="AS38" i="32"/>
  <c r="AZ38" i="32" s="1"/>
  <c r="AD38" i="32"/>
  <c r="S38" i="32"/>
  <c r="O38" i="32"/>
  <c r="P38" i="32" s="1"/>
  <c r="N38" i="32"/>
  <c r="BG37" i="32"/>
  <c r="BC37" i="32"/>
  <c r="BB37" i="32"/>
  <c r="BA37" i="32"/>
  <c r="AY37" i="32"/>
  <c r="AX37" i="32"/>
  <c r="AW37" i="32"/>
  <c r="AS37" i="32"/>
  <c r="AZ37" i="32" s="1"/>
  <c r="O37" i="32"/>
  <c r="P37" i="32" s="1"/>
  <c r="N37" i="32"/>
  <c r="J16" i="32"/>
  <c r="BG42" i="31"/>
  <c r="BC42" i="31"/>
  <c r="BB42" i="31"/>
  <c r="BA42" i="31"/>
  <c r="AY42" i="31"/>
  <c r="AX42" i="31"/>
  <c r="AW42" i="31"/>
  <c r="AS42" i="31"/>
  <c r="AZ42" i="31" s="1"/>
  <c r="S42" i="31"/>
  <c r="BG41" i="31"/>
  <c r="BC41" i="31"/>
  <c r="BB41" i="31"/>
  <c r="BA41" i="31"/>
  <c r="AY41" i="31"/>
  <c r="AX41" i="31"/>
  <c r="AW41" i="31"/>
  <c r="AS41" i="31"/>
  <c r="AZ41" i="31" s="1"/>
  <c r="BN40" i="31"/>
  <c r="BG40" i="31"/>
  <c r="BC40" i="31"/>
  <c r="BB40" i="31"/>
  <c r="BA40" i="31"/>
  <c r="AY40" i="31"/>
  <c r="AX40" i="31"/>
  <c r="AW40" i="31"/>
  <c r="AS40" i="31"/>
  <c r="AZ40" i="31" s="1"/>
  <c r="AD40" i="31"/>
  <c r="O40" i="31"/>
  <c r="P40" i="31" s="1"/>
  <c r="N40" i="31"/>
  <c r="BG39" i="31"/>
  <c r="BC39" i="31"/>
  <c r="BB39" i="31"/>
  <c r="BA39" i="31"/>
  <c r="AY39" i="31"/>
  <c r="AX39" i="31"/>
  <c r="AW39" i="31"/>
  <c r="AS39" i="31"/>
  <c r="AZ39" i="31" s="1"/>
  <c r="O39" i="31"/>
  <c r="P39" i="31" s="1"/>
  <c r="N39" i="31"/>
  <c r="BG38" i="31"/>
  <c r="BC38" i="31"/>
  <c r="BB38" i="31"/>
  <c r="BA38" i="31"/>
  <c r="AY38" i="31"/>
  <c r="AX38" i="31"/>
  <c r="AW38" i="31"/>
  <c r="AS38" i="31"/>
  <c r="AZ38" i="31" s="1"/>
  <c r="S38" i="31"/>
  <c r="N38" i="31"/>
  <c r="J16" i="31"/>
  <c r="BG42" i="29"/>
  <c r="BC42" i="29"/>
  <c r="BB42" i="29"/>
  <c r="BA42" i="29"/>
  <c r="AY42" i="29"/>
  <c r="AX42" i="29"/>
  <c r="AW42" i="29"/>
  <c r="AS42" i="29"/>
  <c r="AZ42" i="29" s="1"/>
  <c r="S42" i="29"/>
  <c r="P42" i="29"/>
  <c r="S41" i="29"/>
  <c r="BG41" i="29"/>
  <c r="BC41" i="29"/>
  <c r="BB41" i="29"/>
  <c r="BA41" i="29"/>
  <c r="AY41" i="29"/>
  <c r="AX41" i="29"/>
  <c r="AW41" i="29"/>
  <c r="AS41" i="29"/>
  <c r="AZ41" i="29" s="1"/>
  <c r="O41" i="29"/>
  <c r="P41" i="29" s="1"/>
  <c r="N41" i="29"/>
  <c r="BG40" i="29"/>
  <c r="BC40" i="29"/>
  <c r="BB40" i="29"/>
  <c r="BA40" i="29"/>
  <c r="AY40" i="29"/>
  <c r="AX40" i="29"/>
  <c r="AW40" i="29"/>
  <c r="AS40" i="29"/>
  <c r="AZ40" i="29" s="1"/>
  <c r="AD40" i="29"/>
  <c r="S40" i="29"/>
  <c r="P40" i="29"/>
  <c r="BG39" i="29"/>
  <c r="BC39" i="29"/>
  <c r="BB39" i="29"/>
  <c r="BA39" i="29"/>
  <c r="AY39" i="29"/>
  <c r="AX39" i="29"/>
  <c r="AW39" i="29"/>
  <c r="AS39" i="29"/>
  <c r="AZ39" i="29" s="1"/>
  <c r="AD39" i="29"/>
  <c r="O39" i="29"/>
  <c r="P39" i="29" s="1"/>
  <c r="N39" i="29"/>
  <c r="BG38" i="29"/>
  <c r="BC38" i="29"/>
  <c r="BB38" i="29"/>
  <c r="BA38" i="29"/>
  <c r="AY38" i="29"/>
  <c r="AX38" i="29"/>
  <c r="AW38" i="29"/>
  <c r="AS38" i="29"/>
  <c r="AZ38" i="29" s="1"/>
  <c r="AD38" i="29"/>
  <c r="S38" i="29"/>
  <c r="BG37" i="29"/>
  <c r="BC37" i="29"/>
  <c r="BB37" i="29"/>
  <c r="BA37" i="29"/>
  <c r="AY37" i="29"/>
  <c r="AX37" i="29"/>
  <c r="AW37" i="29"/>
  <c r="AS37" i="29"/>
  <c r="AZ37" i="29" s="1"/>
  <c r="AD37" i="29"/>
  <c r="O37" i="29"/>
  <c r="P37" i="29" s="1"/>
  <c r="N37" i="29"/>
  <c r="J16" i="29"/>
  <c r="BG39" i="28"/>
  <c r="BC39" i="28"/>
  <c r="BB39" i="28"/>
  <c r="BA39" i="28"/>
  <c r="AY39" i="28"/>
  <c r="AX39" i="28"/>
  <c r="AW39" i="28"/>
  <c r="AS39" i="28"/>
  <c r="AZ39" i="28" s="1"/>
  <c r="AD39" i="28"/>
  <c r="O39" i="28"/>
  <c r="P39" i="28" s="1"/>
  <c r="N39" i="28"/>
  <c r="BG38" i="28"/>
  <c r="BC38" i="28"/>
  <c r="BB38" i="28"/>
  <c r="BA38" i="28"/>
  <c r="AY38" i="28"/>
  <c r="AX38" i="28"/>
  <c r="AW38" i="28"/>
  <c r="AS38" i="28"/>
  <c r="AZ38" i="28" s="1"/>
  <c r="AD38" i="28"/>
  <c r="O38" i="28"/>
  <c r="P38" i="28" s="1"/>
  <c r="N38" i="28"/>
  <c r="BG37" i="28"/>
  <c r="BC37" i="28"/>
  <c r="BB37" i="28"/>
  <c r="BA37" i="28"/>
  <c r="AY37" i="28"/>
  <c r="AX37" i="28"/>
  <c r="AW37" i="28"/>
  <c r="AS37" i="28"/>
  <c r="AZ37" i="28" s="1"/>
  <c r="AD37" i="28"/>
  <c r="O37" i="28"/>
  <c r="P37" i="28" s="1"/>
  <c r="N37" i="28"/>
  <c r="J16" i="28"/>
  <c r="BG44" i="27"/>
  <c r="BC44" i="27"/>
  <c r="BB44" i="27"/>
  <c r="BA44" i="27"/>
  <c r="AY44" i="27"/>
  <c r="AX44" i="27"/>
  <c r="AW44" i="27"/>
  <c r="AS44" i="27"/>
  <c r="AZ44" i="27" s="1"/>
  <c r="AD44" i="27"/>
  <c r="U44" i="27"/>
  <c r="V44" i="27" s="1"/>
  <c r="T44" i="27"/>
  <c r="O44" i="27"/>
  <c r="P44" i="27" s="1"/>
  <c r="BG43" i="27"/>
  <c r="BC43" i="27"/>
  <c r="BB43" i="27"/>
  <c r="BA43" i="27"/>
  <c r="AY43" i="27"/>
  <c r="AX43" i="27"/>
  <c r="AW43" i="27"/>
  <c r="AS43" i="27"/>
  <c r="AZ43" i="27" s="1"/>
  <c r="U43" i="27"/>
  <c r="V43" i="27" s="1"/>
  <c r="T43" i="27"/>
  <c r="O43" i="27"/>
  <c r="P43" i="27" s="1"/>
  <c r="BG42" i="27"/>
  <c r="BC42" i="27"/>
  <c r="BB42" i="27"/>
  <c r="BA42" i="27"/>
  <c r="AY42" i="27"/>
  <c r="AX42" i="27"/>
  <c r="AW42" i="27"/>
  <c r="AS42" i="27"/>
  <c r="AZ42" i="27" s="1"/>
  <c r="U42" i="27"/>
  <c r="V42" i="27" s="1"/>
  <c r="T42" i="27"/>
  <c r="O42" i="27"/>
  <c r="P42" i="27" s="1"/>
  <c r="BG41" i="27"/>
  <c r="BC41" i="27"/>
  <c r="BB41" i="27"/>
  <c r="BA41" i="27"/>
  <c r="AY41" i="27"/>
  <c r="AX41" i="27"/>
  <c r="AW41" i="27"/>
  <c r="AS41" i="27"/>
  <c r="AZ41" i="27" s="1"/>
  <c r="AD41" i="27"/>
  <c r="O41" i="27"/>
  <c r="P41" i="27" s="1"/>
  <c r="N41" i="27"/>
  <c r="BG40" i="27"/>
  <c r="BC40" i="27"/>
  <c r="BB40" i="27"/>
  <c r="BA40" i="27"/>
  <c r="AY40" i="27"/>
  <c r="AX40" i="27"/>
  <c r="AW40" i="27"/>
  <c r="AS40" i="27"/>
  <c r="AZ40" i="27" s="1"/>
  <c r="AD40" i="27"/>
  <c r="S40" i="27"/>
  <c r="P40" i="27"/>
  <c r="O40" i="27"/>
  <c r="N40" i="27"/>
  <c r="BQ39" i="27"/>
  <c r="S39" i="27" s="1"/>
  <c r="BN39" i="27"/>
  <c r="BG39" i="27"/>
  <c r="BC39" i="27"/>
  <c r="BB39" i="27"/>
  <c r="BA39" i="27"/>
  <c r="AY39" i="27"/>
  <c r="AX39" i="27"/>
  <c r="AW39" i="27"/>
  <c r="AS39" i="27"/>
  <c r="AZ39" i="27" s="1"/>
  <c r="AD39" i="27"/>
  <c r="O39" i="27"/>
  <c r="P39" i="27" s="1"/>
  <c r="N39" i="27"/>
  <c r="BG38" i="27"/>
  <c r="BC38" i="27"/>
  <c r="BB38" i="27"/>
  <c r="BA38" i="27"/>
  <c r="AY38" i="27"/>
  <c r="AX38" i="27"/>
  <c r="AW38" i="27"/>
  <c r="AS38" i="27"/>
  <c r="AZ38" i="27" s="1"/>
  <c r="AD38" i="27"/>
  <c r="S38" i="27"/>
  <c r="N38" i="27"/>
  <c r="BG37" i="27"/>
  <c r="BC37" i="27"/>
  <c r="BB37" i="27"/>
  <c r="BA37" i="27"/>
  <c r="AY37" i="27"/>
  <c r="AX37" i="27"/>
  <c r="AW37" i="27"/>
  <c r="AS37" i="27"/>
  <c r="AZ37" i="27" s="1"/>
  <c r="AD37" i="27"/>
  <c r="O37" i="27"/>
  <c r="P37" i="27" s="1"/>
  <c r="N37" i="27"/>
  <c r="J16" i="27"/>
  <c r="BQ39" i="26"/>
  <c r="S39" i="26" s="1"/>
  <c r="BN39" i="26"/>
  <c r="R39" i="26" s="1"/>
  <c r="BG39" i="26"/>
  <c r="BC39" i="26"/>
  <c r="BB39" i="26"/>
  <c r="BA39" i="26"/>
  <c r="AY39" i="26"/>
  <c r="AX39" i="26"/>
  <c r="AW39" i="26"/>
  <c r="AS39" i="26"/>
  <c r="AZ39" i="26" s="1"/>
  <c r="AD39" i="26"/>
  <c r="O39" i="26"/>
  <c r="P39" i="26" s="1"/>
  <c r="N39" i="26"/>
  <c r="BG38" i="26"/>
  <c r="BB38" i="26"/>
  <c r="BA38" i="26"/>
  <c r="AY38" i="26"/>
  <c r="AX38" i="26"/>
  <c r="AW38" i="26"/>
  <c r="AD38" i="26"/>
  <c r="O38" i="26"/>
  <c r="P38" i="26" s="1"/>
  <c r="N38" i="26"/>
  <c r="BG37" i="26"/>
  <c r="BC37" i="26"/>
  <c r="BB37" i="26"/>
  <c r="BA37" i="26"/>
  <c r="AY37" i="26"/>
  <c r="AX37" i="26"/>
  <c r="AW37" i="26"/>
  <c r="AS37" i="26"/>
  <c r="AZ37" i="26" s="1"/>
  <c r="AD37" i="26"/>
  <c r="O37" i="26"/>
  <c r="P37" i="26" s="1"/>
  <c r="N37" i="26"/>
  <c r="J16" i="26"/>
  <c r="BG41" i="25"/>
  <c r="BC41" i="25"/>
  <c r="BB41" i="25"/>
  <c r="BA41" i="25"/>
  <c r="AY41" i="25"/>
  <c r="AX41" i="25"/>
  <c r="AW41" i="25"/>
  <c r="AS41" i="25"/>
  <c r="AZ41" i="25" s="1"/>
  <c r="S41" i="25"/>
  <c r="O41" i="25"/>
  <c r="P41" i="25" s="1"/>
  <c r="N41" i="25"/>
  <c r="BQ40" i="25"/>
  <c r="S40" i="25" s="1"/>
  <c r="BN40" i="25"/>
  <c r="BG40" i="25"/>
  <c r="BC40" i="25"/>
  <c r="BB40" i="25"/>
  <c r="BA40" i="25"/>
  <c r="AY40" i="25"/>
  <c r="AX40" i="25"/>
  <c r="AW40" i="25"/>
  <c r="AS40" i="25"/>
  <c r="AZ40" i="25" s="1"/>
  <c r="O40" i="25"/>
  <c r="P40" i="25" s="1"/>
  <c r="N40" i="25"/>
  <c r="BG39" i="25"/>
  <c r="BC39" i="25"/>
  <c r="BB39" i="25"/>
  <c r="BA39" i="25"/>
  <c r="AY39" i="25"/>
  <c r="AX39" i="25"/>
  <c r="AW39" i="25"/>
  <c r="AS39" i="25"/>
  <c r="AZ39" i="25" s="1"/>
  <c r="AD39" i="25"/>
  <c r="S39" i="25"/>
  <c r="O39" i="25"/>
  <c r="P39" i="25" s="1"/>
  <c r="N39" i="25"/>
  <c r="BG38" i="25"/>
  <c r="BC38" i="25"/>
  <c r="BB38" i="25"/>
  <c r="BA38" i="25"/>
  <c r="AY38" i="25"/>
  <c r="AX38" i="25"/>
  <c r="AW38" i="25"/>
  <c r="AS38" i="25"/>
  <c r="AZ38" i="25" s="1"/>
  <c r="AD38" i="25"/>
  <c r="S38" i="25"/>
  <c r="O38" i="25"/>
  <c r="P38" i="25" s="1"/>
  <c r="N38" i="25"/>
  <c r="BG37" i="25"/>
  <c r="BC37" i="25"/>
  <c r="BB37" i="25"/>
  <c r="BA37" i="25"/>
  <c r="AY37" i="25"/>
  <c r="AX37" i="25"/>
  <c r="AW37" i="25"/>
  <c r="AS37" i="25"/>
  <c r="AZ37" i="25" s="1"/>
  <c r="AD37" i="25"/>
  <c r="O37" i="25"/>
  <c r="P37" i="25" s="1"/>
  <c r="N37" i="25"/>
  <c r="J16" i="25"/>
  <c r="BQ39" i="24"/>
  <c r="S39" i="24" s="1"/>
  <c r="BN39" i="24"/>
  <c r="BO39" i="24" s="1"/>
  <c r="R39" i="24" s="1"/>
  <c r="BG39" i="24"/>
  <c r="BC39" i="24"/>
  <c r="BB39" i="24"/>
  <c r="BA39" i="24"/>
  <c r="AY39" i="24"/>
  <c r="AX39" i="24"/>
  <c r="AW39" i="24"/>
  <c r="AS39" i="24"/>
  <c r="AZ39" i="24" s="1"/>
  <c r="AD39" i="24"/>
  <c r="O39" i="24"/>
  <c r="P39" i="24" s="1"/>
  <c r="N39" i="24"/>
  <c r="BG38" i="24"/>
  <c r="BC38" i="24"/>
  <c r="BB38" i="24"/>
  <c r="BA38" i="24"/>
  <c r="AY38" i="24"/>
  <c r="AX38" i="24"/>
  <c r="AW38" i="24"/>
  <c r="AS38" i="24"/>
  <c r="AZ38" i="24" s="1"/>
  <c r="AD38" i="24"/>
  <c r="O38" i="24"/>
  <c r="P38" i="24" s="1"/>
  <c r="N38" i="24"/>
  <c r="BG37" i="24"/>
  <c r="BC37" i="24"/>
  <c r="BB37" i="24"/>
  <c r="BA37" i="24"/>
  <c r="AY37" i="24"/>
  <c r="AX37" i="24"/>
  <c r="AW37" i="24"/>
  <c r="AS37" i="24"/>
  <c r="AZ37" i="24" s="1"/>
  <c r="AD37" i="24"/>
  <c r="O37" i="24"/>
  <c r="P37" i="24" s="1"/>
  <c r="N37" i="24"/>
  <c r="J16" i="24"/>
  <c r="BG43" i="23"/>
  <c r="BC43" i="23"/>
  <c r="BB43" i="23"/>
  <c r="BA43" i="23"/>
  <c r="AY43" i="23"/>
  <c r="AX43" i="23"/>
  <c r="AW43" i="23"/>
  <c r="AS43" i="23"/>
  <c r="AZ43" i="23" s="1"/>
  <c r="AD43" i="23"/>
  <c r="P43" i="23"/>
  <c r="BG42" i="23"/>
  <c r="BC42" i="23"/>
  <c r="BB42" i="23"/>
  <c r="BA42" i="23"/>
  <c r="AY42" i="23"/>
  <c r="AX42" i="23"/>
  <c r="AW42" i="23"/>
  <c r="AD42" i="23"/>
  <c r="P42" i="23"/>
  <c r="BG41" i="23"/>
  <c r="BC41" i="23"/>
  <c r="BB41" i="23"/>
  <c r="BA41" i="23"/>
  <c r="AY41" i="23"/>
  <c r="AX41" i="23"/>
  <c r="AW41" i="23"/>
  <c r="AS41" i="23"/>
  <c r="AZ41" i="23" s="1"/>
  <c r="AD41" i="23"/>
  <c r="O41" i="23"/>
  <c r="P41" i="23" s="1"/>
  <c r="N41" i="23"/>
  <c r="BG40" i="23"/>
  <c r="BC40" i="23"/>
  <c r="BB40" i="23"/>
  <c r="BA40" i="23"/>
  <c r="AY40" i="23"/>
  <c r="AX40" i="23"/>
  <c r="AW40" i="23"/>
  <c r="AS40" i="23"/>
  <c r="AZ40" i="23" s="1"/>
  <c r="AD40" i="23"/>
  <c r="BQ39" i="23"/>
  <c r="BN39" i="23"/>
  <c r="BG39" i="23"/>
  <c r="BC39" i="23"/>
  <c r="BB39" i="23"/>
  <c r="BA39" i="23"/>
  <c r="AY39" i="23"/>
  <c r="AX39" i="23"/>
  <c r="AW39" i="23"/>
  <c r="AS39" i="23"/>
  <c r="AZ39" i="23" s="1"/>
  <c r="AD39" i="23"/>
  <c r="P39" i="23"/>
  <c r="O39" i="23"/>
  <c r="N39" i="23"/>
  <c r="BG38" i="23"/>
  <c r="BC38" i="23"/>
  <c r="BB38" i="23"/>
  <c r="BA38" i="23"/>
  <c r="AY38" i="23"/>
  <c r="AX38" i="23"/>
  <c r="AW38" i="23"/>
  <c r="AS38" i="23"/>
  <c r="AZ38" i="23" s="1"/>
  <c r="AD38" i="23"/>
  <c r="P38" i="23"/>
  <c r="BG37" i="23"/>
  <c r="BC37" i="23"/>
  <c r="BB37" i="23"/>
  <c r="BA37" i="23"/>
  <c r="AY37" i="23"/>
  <c r="AX37" i="23"/>
  <c r="AW37" i="23"/>
  <c r="AS37" i="23"/>
  <c r="AZ37" i="23" s="1"/>
  <c r="AD37" i="23"/>
  <c r="O37" i="23"/>
  <c r="P37" i="23" s="1"/>
  <c r="N37" i="23"/>
  <c r="J16" i="23"/>
  <c r="BQ40" i="22"/>
  <c r="S40" i="22" s="1"/>
  <c r="BN40" i="22"/>
  <c r="BO40" i="22" s="1"/>
  <c r="R40" i="22" s="1"/>
  <c r="BG40" i="22"/>
  <c r="BC40" i="22"/>
  <c r="BB40" i="22"/>
  <c r="BA40" i="22"/>
  <c r="AY40" i="22"/>
  <c r="AX40" i="22"/>
  <c r="AW40" i="22"/>
  <c r="AS40" i="22"/>
  <c r="AZ40" i="22" s="1"/>
  <c r="AD40" i="22"/>
  <c r="O40" i="22"/>
  <c r="N40" i="22"/>
  <c r="BG39" i="22"/>
  <c r="BC39" i="22"/>
  <c r="BB39" i="22"/>
  <c r="BA39" i="22"/>
  <c r="AY39" i="22"/>
  <c r="AX39" i="22"/>
  <c r="AW39" i="22"/>
  <c r="AS39" i="22"/>
  <c r="AZ39" i="22" s="1"/>
  <c r="AD39" i="22"/>
  <c r="O39" i="22"/>
  <c r="N39" i="22"/>
  <c r="BG38" i="22"/>
  <c r="BC38" i="22"/>
  <c r="BB38" i="22"/>
  <c r="BA38" i="22"/>
  <c r="AY38" i="22"/>
  <c r="AX38" i="22"/>
  <c r="AW38" i="22"/>
  <c r="AS38" i="22"/>
  <c r="AZ38" i="22" s="1"/>
  <c r="O38" i="22"/>
  <c r="N38" i="22"/>
  <c r="BG37" i="22"/>
  <c r="BC37" i="22"/>
  <c r="BB37" i="22"/>
  <c r="BA37" i="22"/>
  <c r="AY37" i="22"/>
  <c r="AX37" i="22"/>
  <c r="AW37" i="22"/>
  <c r="AS37" i="22"/>
  <c r="AZ37" i="22" s="1"/>
  <c r="O37" i="22"/>
  <c r="P37" i="22" s="1"/>
  <c r="N37" i="22"/>
  <c r="J16" i="22"/>
  <c r="BG43" i="21"/>
  <c r="BC43" i="21"/>
  <c r="BB43" i="21"/>
  <c r="BA43" i="21"/>
  <c r="AY43" i="21"/>
  <c r="AX43" i="21"/>
  <c r="AW43" i="21"/>
  <c r="AS43" i="21"/>
  <c r="AZ43" i="21" s="1"/>
  <c r="S43" i="21"/>
  <c r="O43" i="21"/>
  <c r="P43" i="21" s="1"/>
  <c r="N43" i="21"/>
  <c r="BQ42" i="21"/>
  <c r="S42" i="21" s="1"/>
  <c r="BN42" i="21"/>
  <c r="BG42" i="21"/>
  <c r="BC42" i="21"/>
  <c r="BB42" i="21"/>
  <c r="BA42" i="21"/>
  <c r="AY42" i="21"/>
  <c r="AX42" i="21"/>
  <c r="AW42" i="21"/>
  <c r="AS42" i="21"/>
  <c r="AZ42" i="21" s="1"/>
  <c r="O42" i="21"/>
  <c r="P42" i="21" s="1"/>
  <c r="N42" i="21"/>
  <c r="BG41" i="21"/>
  <c r="BC41" i="21"/>
  <c r="BB41" i="21"/>
  <c r="BA41" i="21"/>
  <c r="AY41" i="21"/>
  <c r="AX41" i="21"/>
  <c r="AW41" i="21"/>
  <c r="AS41" i="21"/>
  <c r="AZ41" i="21" s="1"/>
  <c r="S41" i="21"/>
  <c r="N41" i="21"/>
  <c r="BG40" i="21"/>
  <c r="BC40" i="21"/>
  <c r="BB40" i="21"/>
  <c r="BA40" i="21"/>
  <c r="AY40" i="21"/>
  <c r="AX40" i="21"/>
  <c r="AW40" i="21"/>
  <c r="AS40" i="21"/>
  <c r="AZ40" i="21" s="1"/>
  <c r="AD40" i="21"/>
  <c r="O40" i="21"/>
  <c r="P40" i="21" s="1"/>
  <c r="N40" i="21"/>
  <c r="BG39" i="21"/>
  <c r="BC39" i="21"/>
  <c r="BB39" i="21"/>
  <c r="BA39" i="21"/>
  <c r="AY39" i="21"/>
  <c r="AX39" i="21"/>
  <c r="AW39" i="21"/>
  <c r="AS39" i="21"/>
  <c r="AZ39" i="21" s="1"/>
  <c r="S39" i="21"/>
  <c r="N39" i="21"/>
  <c r="BG38" i="21"/>
  <c r="BC38" i="21"/>
  <c r="BB38" i="21"/>
  <c r="BA38" i="21"/>
  <c r="AY38" i="21"/>
  <c r="AX38" i="21"/>
  <c r="AW38" i="21"/>
  <c r="AS38" i="21"/>
  <c r="AZ38" i="21" s="1"/>
  <c r="S38" i="21"/>
  <c r="N38" i="21"/>
  <c r="BG37" i="21"/>
  <c r="BC37" i="21"/>
  <c r="BB37" i="21"/>
  <c r="BA37" i="21"/>
  <c r="AY37" i="21"/>
  <c r="AX37" i="21"/>
  <c r="AW37" i="21"/>
  <c r="AS37" i="21"/>
  <c r="AZ37" i="21" s="1"/>
  <c r="AD37" i="21"/>
  <c r="O37" i="21"/>
  <c r="P37" i="21" s="1"/>
  <c r="N37" i="21"/>
  <c r="J16" i="21"/>
  <c r="AD41" i="20"/>
  <c r="S41" i="20"/>
  <c r="P41" i="20"/>
  <c r="AD40" i="20"/>
  <c r="P40" i="20"/>
  <c r="AD39" i="20"/>
  <c r="S39" i="20"/>
  <c r="P38" i="20"/>
  <c r="N38" i="20"/>
  <c r="AD37" i="20"/>
  <c r="O37" i="20"/>
  <c r="P37" i="20" s="1"/>
  <c r="N37" i="20"/>
  <c r="J16" i="20"/>
  <c r="BG49" i="19"/>
  <c r="BC49" i="19"/>
  <c r="BB49" i="19"/>
  <c r="BA49" i="19"/>
  <c r="AY49" i="19"/>
  <c r="AX49" i="19"/>
  <c r="AW49" i="19"/>
  <c r="AS49" i="19"/>
  <c r="AZ49" i="19" s="1"/>
  <c r="AD49" i="19"/>
  <c r="U49" i="19"/>
  <c r="V49" i="19" s="1"/>
  <c r="T49" i="19"/>
  <c r="O49" i="19"/>
  <c r="P49" i="19" s="1"/>
  <c r="BG48" i="19"/>
  <c r="BC48" i="19"/>
  <c r="BB48" i="19"/>
  <c r="BA48" i="19"/>
  <c r="AY48" i="19"/>
  <c r="AX48" i="19"/>
  <c r="AW48" i="19"/>
  <c r="AS48" i="19"/>
  <c r="AZ48" i="19" s="1"/>
  <c r="AD48" i="19"/>
  <c r="T48" i="19"/>
  <c r="BG47" i="19"/>
  <c r="BC47" i="19"/>
  <c r="BB47" i="19"/>
  <c r="BA47" i="19"/>
  <c r="AY47" i="19"/>
  <c r="AX47" i="19"/>
  <c r="AW47" i="19"/>
  <c r="AS47" i="19"/>
  <c r="AZ47" i="19" s="1"/>
  <c r="AD47" i="19"/>
  <c r="T47" i="19"/>
  <c r="BG46" i="19"/>
  <c r="BC46" i="19"/>
  <c r="BB46" i="19"/>
  <c r="BA46" i="19"/>
  <c r="AY46" i="19"/>
  <c r="AX46" i="19"/>
  <c r="AW46" i="19"/>
  <c r="AS46" i="19"/>
  <c r="AZ46" i="19" s="1"/>
  <c r="AD46" i="19"/>
  <c r="O46" i="19"/>
  <c r="P46" i="19" s="1"/>
  <c r="N46" i="19"/>
  <c r="BG45" i="19"/>
  <c r="BC45" i="19"/>
  <c r="BB45" i="19"/>
  <c r="BA45" i="19"/>
  <c r="AY45" i="19"/>
  <c r="AX45" i="19"/>
  <c r="AW45" i="19"/>
  <c r="AS45" i="19"/>
  <c r="AZ45" i="19" s="1"/>
  <c r="S45" i="19"/>
  <c r="N45" i="19"/>
  <c r="BG44" i="19"/>
  <c r="BC44" i="19"/>
  <c r="BB44" i="19"/>
  <c r="BA44" i="19"/>
  <c r="AY44" i="19"/>
  <c r="AX44" i="19"/>
  <c r="AW44" i="19"/>
  <c r="AS44" i="19"/>
  <c r="AZ44" i="19" s="1"/>
  <c r="AD44" i="19"/>
  <c r="S44" i="19"/>
  <c r="N44" i="19"/>
  <c r="BG43" i="19"/>
  <c r="BC43" i="19"/>
  <c r="BB43" i="19"/>
  <c r="BA43" i="19"/>
  <c r="AY43" i="19"/>
  <c r="AX43" i="19"/>
  <c r="AW43" i="19"/>
  <c r="AS43" i="19"/>
  <c r="AZ43" i="19" s="1"/>
  <c r="O43" i="19"/>
  <c r="P43" i="19" s="1"/>
  <c r="N43" i="19"/>
  <c r="BG42" i="19"/>
  <c r="BC42" i="19"/>
  <c r="BB42" i="19"/>
  <c r="BA42" i="19"/>
  <c r="AY42" i="19"/>
  <c r="AX42" i="19"/>
  <c r="AW42" i="19"/>
  <c r="AS42" i="19"/>
  <c r="AZ42" i="19" s="1"/>
  <c r="AD42" i="19"/>
  <c r="S42" i="19"/>
  <c r="N42" i="19"/>
  <c r="BG41" i="19"/>
  <c r="BC41" i="19"/>
  <c r="BB41" i="19"/>
  <c r="BA41" i="19"/>
  <c r="AY41" i="19"/>
  <c r="AX41" i="19"/>
  <c r="AW41" i="19"/>
  <c r="AS41" i="19"/>
  <c r="AZ41" i="19" s="1"/>
  <c r="S41" i="19"/>
  <c r="N41" i="19"/>
  <c r="BG40" i="19"/>
  <c r="BC40" i="19"/>
  <c r="BB40" i="19"/>
  <c r="BA40" i="19"/>
  <c r="AY40" i="19"/>
  <c r="AX40" i="19"/>
  <c r="AW40" i="19"/>
  <c r="AS40" i="19"/>
  <c r="AZ40" i="19" s="1"/>
  <c r="O40" i="19"/>
  <c r="P40" i="19" s="1"/>
  <c r="N40" i="19"/>
  <c r="BG39" i="19"/>
  <c r="BC39" i="19"/>
  <c r="BB39" i="19"/>
  <c r="BA39" i="19"/>
  <c r="AY39" i="19"/>
  <c r="AX39" i="19"/>
  <c r="AW39" i="19"/>
  <c r="AS39" i="19"/>
  <c r="AZ39" i="19" s="1"/>
  <c r="S39" i="19"/>
  <c r="BG38" i="19"/>
  <c r="BC38" i="19"/>
  <c r="BB38" i="19"/>
  <c r="BA38" i="19"/>
  <c r="AY38" i="19"/>
  <c r="AX38" i="19"/>
  <c r="AW38" i="19"/>
  <c r="AS38" i="19"/>
  <c r="AZ38" i="19" s="1"/>
  <c r="S38" i="19"/>
  <c r="BG37" i="19"/>
  <c r="BC37" i="19"/>
  <c r="BB37" i="19"/>
  <c r="BA37" i="19"/>
  <c r="AY37" i="19"/>
  <c r="AX37" i="19"/>
  <c r="AW37" i="19"/>
  <c r="AS37" i="19"/>
  <c r="AZ37" i="19" s="1"/>
  <c r="O37" i="19"/>
  <c r="P37" i="19" s="1"/>
  <c r="N37" i="19"/>
  <c r="J16" i="19"/>
  <c r="J16" i="18"/>
  <c r="U40" i="22" l="1"/>
  <c r="V40" i="22" s="1"/>
  <c r="T38" i="37"/>
  <c r="BD37" i="19"/>
  <c r="BE37" i="19" s="1"/>
  <c r="BH37" i="19" s="1"/>
  <c r="BI37" i="19" s="1"/>
  <c r="BD42" i="19"/>
  <c r="BE42" i="19" s="1"/>
  <c r="BH42" i="19" s="1"/>
  <c r="BI42" i="19" s="1"/>
  <c r="BD38" i="37"/>
  <c r="BE38" i="37" s="1"/>
  <c r="BH38" i="37" s="1"/>
  <c r="BI38" i="37" s="1"/>
  <c r="BJ38" i="37" s="1"/>
  <c r="BK38" i="37" s="1"/>
  <c r="BP38" i="37" s="1"/>
  <c r="U38" i="37"/>
  <c r="V38" i="37" s="1"/>
  <c r="BD37" i="37"/>
  <c r="BE37" i="37" s="1"/>
  <c r="BH37" i="37" s="1"/>
  <c r="BI37" i="37" s="1"/>
  <c r="BJ37" i="37" s="1"/>
  <c r="BK37" i="37" s="1"/>
  <c r="BD38" i="23"/>
  <c r="BE38" i="23" s="1"/>
  <c r="BH38" i="23" s="1"/>
  <c r="BI38" i="23" s="1"/>
  <c r="BD37" i="23"/>
  <c r="BE37" i="23" s="1"/>
  <c r="BH37" i="23" s="1"/>
  <c r="BI37" i="23" s="1"/>
  <c r="BK37" i="23" s="1"/>
  <c r="BN38" i="23" s="1"/>
  <c r="BD39" i="23"/>
  <c r="BE39" i="23" s="1"/>
  <c r="BH39" i="23" s="1"/>
  <c r="BI39" i="23" s="1"/>
  <c r="BD41" i="23"/>
  <c r="BE41" i="23" s="1"/>
  <c r="BH41" i="23" s="1"/>
  <c r="BI41" i="23" s="1"/>
  <c r="BD40" i="23"/>
  <c r="BE40" i="23" s="1"/>
  <c r="BH40" i="23" s="1"/>
  <c r="BI40" i="23" s="1"/>
  <c r="BD38" i="29"/>
  <c r="BE38" i="29" s="1"/>
  <c r="BH38" i="29" s="1"/>
  <c r="BI38" i="29" s="1"/>
  <c r="BD39" i="29"/>
  <c r="BE39" i="29" s="1"/>
  <c r="BH39" i="29" s="1"/>
  <c r="BI39" i="29" s="1"/>
  <c r="BJ39" i="29" s="1"/>
  <c r="BD42" i="29"/>
  <c r="BE42" i="29" s="1"/>
  <c r="BH42" i="29" s="1"/>
  <c r="BI42" i="29" s="1"/>
  <c r="S37" i="20"/>
  <c r="BD39" i="31"/>
  <c r="BE39" i="31" s="1"/>
  <c r="BH39" i="31" s="1"/>
  <c r="BI39" i="31" s="1"/>
  <c r="BK39" i="31" s="1"/>
  <c r="BN39" i="31" s="1"/>
  <c r="R39" i="31" s="1"/>
  <c r="BD41" i="31"/>
  <c r="BE41" i="31" s="1"/>
  <c r="BH41" i="31" s="1"/>
  <c r="BI41" i="31" s="1"/>
  <c r="BD38" i="31"/>
  <c r="BE38" i="31" s="1"/>
  <c r="BH38" i="31" s="1"/>
  <c r="BI38" i="31" s="1"/>
  <c r="BD37" i="22"/>
  <c r="BE37" i="22" s="1"/>
  <c r="BH37" i="22" s="1"/>
  <c r="BI37" i="22" s="1"/>
  <c r="BJ37" i="22" s="1"/>
  <c r="BK37" i="22" s="1"/>
  <c r="BP37" i="22" s="1"/>
  <c r="BQ37" i="22" s="1"/>
  <c r="S37" i="22" s="1"/>
  <c r="BD39" i="22"/>
  <c r="BE39" i="22" s="1"/>
  <c r="BH39" i="22" s="1"/>
  <c r="BI39" i="22" s="1"/>
  <c r="BK39" i="22" s="1"/>
  <c r="BN39" i="22" s="1"/>
  <c r="BO39" i="22" s="1"/>
  <c r="R39" i="22" s="1"/>
  <c r="BD38" i="22"/>
  <c r="BE38" i="22" s="1"/>
  <c r="BH38" i="22" s="1"/>
  <c r="BI38" i="22" s="1"/>
  <c r="BJ38" i="22" s="1"/>
  <c r="BK38" i="22" s="1"/>
  <c r="BD37" i="24"/>
  <c r="BE37" i="24" s="1"/>
  <c r="BH37" i="24" s="1"/>
  <c r="BI37" i="24" s="1"/>
  <c r="BJ37" i="24" s="1"/>
  <c r="BK37" i="24" s="1"/>
  <c r="BN37" i="24" s="1"/>
  <c r="BO37" i="24" s="1"/>
  <c r="R37" i="24" s="1"/>
  <c r="BD39" i="35"/>
  <c r="BE39" i="35" s="1"/>
  <c r="BH39" i="35" s="1"/>
  <c r="BI39" i="35" s="1"/>
  <c r="BD40" i="35"/>
  <c r="BE40" i="35" s="1"/>
  <c r="BH40" i="35" s="1"/>
  <c r="BI40" i="35" s="1"/>
  <c r="BD37" i="35"/>
  <c r="BE37" i="35" s="1"/>
  <c r="BH37" i="35" s="1"/>
  <c r="BI37" i="35" s="1"/>
  <c r="BD38" i="35"/>
  <c r="BE38" i="35" s="1"/>
  <c r="BH38" i="35" s="1"/>
  <c r="BI38" i="35" s="1"/>
  <c r="BD39" i="34"/>
  <c r="BE39" i="34" s="1"/>
  <c r="BH39" i="34" s="1"/>
  <c r="BI39" i="34" s="1"/>
  <c r="BD38" i="34"/>
  <c r="BE38" i="34" s="1"/>
  <c r="BH38" i="34" s="1"/>
  <c r="BI38" i="34" s="1"/>
  <c r="BD41" i="34"/>
  <c r="BE41" i="34" s="1"/>
  <c r="BH41" i="34" s="1"/>
  <c r="BI41" i="34" s="1"/>
  <c r="BD43" i="34"/>
  <c r="BE43" i="34" s="1"/>
  <c r="BH43" i="34" s="1"/>
  <c r="BI43" i="34" s="1"/>
  <c r="BD40" i="34"/>
  <c r="BE40" i="34" s="1"/>
  <c r="BH40" i="34" s="1"/>
  <c r="BI40" i="34" s="1"/>
  <c r="BD38" i="28"/>
  <c r="BE38" i="28" s="1"/>
  <c r="BH38" i="28" s="1"/>
  <c r="BI38" i="28" s="1"/>
  <c r="BJ38" i="28" s="1"/>
  <c r="BK38" i="28" s="1"/>
  <c r="BN38" i="28" s="1"/>
  <c r="BO38" i="28" s="1"/>
  <c r="R38" i="28" s="1"/>
  <c r="BD39" i="28"/>
  <c r="BE39" i="28" s="1"/>
  <c r="BH39" i="28" s="1"/>
  <c r="BI39" i="28" s="1"/>
  <c r="BJ39" i="28" s="1"/>
  <c r="BK39" i="28" s="1"/>
  <c r="BD41" i="25"/>
  <c r="BE41" i="25" s="1"/>
  <c r="BH41" i="25" s="1"/>
  <c r="BI41" i="25" s="1"/>
  <c r="BD44" i="19"/>
  <c r="BE44" i="19" s="1"/>
  <c r="BH44" i="19" s="1"/>
  <c r="BI44" i="19" s="1"/>
  <c r="BD47" i="19"/>
  <c r="BE47" i="19" s="1"/>
  <c r="BH47" i="19" s="1"/>
  <c r="BI47" i="19" s="1"/>
  <c r="BD41" i="19"/>
  <c r="BE41" i="19" s="1"/>
  <c r="BH41" i="19" s="1"/>
  <c r="BI41" i="19" s="1"/>
  <c r="BD43" i="19"/>
  <c r="BE43" i="19" s="1"/>
  <c r="BH43" i="19" s="1"/>
  <c r="BI43" i="19" s="1"/>
  <c r="BJ43" i="19" s="1"/>
  <c r="BK43" i="19" s="1"/>
  <c r="BD43" i="27"/>
  <c r="BE43" i="27" s="1"/>
  <c r="BH43" i="27" s="1"/>
  <c r="BI43" i="27" s="1"/>
  <c r="BD44" i="27"/>
  <c r="BE44" i="27" s="1"/>
  <c r="BH44" i="27" s="1"/>
  <c r="BI44" i="27" s="1"/>
  <c r="BD43" i="38"/>
  <c r="BE43" i="38" s="1"/>
  <c r="BH43" i="38" s="1"/>
  <c r="BI43" i="38" s="1"/>
  <c r="U37" i="38"/>
  <c r="V37" i="38" s="1"/>
  <c r="BD40" i="38"/>
  <c r="BE40" i="38" s="1"/>
  <c r="BH40" i="38" s="1"/>
  <c r="BI40" i="38" s="1"/>
  <c r="BD39" i="38"/>
  <c r="BE39" i="38" s="1"/>
  <c r="BH39" i="38" s="1"/>
  <c r="BI39" i="38" s="1"/>
  <c r="BJ38" i="38" s="1"/>
  <c r="BK38" i="38" s="1"/>
  <c r="BP38" i="38" s="1"/>
  <c r="BD41" i="38"/>
  <c r="BE41" i="38" s="1"/>
  <c r="BH41" i="38" s="1"/>
  <c r="BI41" i="38" s="1"/>
  <c r="BD42" i="38"/>
  <c r="BE42" i="38" s="1"/>
  <c r="BH42" i="38" s="1"/>
  <c r="BI42" i="38" s="1"/>
  <c r="BD43" i="21"/>
  <c r="BE43" i="21" s="1"/>
  <c r="BH43" i="21" s="1"/>
  <c r="BI43" i="21" s="1"/>
  <c r="BD37" i="21"/>
  <c r="BE37" i="21" s="1"/>
  <c r="BH37" i="21" s="1"/>
  <c r="BI37" i="21" s="1"/>
  <c r="BD38" i="21"/>
  <c r="BE38" i="21" s="1"/>
  <c r="BH38" i="21" s="1"/>
  <c r="BI38" i="21" s="1"/>
  <c r="BD42" i="32"/>
  <c r="BE42" i="32" s="1"/>
  <c r="BH42" i="32" s="1"/>
  <c r="BI42" i="32" s="1"/>
  <c r="BD39" i="32"/>
  <c r="BE39" i="32" s="1"/>
  <c r="BH39" i="32" s="1"/>
  <c r="BI39" i="32" s="1"/>
  <c r="BD41" i="32"/>
  <c r="BE41" i="32" s="1"/>
  <c r="BH41" i="32" s="1"/>
  <c r="BI41" i="32" s="1"/>
  <c r="BD37" i="32"/>
  <c r="BE37" i="32" s="1"/>
  <c r="BH37" i="32" s="1"/>
  <c r="BI37" i="32" s="1"/>
  <c r="BD38" i="32"/>
  <c r="BE38" i="32" s="1"/>
  <c r="BH38" i="32" s="1"/>
  <c r="BI38" i="32" s="1"/>
  <c r="BD40" i="32"/>
  <c r="BE40" i="32" s="1"/>
  <c r="BH40" i="32" s="1"/>
  <c r="BI40" i="32" s="1"/>
  <c r="BD37" i="33"/>
  <c r="BE37" i="33" s="1"/>
  <c r="BH37" i="33" s="1"/>
  <c r="BI37" i="33" s="1"/>
  <c r="BJ37" i="33" s="1"/>
  <c r="BK37" i="33" s="1"/>
  <c r="BP37" i="33" s="1"/>
  <c r="BQ37" i="33" s="1"/>
  <c r="S37" i="33" s="1"/>
  <c r="BD38" i="33"/>
  <c r="BE38" i="33" s="1"/>
  <c r="BH38" i="33" s="1"/>
  <c r="BI38" i="33" s="1"/>
  <c r="BJ38" i="33" s="1"/>
  <c r="BD41" i="33"/>
  <c r="BE41" i="33" s="1"/>
  <c r="BH41" i="33" s="1"/>
  <c r="BI41" i="33" s="1"/>
  <c r="BD39" i="26"/>
  <c r="BE39" i="26" s="1"/>
  <c r="BH39" i="26" s="1"/>
  <c r="BI39" i="26" s="1"/>
  <c r="BK39" i="26" s="1"/>
  <c r="BD40" i="31"/>
  <c r="BE40" i="31" s="1"/>
  <c r="BH40" i="31" s="1"/>
  <c r="BI40" i="31" s="1"/>
  <c r="BD42" i="31"/>
  <c r="BE42" i="31" s="1"/>
  <c r="BH42" i="31" s="1"/>
  <c r="BI42" i="31" s="1"/>
  <c r="BD43" i="32"/>
  <c r="BE43" i="32" s="1"/>
  <c r="BH43" i="32" s="1"/>
  <c r="BI43" i="32" s="1"/>
  <c r="BJ43" i="32" s="1"/>
  <c r="BK43" i="32" s="1"/>
  <c r="BP43" i="32" s="1"/>
  <c r="U43" i="32"/>
  <c r="V43" i="32" s="1"/>
  <c r="BD37" i="34"/>
  <c r="BE37" i="34" s="1"/>
  <c r="BH37" i="34" s="1"/>
  <c r="BI37" i="34" s="1"/>
  <c r="BJ37" i="34" s="1"/>
  <c r="BK37" i="34" s="1"/>
  <c r="BD39" i="33"/>
  <c r="BE39" i="33" s="1"/>
  <c r="BH39" i="33" s="1"/>
  <c r="BI39" i="33" s="1"/>
  <c r="BD42" i="34"/>
  <c r="BE42" i="34" s="1"/>
  <c r="BH42" i="34" s="1"/>
  <c r="BI42" i="34" s="1"/>
  <c r="T43" i="36"/>
  <c r="U43" i="36"/>
  <c r="V43" i="36" s="1"/>
  <c r="BD37" i="36"/>
  <c r="BE37" i="36" s="1"/>
  <c r="BH37" i="36" s="1"/>
  <c r="BI37" i="36" s="1"/>
  <c r="BD38" i="36"/>
  <c r="BE38" i="36" s="1"/>
  <c r="BH38" i="36" s="1"/>
  <c r="BI38" i="36" s="1"/>
  <c r="BD39" i="36"/>
  <c r="BE39" i="36" s="1"/>
  <c r="BH39" i="36" s="1"/>
  <c r="BI39" i="36" s="1"/>
  <c r="BD43" i="36"/>
  <c r="BE43" i="36" s="1"/>
  <c r="BH43" i="36" s="1"/>
  <c r="BI43" i="36" s="1"/>
  <c r="BK43" i="36" s="1"/>
  <c r="BP43" i="36" s="1"/>
  <c r="BD40" i="36"/>
  <c r="BE40" i="36" s="1"/>
  <c r="BH40" i="36" s="1"/>
  <c r="BI40" i="36" s="1"/>
  <c r="BD41" i="36"/>
  <c r="BE41" i="36" s="1"/>
  <c r="BH41" i="36" s="1"/>
  <c r="BI41" i="36" s="1"/>
  <c r="BD42" i="36"/>
  <c r="BE42" i="36" s="1"/>
  <c r="BH42" i="36" s="1"/>
  <c r="BI42" i="36" s="1"/>
  <c r="BK42" i="36" s="1"/>
  <c r="T37" i="38"/>
  <c r="BD37" i="38"/>
  <c r="BE37" i="38" s="1"/>
  <c r="BH37" i="38" s="1"/>
  <c r="BI37" i="38" s="1"/>
  <c r="BJ37" i="38" s="1"/>
  <c r="BK37" i="38" s="1"/>
  <c r="BP37" i="38" s="1"/>
  <c r="BD39" i="24"/>
  <c r="BE39" i="24" s="1"/>
  <c r="BH39" i="24" s="1"/>
  <c r="BI39" i="24" s="1"/>
  <c r="BJ39" i="24" s="1"/>
  <c r="BK39" i="24" s="1"/>
  <c r="U39" i="24"/>
  <c r="V39" i="24" s="1"/>
  <c r="T39" i="24"/>
  <c r="BD38" i="24"/>
  <c r="BE38" i="24" s="1"/>
  <c r="BH38" i="24" s="1"/>
  <c r="BI38" i="24" s="1"/>
  <c r="BJ38" i="24" s="1"/>
  <c r="BK38" i="24" s="1"/>
  <c r="BP37" i="24"/>
  <c r="BQ37" i="24" s="1"/>
  <c r="S37" i="24" s="1"/>
  <c r="BD38" i="25"/>
  <c r="BE38" i="25" s="1"/>
  <c r="BH38" i="25" s="1"/>
  <c r="BI38" i="25" s="1"/>
  <c r="BD39" i="25"/>
  <c r="BE39" i="25" s="1"/>
  <c r="BH39" i="25" s="1"/>
  <c r="BI39" i="25" s="1"/>
  <c r="BD40" i="25"/>
  <c r="BE40" i="25" s="1"/>
  <c r="BH40" i="25" s="1"/>
  <c r="BI40" i="25" s="1"/>
  <c r="BD37" i="25"/>
  <c r="BE37" i="25" s="1"/>
  <c r="BH37" i="25" s="1"/>
  <c r="BI37" i="25" s="1"/>
  <c r="T39" i="26"/>
  <c r="U39" i="26"/>
  <c r="V39" i="26" s="1"/>
  <c r="BD38" i="26"/>
  <c r="BE38" i="26" s="1"/>
  <c r="BH38" i="26" s="1"/>
  <c r="BI38" i="26" s="1"/>
  <c r="BJ38" i="26" s="1"/>
  <c r="BD37" i="26"/>
  <c r="BE37" i="26" s="1"/>
  <c r="BH37" i="26" s="1"/>
  <c r="BI37" i="26" s="1"/>
  <c r="BK37" i="26" s="1"/>
  <c r="BD39" i="27"/>
  <c r="BE39" i="27" s="1"/>
  <c r="BH39" i="27" s="1"/>
  <c r="BI39" i="27" s="1"/>
  <c r="BD41" i="27"/>
  <c r="BE41" i="27" s="1"/>
  <c r="BH41" i="27" s="1"/>
  <c r="BI41" i="27" s="1"/>
  <c r="BD42" i="27"/>
  <c r="BE42" i="27" s="1"/>
  <c r="BH42" i="27" s="1"/>
  <c r="BI42" i="27" s="1"/>
  <c r="BD37" i="27"/>
  <c r="BE37" i="27" s="1"/>
  <c r="BH37" i="27" s="1"/>
  <c r="BI37" i="27" s="1"/>
  <c r="BD38" i="27"/>
  <c r="BE38" i="27" s="1"/>
  <c r="BH38" i="27" s="1"/>
  <c r="BI38" i="27" s="1"/>
  <c r="BD40" i="27"/>
  <c r="BE40" i="27" s="1"/>
  <c r="BH40" i="27" s="1"/>
  <c r="BI40" i="27" s="1"/>
  <c r="BD37" i="28"/>
  <c r="BE37" i="28" s="1"/>
  <c r="BH37" i="28" s="1"/>
  <c r="BI37" i="28" s="1"/>
  <c r="BJ37" i="28" s="1"/>
  <c r="BK37" i="28" s="1"/>
  <c r="BD37" i="29"/>
  <c r="BE37" i="29" s="1"/>
  <c r="BH37" i="29" s="1"/>
  <c r="BI37" i="29" s="1"/>
  <c r="BD40" i="29"/>
  <c r="BE40" i="29" s="1"/>
  <c r="BH40" i="29" s="1"/>
  <c r="BI40" i="29" s="1"/>
  <c r="BD41" i="29"/>
  <c r="BE41" i="29" s="1"/>
  <c r="BH41" i="29" s="1"/>
  <c r="BI41" i="29" s="1"/>
  <c r="BJ41" i="29" s="1"/>
  <c r="BD41" i="21"/>
  <c r="BE41" i="21" s="1"/>
  <c r="BH41" i="21" s="1"/>
  <c r="BI41" i="21" s="1"/>
  <c r="BD42" i="21"/>
  <c r="BE42" i="21" s="1"/>
  <c r="BH42" i="21" s="1"/>
  <c r="BI42" i="21" s="1"/>
  <c r="BJ42" i="21" s="1"/>
  <c r="BK42" i="21" s="1"/>
  <c r="BD39" i="21"/>
  <c r="BE39" i="21" s="1"/>
  <c r="BH39" i="21" s="1"/>
  <c r="BI39" i="21" s="1"/>
  <c r="BD40" i="21"/>
  <c r="BE40" i="21" s="1"/>
  <c r="BH40" i="21" s="1"/>
  <c r="BI40" i="21" s="1"/>
  <c r="BN38" i="22"/>
  <c r="BO38" i="22" s="1"/>
  <c r="R38" i="22" s="1"/>
  <c r="BP38" i="22"/>
  <c r="BQ38" i="22" s="1"/>
  <c r="S38" i="22" s="1"/>
  <c r="BN37" i="22"/>
  <c r="BO37" i="22" s="1"/>
  <c r="R37" i="22" s="1"/>
  <c r="BD40" i="22"/>
  <c r="BE40" i="22" s="1"/>
  <c r="BH40" i="22" s="1"/>
  <c r="BI40" i="22" s="1"/>
  <c r="BK40" i="22" s="1"/>
  <c r="BP40" i="22" s="1"/>
  <c r="BP39" i="22"/>
  <c r="BQ39" i="22" s="1"/>
  <c r="S39" i="22" s="1"/>
  <c r="T40" i="22"/>
  <c r="BN37" i="23"/>
  <c r="BP38" i="23"/>
  <c r="BP37" i="23"/>
  <c r="BK39" i="23"/>
  <c r="BD42" i="23"/>
  <c r="BE42" i="23" s="1"/>
  <c r="BH42" i="23" s="1"/>
  <c r="BI42" i="23" s="1"/>
  <c r="BJ41" i="23" s="1"/>
  <c r="BD43" i="23"/>
  <c r="BE43" i="23" s="1"/>
  <c r="BH43" i="23" s="1"/>
  <c r="BI43" i="23" s="1"/>
  <c r="BD39" i="19"/>
  <c r="BE39" i="19" s="1"/>
  <c r="BH39" i="19" s="1"/>
  <c r="BI39" i="19" s="1"/>
  <c r="BD40" i="19"/>
  <c r="BE40" i="19" s="1"/>
  <c r="BH40" i="19" s="1"/>
  <c r="BI40" i="19" s="1"/>
  <c r="BD45" i="19"/>
  <c r="BE45" i="19" s="1"/>
  <c r="BH45" i="19" s="1"/>
  <c r="BI45" i="19" s="1"/>
  <c r="BD46" i="19"/>
  <c r="BE46" i="19" s="1"/>
  <c r="BH46" i="19" s="1"/>
  <c r="BI46" i="19" s="1"/>
  <c r="BD38" i="19"/>
  <c r="BE38" i="19" s="1"/>
  <c r="BH38" i="19" s="1"/>
  <c r="BI38" i="19" s="1"/>
  <c r="BD48" i="19"/>
  <c r="BE48" i="19" s="1"/>
  <c r="BH48" i="19" s="1"/>
  <c r="BI48" i="19" s="1"/>
  <c r="BD49" i="19"/>
  <c r="BE49" i="19" s="1"/>
  <c r="BH49" i="19" s="1"/>
  <c r="BI49" i="19" s="1"/>
  <c r="BJ37" i="29" l="1"/>
  <c r="BK37" i="29" s="1"/>
  <c r="BJ37" i="19"/>
  <c r="BK37" i="19" s="1"/>
  <c r="BJ40" i="19"/>
  <c r="BK40" i="19" s="1"/>
  <c r="BJ37" i="32"/>
  <c r="BK37" i="32" s="1"/>
  <c r="BN39" i="32" s="1"/>
  <c r="R39" i="32" s="1"/>
  <c r="U39" i="32" s="1"/>
  <c r="V39" i="32" s="1"/>
  <c r="BJ40" i="32"/>
  <c r="BK40" i="32" s="1"/>
  <c r="BN40" i="32" s="1"/>
  <c r="BP39" i="31"/>
  <c r="BQ39" i="31" s="1"/>
  <c r="S39" i="31" s="1"/>
  <c r="T39" i="31" s="1"/>
  <c r="BK41" i="29"/>
  <c r="BJ40" i="25"/>
  <c r="BK40" i="25" s="1"/>
  <c r="BN41" i="25" s="1"/>
  <c r="BJ40" i="21"/>
  <c r="BK40" i="21" s="1"/>
  <c r="BN37" i="33"/>
  <c r="BO37" i="33" s="1"/>
  <c r="R37" i="33" s="1"/>
  <c r="U37" i="33" s="1"/>
  <c r="V37" i="33" s="1"/>
  <c r="BK38" i="33"/>
  <c r="BN39" i="33" s="1"/>
  <c r="R39" i="33" s="1"/>
  <c r="BK42" i="38"/>
  <c r="BN43" i="38" s="1"/>
  <c r="R43" i="38" s="1"/>
  <c r="T43" i="38" s="1"/>
  <c r="BK40" i="38"/>
  <c r="BP38" i="28"/>
  <c r="BQ38" i="28" s="1"/>
  <c r="S38" i="28" s="1"/>
  <c r="U38" i="28" s="1"/>
  <c r="V38" i="28" s="1"/>
  <c r="R37" i="20"/>
  <c r="BK37" i="36"/>
  <c r="BP37" i="36" s="1"/>
  <c r="BO37" i="23"/>
  <c r="BK41" i="23"/>
  <c r="BN43" i="23" s="1"/>
  <c r="BQ37" i="23"/>
  <c r="BK39" i="29"/>
  <c r="BJ37" i="31"/>
  <c r="BK37" i="31" s="1"/>
  <c r="BJ37" i="35"/>
  <c r="BK37" i="35" s="1"/>
  <c r="BJ39" i="35"/>
  <c r="BK39" i="35" s="1"/>
  <c r="BJ40" i="34"/>
  <c r="BK40" i="34" s="1"/>
  <c r="BJ37" i="27"/>
  <c r="BK37" i="27" s="1"/>
  <c r="BN37" i="27" s="1"/>
  <c r="BO37" i="27" s="1"/>
  <c r="R37" i="27" s="1"/>
  <c r="BJ41" i="27"/>
  <c r="BK41" i="27" s="1"/>
  <c r="BJ37" i="21"/>
  <c r="BK37" i="21" s="1"/>
  <c r="BP38" i="21" s="1"/>
  <c r="BJ40" i="33"/>
  <c r="BK40" i="33" s="1"/>
  <c r="BK38" i="26"/>
  <c r="BN38" i="33"/>
  <c r="BP39" i="33"/>
  <c r="BP38" i="33"/>
  <c r="BN41" i="34"/>
  <c r="BP43" i="34"/>
  <c r="BP40" i="34"/>
  <c r="BN42" i="34"/>
  <c r="BP41" i="34"/>
  <c r="BN43" i="34"/>
  <c r="BP42" i="34"/>
  <c r="BJ39" i="36"/>
  <c r="BK39" i="36" s="1"/>
  <c r="BP40" i="32"/>
  <c r="BP42" i="32"/>
  <c r="BQ42" i="36"/>
  <c r="S42" i="36" s="1"/>
  <c r="BN42" i="36"/>
  <c r="BO42" i="36" s="1"/>
  <c r="R42" i="36" s="1"/>
  <c r="BK40" i="31"/>
  <c r="BP37" i="37"/>
  <c r="BN37" i="37"/>
  <c r="BP39" i="34"/>
  <c r="BP38" i="34"/>
  <c r="BN39" i="34"/>
  <c r="R39" i="34" s="1"/>
  <c r="T39" i="34" s="1"/>
  <c r="BN38" i="34"/>
  <c r="R38" i="34" s="1"/>
  <c r="T38" i="34" s="1"/>
  <c r="BP37" i="34"/>
  <c r="BN37" i="34"/>
  <c r="T37" i="33"/>
  <c r="T38" i="28"/>
  <c r="BQ37" i="26"/>
  <c r="S37" i="26" s="1"/>
  <c r="BN37" i="26"/>
  <c r="R37" i="26" s="1"/>
  <c r="U37" i="24"/>
  <c r="V37" i="24" s="1"/>
  <c r="T37" i="24"/>
  <c r="BN39" i="28"/>
  <c r="BO39" i="28" s="1"/>
  <c r="R39" i="28" s="1"/>
  <c r="BP39" i="28"/>
  <c r="BQ39" i="28" s="1"/>
  <c r="S39" i="28" s="1"/>
  <c r="BN37" i="28"/>
  <c r="BO37" i="28" s="1"/>
  <c r="R37" i="28" s="1"/>
  <c r="BP37" i="28"/>
  <c r="BQ37" i="28" s="1"/>
  <c r="S37" i="28" s="1"/>
  <c r="BJ39" i="27"/>
  <c r="BK39" i="27" s="1"/>
  <c r="BJ37" i="25"/>
  <c r="BK37" i="25" s="1"/>
  <c r="BP38" i="27"/>
  <c r="BN38" i="27"/>
  <c r="R38" i="27" s="1"/>
  <c r="T38" i="27" s="1"/>
  <c r="BP37" i="27"/>
  <c r="BN42" i="27"/>
  <c r="BP44" i="27"/>
  <c r="BP41" i="27"/>
  <c r="BN44" i="27"/>
  <c r="BP43" i="27"/>
  <c r="BP42" i="27"/>
  <c r="BN43" i="27"/>
  <c r="BN41" i="27"/>
  <c r="BP38" i="24"/>
  <c r="BQ38" i="24" s="1"/>
  <c r="S38" i="24" s="1"/>
  <c r="BN38" i="24"/>
  <c r="BO38" i="24" s="1"/>
  <c r="R38" i="24" s="1"/>
  <c r="V37" i="23"/>
  <c r="BP43" i="21"/>
  <c r="BN43" i="21"/>
  <c r="BP42" i="21"/>
  <c r="T37" i="22"/>
  <c r="U37" i="22"/>
  <c r="V37" i="22" s="1"/>
  <c r="U38" i="22"/>
  <c r="V38" i="22" s="1"/>
  <c r="T38" i="22"/>
  <c r="BP40" i="23"/>
  <c r="BN40" i="23"/>
  <c r="BP39" i="23"/>
  <c r="V38" i="23"/>
  <c r="U39" i="22"/>
  <c r="V39" i="22" s="1"/>
  <c r="T39" i="22"/>
  <c r="BN40" i="21"/>
  <c r="BP41" i="21"/>
  <c r="BN41" i="21"/>
  <c r="R41" i="21" s="1"/>
  <c r="T41" i="21" s="1"/>
  <c r="BP40" i="21"/>
  <c r="BP38" i="19"/>
  <c r="BN39" i="19"/>
  <c r="R39" i="19" s="1"/>
  <c r="T39" i="19" s="1"/>
  <c r="BN38" i="19"/>
  <c r="R38" i="19" s="1"/>
  <c r="T38" i="19" s="1"/>
  <c r="BN37" i="19"/>
  <c r="BP39" i="19"/>
  <c r="BP37" i="19"/>
  <c r="BP42" i="19"/>
  <c r="BP41" i="19"/>
  <c r="BP40" i="19"/>
  <c r="BN42" i="19"/>
  <c r="R42" i="19" s="1"/>
  <c r="T42" i="19" s="1"/>
  <c r="BN41" i="19"/>
  <c r="R41" i="19" s="1"/>
  <c r="T41" i="19" s="1"/>
  <c r="BN40" i="19"/>
  <c r="BN43" i="19"/>
  <c r="BN45" i="19"/>
  <c r="R45" i="19" s="1"/>
  <c r="T45" i="19" s="1"/>
  <c r="BP44" i="19"/>
  <c r="BN44" i="19"/>
  <c r="R44" i="19" s="1"/>
  <c r="T44" i="19" s="1"/>
  <c r="BP45" i="19"/>
  <c r="BP43" i="19"/>
  <c r="BJ46" i="19"/>
  <c r="BK46" i="19" s="1"/>
  <c r="BP37" i="29" l="1"/>
  <c r="BN38" i="29"/>
  <c r="R38" i="29" s="1"/>
  <c r="BN37" i="29"/>
  <c r="BO37" i="29" s="1"/>
  <c r="BP38" i="29"/>
  <c r="BP42" i="29"/>
  <c r="BN42" i="29"/>
  <c r="BO41" i="29" s="1"/>
  <c r="BP41" i="29"/>
  <c r="BN39" i="29"/>
  <c r="BN40" i="29"/>
  <c r="R40" i="29" s="1"/>
  <c r="BP42" i="38"/>
  <c r="T39" i="32"/>
  <c r="BP38" i="32"/>
  <c r="BN38" i="32"/>
  <c r="R38" i="32" s="1"/>
  <c r="R42" i="29"/>
  <c r="BP40" i="29"/>
  <c r="BN38" i="26"/>
  <c r="BO38" i="26" s="1"/>
  <c r="R38" i="26" s="1"/>
  <c r="BP38" i="26"/>
  <c r="BQ38" i="26" s="1"/>
  <c r="S38" i="26" s="1"/>
  <c r="BP41" i="23"/>
  <c r="BN42" i="23"/>
  <c r="BN41" i="23"/>
  <c r="BP42" i="23"/>
  <c r="BP40" i="25"/>
  <c r="BP41" i="25"/>
  <c r="BN38" i="36"/>
  <c r="R38" i="36" s="1"/>
  <c r="BN37" i="36"/>
  <c r="BO37" i="36" s="1"/>
  <c r="R37" i="36" s="1"/>
  <c r="BP38" i="36"/>
  <c r="BQ37" i="36" s="1"/>
  <c r="S37" i="36" s="1"/>
  <c r="BN42" i="32"/>
  <c r="R42" i="32" s="1"/>
  <c r="BP41" i="32"/>
  <c r="BP39" i="32"/>
  <c r="BN41" i="32"/>
  <c r="R41" i="32" s="1"/>
  <c r="U41" i="32" s="1"/>
  <c r="V41" i="32" s="1"/>
  <c r="BN37" i="32"/>
  <c r="BP37" i="32"/>
  <c r="BQ40" i="32"/>
  <c r="S40" i="32" s="1"/>
  <c r="U39" i="31"/>
  <c r="V39" i="31" s="1"/>
  <c r="BP43" i="23"/>
  <c r="BN38" i="21"/>
  <c r="R38" i="21" s="1"/>
  <c r="T38" i="21" s="1"/>
  <c r="BN37" i="21"/>
  <c r="BN39" i="21"/>
  <c r="R39" i="21" s="1"/>
  <c r="T39" i="21" s="1"/>
  <c r="BP37" i="21"/>
  <c r="BQ37" i="21" s="1"/>
  <c r="S37" i="21" s="1"/>
  <c r="U37" i="21" s="1"/>
  <c r="V37" i="21" s="1"/>
  <c r="BP39" i="21"/>
  <c r="U37" i="20"/>
  <c r="V37" i="20" s="1"/>
  <c r="T37" i="20"/>
  <c r="BP43" i="38"/>
  <c r="BN42" i="38"/>
  <c r="BO42" i="38" s="1"/>
  <c r="R42" i="38" s="1"/>
  <c r="BN40" i="38"/>
  <c r="BP40" i="38"/>
  <c r="BN41" i="38"/>
  <c r="R41" i="38" s="1"/>
  <c r="BP41" i="38"/>
  <c r="BQ37" i="27"/>
  <c r="S37" i="27" s="1"/>
  <c r="T37" i="27" s="1"/>
  <c r="S38" i="20"/>
  <c r="R39" i="20"/>
  <c r="BO37" i="37"/>
  <c r="R37" i="37" s="1"/>
  <c r="BP39" i="29"/>
  <c r="BN37" i="31"/>
  <c r="BP37" i="31"/>
  <c r="BP38" i="31"/>
  <c r="BN38" i="31"/>
  <c r="R38" i="31" s="1"/>
  <c r="T38" i="31" s="1"/>
  <c r="BP39" i="35"/>
  <c r="BN40" i="35"/>
  <c r="R40" i="35" s="1"/>
  <c r="BN39" i="35"/>
  <c r="BP40" i="35"/>
  <c r="BP38" i="35"/>
  <c r="BN38" i="35"/>
  <c r="R38" i="35" s="1"/>
  <c r="BP37" i="35"/>
  <c r="BN37" i="35"/>
  <c r="BO37" i="35" s="1"/>
  <c r="R37" i="35" s="1"/>
  <c r="BQ40" i="19"/>
  <c r="S40" i="19" s="1"/>
  <c r="T40" i="19" s="1"/>
  <c r="BO37" i="19"/>
  <c r="R37" i="19" s="1"/>
  <c r="BO40" i="19"/>
  <c r="R40" i="19" s="1"/>
  <c r="BQ42" i="38"/>
  <c r="S42" i="38" s="1"/>
  <c r="BQ40" i="21"/>
  <c r="S40" i="21" s="1"/>
  <c r="BO37" i="32"/>
  <c r="R37" i="32" s="1"/>
  <c r="BN41" i="33"/>
  <c r="R41" i="33" s="1"/>
  <c r="T41" i="33" s="1"/>
  <c r="BP41" i="33"/>
  <c r="BQ37" i="37"/>
  <c r="S37" i="37" s="1"/>
  <c r="U42" i="32"/>
  <c r="V42" i="32" s="1"/>
  <c r="T42" i="32"/>
  <c r="R41" i="36"/>
  <c r="R40" i="36"/>
  <c r="BP41" i="36"/>
  <c r="BP40" i="36"/>
  <c r="BQ38" i="33"/>
  <c r="S38" i="33" s="1"/>
  <c r="BQ37" i="34"/>
  <c r="S37" i="34" s="1"/>
  <c r="BO40" i="32"/>
  <c r="R40" i="32" s="1"/>
  <c r="V39" i="33"/>
  <c r="BO37" i="34"/>
  <c r="R37" i="34" s="1"/>
  <c r="BO40" i="34"/>
  <c r="R40" i="34" s="1"/>
  <c r="BP42" i="31"/>
  <c r="BP40" i="31"/>
  <c r="BN42" i="31"/>
  <c r="T42" i="36"/>
  <c r="U42" i="36"/>
  <c r="V42" i="36" s="1"/>
  <c r="BP39" i="38"/>
  <c r="BN39" i="38"/>
  <c r="R39" i="38" s="1"/>
  <c r="BO38" i="33"/>
  <c r="R38" i="33" s="1"/>
  <c r="R41" i="25"/>
  <c r="BO40" i="25"/>
  <c r="R40" i="25" s="1"/>
  <c r="BP39" i="25"/>
  <c r="BP38" i="25"/>
  <c r="BN39" i="25"/>
  <c r="R39" i="25" s="1"/>
  <c r="BN38" i="25"/>
  <c r="R38" i="25" s="1"/>
  <c r="BP37" i="25"/>
  <c r="BN37" i="25"/>
  <c r="U37" i="28"/>
  <c r="V37" i="28" s="1"/>
  <c r="T37" i="28"/>
  <c r="U38" i="24"/>
  <c r="V38" i="24" s="1"/>
  <c r="T38" i="24"/>
  <c r="BO41" i="27"/>
  <c r="R41" i="27" s="1"/>
  <c r="R37" i="29"/>
  <c r="BO39" i="29"/>
  <c r="R39" i="29" s="1"/>
  <c r="BQ41" i="27"/>
  <c r="S41" i="27" s="1"/>
  <c r="R41" i="29"/>
  <c r="U39" i="28"/>
  <c r="V39" i="28" s="1"/>
  <c r="T39" i="28"/>
  <c r="T37" i="26"/>
  <c r="U37" i="26"/>
  <c r="V37" i="26" s="1"/>
  <c r="U37" i="27"/>
  <c r="V37" i="27" s="1"/>
  <c r="BP40" i="27"/>
  <c r="BN40" i="27"/>
  <c r="R40" i="27" s="1"/>
  <c r="BP39" i="27"/>
  <c r="V40" i="29"/>
  <c r="V43" i="23"/>
  <c r="V42" i="23"/>
  <c r="BO39" i="23"/>
  <c r="BO37" i="21"/>
  <c r="BO40" i="21"/>
  <c r="R40" i="21" s="1"/>
  <c r="R43" i="21"/>
  <c r="BO42" i="21"/>
  <c r="R42" i="21" s="1"/>
  <c r="BO41" i="23"/>
  <c r="BO43" i="19"/>
  <c r="R43" i="19" s="1"/>
  <c r="BQ37" i="19"/>
  <c r="S37" i="19" s="1"/>
  <c r="T37" i="19" s="1"/>
  <c r="BQ43" i="19"/>
  <c r="S43" i="19" s="1"/>
  <c r="BN49" i="19"/>
  <c r="BP48" i="19"/>
  <c r="BN48" i="19"/>
  <c r="BP47" i="19"/>
  <c r="BN46" i="19"/>
  <c r="BN47" i="19"/>
  <c r="BP49" i="19"/>
  <c r="BP46" i="19"/>
  <c r="R41" i="20"/>
  <c r="BQ39" i="29" l="1"/>
  <c r="S39" i="29" s="1"/>
  <c r="BQ37" i="29"/>
  <c r="S37" i="29" s="1"/>
  <c r="T37" i="36"/>
  <c r="T38" i="32"/>
  <c r="U38" i="32"/>
  <c r="V38" i="32" s="1"/>
  <c r="BQ37" i="32"/>
  <c r="S37" i="32" s="1"/>
  <c r="U37" i="32" s="1"/>
  <c r="V37" i="32" s="1"/>
  <c r="T38" i="26"/>
  <c r="BQ41" i="23"/>
  <c r="U40" i="19"/>
  <c r="V40" i="19" s="1"/>
  <c r="BQ37" i="35"/>
  <c r="S37" i="35" s="1"/>
  <c r="T37" i="35"/>
  <c r="T41" i="32"/>
  <c r="U38" i="26"/>
  <c r="V38" i="26" s="1"/>
  <c r="T37" i="21"/>
  <c r="U37" i="19"/>
  <c r="V37" i="19" s="1"/>
  <c r="U37" i="37"/>
  <c r="V37" i="37" s="1"/>
  <c r="BO40" i="33"/>
  <c r="R40" i="33" s="1"/>
  <c r="U40" i="33" s="1"/>
  <c r="V40" i="33" s="1"/>
  <c r="U42" i="38"/>
  <c r="V42" i="38" s="1"/>
  <c r="BO38" i="38"/>
  <c r="R38" i="38" s="1"/>
  <c r="T41" i="38"/>
  <c r="U41" i="38"/>
  <c r="V41" i="38" s="1"/>
  <c r="T42" i="38"/>
  <c r="BQ40" i="38"/>
  <c r="S40" i="38" s="1"/>
  <c r="BO40" i="38"/>
  <c r="R40" i="38" s="1"/>
  <c r="R38" i="20"/>
  <c r="T37" i="37"/>
  <c r="BQ39" i="36"/>
  <c r="S39" i="36" s="1"/>
  <c r="BQ37" i="31"/>
  <c r="S37" i="31" s="1"/>
  <c r="R37" i="31"/>
  <c r="U37" i="35"/>
  <c r="V37" i="35" s="1"/>
  <c r="BO39" i="35"/>
  <c r="R39" i="35" s="1"/>
  <c r="U38" i="35"/>
  <c r="V38" i="35" s="1"/>
  <c r="T38" i="35"/>
  <c r="U40" i="35"/>
  <c r="V40" i="35" s="1"/>
  <c r="T40" i="35"/>
  <c r="BQ39" i="35"/>
  <c r="S39" i="35" s="1"/>
  <c r="BO37" i="25"/>
  <c r="R37" i="25" s="1"/>
  <c r="R42" i="31"/>
  <c r="U40" i="34"/>
  <c r="V40" i="34" s="1"/>
  <c r="T40" i="34"/>
  <c r="U40" i="32"/>
  <c r="V40" i="32" s="1"/>
  <c r="T40" i="32"/>
  <c r="T38" i="33"/>
  <c r="U38" i="33"/>
  <c r="V38" i="33" s="1"/>
  <c r="T39" i="38"/>
  <c r="U39" i="38"/>
  <c r="V39" i="38" s="1"/>
  <c r="S40" i="31"/>
  <c r="U37" i="34"/>
  <c r="V37" i="34" s="1"/>
  <c r="T37" i="34"/>
  <c r="BO39" i="36"/>
  <c r="R39" i="36" s="1"/>
  <c r="BO39" i="27"/>
  <c r="R39" i="27" s="1"/>
  <c r="V42" i="29"/>
  <c r="U40" i="27"/>
  <c r="V40" i="27" s="1"/>
  <c r="T40" i="27"/>
  <c r="BQ37" i="25"/>
  <c r="S37" i="25" s="1"/>
  <c r="U37" i="29"/>
  <c r="V37" i="29" s="1"/>
  <c r="T37" i="29"/>
  <c r="T38" i="25"/>
  <c r="U38" i="25"/>
  <c r="V38" i="25" s="1"/>
  <c r="T40" i="25"/>
  <c r="U40" i="25"/>
  <c r="V40" i="25" s="1"/>
  <c r="U41" i="29"/>
  <c r="V41" i="29" s="1"/>
  <c r="T41" i="29"/>
  <c r="U41" i="27"/>
  <c r="V41" i="27" s="1"/>
  <c r="T41" i="27"/>
  <c r="T39" i="25"/>
  <c r="U39" i="25"/>
  <c r="V39" i="25" s="1"/>
  <c r="T41" i="25"/>
  <c r="U41" i="25"/>
  <c r="V41" i="25" s="1"/>
  <c r="U43" i="21"/>
  <c r="V43" i="21" s="1"/>
  <c r="T43" i="21"/>
  <c r="V39" i="23"/>
  <c r="U40" i="21"/>
  <c r="V40" i="21" s="1"/>
  <c r="T40" i="21"/>
  <c r="U42" i="21"/>
  <c r="V42" i="21" s="1"/>
  <c r="T42" i="21"/>
  <c r="V41" i="20"/>
  <c r="BO46" i="19"/>
  <c r="R46" i="19" s="1"/>
  <c r="BQ46" i="19"/>
  <c r="S46" i="19" s="1"/>
  <c r="U43" i="19"/>
  <c r="V43" i="19" s="1"/>
  <c r="T43" i="19"/>
  <c r="R40" i="20"/>
  <c r="S40" i="20"/>
  <c r="T39" i="29" l="1"/>
  <c r="U39" i="29"/>
  <c r="V39" i="29" s="1"/>
  <c r="T37" i="32"/>
  <c r="V41" i="23"/>
  <c r="T37" i="25"/>
  <c r="U40" i="20"/>
  <c r="V40" i="20" s="1"/>
  <c r="T40" i="20"/>
  <c r="V38" i="20"/>
  <c r="T38" i="20"/>
  <c r="U38" i="20"/>
  <c r="T40" i="33"/>
  <c r="T38" i="38"/>
  <c r="U38" i="38"/>
  <c r="V38" i="38" s="1"/>
  <c r="U40" i="38"/>
  <c r="V40" i="38" s="1"/>
  <c r="T40" i="38"/>
  <c r="T37" i="31"/>
  <c r="U37" i="31"/>
  <c r="V37" i="31" s="1"/>
  <c r="T39" i="35"/>
  <c r="U39" i="35"/>
  <c r="V39" i="35" s="1"/>
  <c r="T39" i="36"/>
  <c r="U39" i="36"/>
  <c r="V39" i="36" s="1"/>
  <c r="T40" i="31"/>
  <c r="U40" i="31"/>
  <c r="V40" i="31" s="1"/>
  <c r="U37" i="25"/>
  <c r="V37" i="25" s="1"/>
  <c r="U39" i="27"/>
  <c r="V39" i="27" s="1"/>
  <c r="T39" i="27"/>
  <c r="T46" i="19"/>
  <c r="U46" i="19"/>
  <c r="V46" i="19" s="1"/>
  <c r="G5" i="17"/>
  <c r="F5" i="17"/>
  <c r="E5" i="17"/>
  <c r="D5" i="17"/>
  <c r="C5" i="17"/>
  <c r="G6" i="17"/>
  <c r="F6" i="17"/>
  <c r="E6" i="17"/>
  <c r="D6" i="17"/>
  <c r="C6" i="17"/>
  <c r="G7" i="17"/>
  <c r="F7" i="17"/>
  <c r="E7" i="17"/>
  <c r="D7" i="17"/>
  <c r="C7" i="17"/>
  <c r="G8" i="17"/>
  <c r="F8" i="17"/>
  <c r="E8" i="17"/>
  <c r="D8" i="17"/>
  <c r="C8" i="17"/>
  <c r="C9" i="17"/>
  <c r="D9" i="17"/>
  <c r="E9" i="17"/>
  <c r="F9" i="17"/>
  <c r="G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EFC1948D-D779-43D6-B736-605356FD0E90}">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9B597F89-C408-4411-9B30-828C171A2D59}">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4564B121-4902-4278-9C0F-6A0BD11363D7}">
      <text>
        <r>
          <rPr>
            <b/>
            <sz val="9"/>
            <color indexed="81"/>
            <rFont val="Tahoma"/>
            <family val="2"/>
          </rPr>
          <t>DAVID:</t>
        </r>
        <r>
          <rPr>
            <sz val="9"/>
            <color indexed="81"/>
            <rFont val="Tahoma"/>
            <family val="2"/>
          </rPr>
          <t xml:space="preserve">
¿ESTE CONTROL APLICA EN TERRITORIALES?</t>
        </r>
      </text>
    </comment>
    <comment ref="AN130" authorId="0" shapeId="0" xr:uid="{B228074C-FAC9-477F-B6D2-D1C34D2D7327}">
      <text>
        <r>
          <rPr>
            <b/>
            <sz val="9"/>
            <color indexed="81"/>
            <rFont val="Tahoma"/>
            <family val="2"/>
          </rPr>
          <t>DAVID:</t>
        </r>
        <r>
          <rPr>
            <sz val="9"/>
            <color indexed="81"/>
            <rFont val="Tahoma"/>
            <family val="2"/>
          </rPr>
          <t xml:space="preserve">
Bimensual</t>
        </r>
      </text>
    </comment>
    <comment ref="AN134" authorId="0" shapeId="0" xr:uid="{C0A4821B-6C7F-41FD-9671-41D11C7AFF40}">
      <text>
        <r>
          <rPr>
            <b/>
            <sz val="9"/>
            <color rgb="FF000000"/>
            <rFont val="Tahoma"/>
            <family val="2"/>
          </rPr>
          <t>DAVID:</t>
        </r>
        <r>
          <rPr>
            <sz val="9"/>
            <color rgb="FF000000"/>
            <rFont val="Tahoma"/>
            <family val="2"/>
          </rPr>
          <t xml:space="preserve">
</t>
        </r>
        <r>
          <rPr>
            <sz val="9"/>
            <color rgb="FF000000"/>
            <rFont val="Tahoma"/>
            <family val="2"/>
          </rPr>
          <t>Bimensual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1D931B98-D2CE-4BD8-82B2-3896028F8C74}">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592EDA0A-F51C-4F04-8D1E-9296C8183214}">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CB56FE1D-7347-4BF6-8CED-D0B10EDE60C3}">
      <text>
        <r>
          <rPr>
            <b/>
            <sz val="9"/>
            <color indexed="81"/>
            <rFont val="Tahoma"/>
            <family val="2"/>
          </rPr>
          <t>DAVID:</t>
        </r>
        <r>
          <rPr>
            <sz val="9"/>
            <color indexed="81"/>
            <rFont val="Tahoma"/>
            <family val="2"/>
          </rPr>
          <t xml:space="preserve">
¿ESTE CONTROL APLICA EN TERRITORIALES?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2CA5CB1B-6C86-4A35-ACCF-61F2E19E5EEA}">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0BA2996E-D5CA-4EA7-9CC8-FE442B6CFD73}">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3D080AE8-D8E0-4E96-A370-EF36926BDDEB}">
      <text>
        <r>
          <rPr>
            <b/>
            <sz val="9"/>
            <color indexed="81"/>
            <rFont val="Tahoma"/>
            <family val="2"/>
          </rPr>
          <t>DAVID:</t>
        </r>
        <r>
          <rPr>
            <sz val="9"/>
            <color indexed="81"/>
            <rFont val="Tahoma"/>
            <family val="2"/>
          </rPr>
          <t xml:space="preserve">
¿ESTE CONTROL APLICA EN TERRITORIALES?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2B923543-C814-4CED-AC77-97DED9F06CD1}">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22841F9C-0A39-4025-BC91-5D0B7411AD50}">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25AA70DD-3FEF-465F-85FF-AE842733044D}">
      <text>
        <r>
          <rPr>
            <b/>
            <sz val="9"/>
            <color indexed="81"/>
            <rFont val="Tahoma"/>
            <family val="2"/>
          </rPr>
          <t>DAVID:</t>
        </r>
        <r>
          <rPr>
            <sz val="9"/>
            <color indexed="81"/>
            <rFont val="Tahoma"/>
            <family val="2"/>
          </rPr>
          <t xml:space="preserve">
¿ESTE CONTROL APLICA EN TERRITORIALES?</t>
        </r>
      </text>
    </comment>
    <comment ref="AN38" authorId="0" shapeId="0" xr:uid="{4992A274-966D-40C5-AA50-7F81185F22A7}">
      <text>
        <r>
          <rPr>
            <b/>
            <sz val="9"/>
            <color indexed="81"/>
            <rFont val="Tahoma"/>
            <family val="2"/>
          </rPr>
          <t>DAVID:</t>
        </r>
        <r>
          <rPr>
            <sz val="9"/>
            <color indexed="81"/>
            <rFont val="Tahoma"/>
            <family val="2"/>
          </rPr>
          <t xml:space="preserve">
Bimensual</t>
        </r>
      </text>
    </comment>
    <comment ref="AN42" authorId="0" shapeId="0" xr:uid="{3AC591D6-CE33-4904-B5AB-9DD48139D724}">
      <text>
        <r>
          <rPr>
            <b/>
            <sz val="9"/>
            <color rgb="FF000000"/>
            <rFont val="Tahoma"/>
            <family val="2"/>
          </rPr>
          <t>DAVID:</t>
        </r>
        <r>
          <rPr>
            <sz val="9"/>
            <color rgb="FF000000"/>
            <rFont val="Tahoma"/>
            <family val="2"/>
          </rPr>
          <t xml:space="preserve">
</t>
        </r>
        <r>
          <rPr>
            <sz val="9"/>
            <color rgb="FF000000"/>
            <rFont val="Tahoma"/>
            <family val="2"/>
          </rPr>
          <t>Bimensual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21493C06-A149-476D-85DB-1463E9DDB1FC}">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6CC93A3B-82D2-416F-8396-B826E2AEACA9}">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AA227EA5-AC3F-4FC2-9A92-DA72A5EE76E1}">
      <text>
        <r>
          <rPr>
            <b/>
            <sz val="9"/>
            <color indexed="81"/>
            <rFont val="Tahoma"/>
            <family val="2"/>
          </rPr>
          <t>DAVID:</t>
        </r>
        <r>
          <rPr>
            <sz val="9"/>
            <color indexed="81"/>
            <rFont val="Tahoma"/>
            <family val="2"/>
          </rPr>
          <t xml:space="preserve">
¿ESTE CONTROL APLICA EN TERRITORIALES?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1A12135A-E05B-4455-B437-B4F50CA60F2C}">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DFC17C5E-50D3-4208-8A11-4FD3359C0D5C}">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42213E24-5D22-4603-86B4-D99D4691AD3C}">
      <text>
        <r>
          <rPr>
            <b/>
            <sz val="9"/>
            <color indexed="81"/>
            <rFont val="Tahoma"/>
            <family val="2"/>
          </rPr>
          <t>DAVID:</t>
        </r>
        <r>
          <rPr>
            <sz val="9"/>
            <color indexed="81"/>
            <rFont val="Tahoma"/>
            <family val="2"/>
          </rPr>
          <t xml:space="preserve">
¿ESTE CONTROL APLICA EN TERRITORIALES?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1487BF06-7598-4429-946B-1F37CAB28D69}">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A1432BE2-A151-41FE-9AF1-D234E5CF1D37}">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D319CE72-9E8B-4843-969C-34D5C5C766D3}">
      <text>
        <r>
          <rPr>
            <b/>
            <sz val="9"/>
            <color indexed="81"/>
            <rFont val="Tahoma"/>
            <family val="2"/>
          </rPr>
          <t>DAVID:</t>
        </r>
        <r>
          <rPr>
            <sz val="9"/>
            <color indexed="81"/>
            <rFont val="Tahoma"/>
            <family val="2"/>
          </rPr>
          <t xml:space="preserve">
¿ESTE CONTROL APLICA EN TERRITORIALES?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C4299CBD-5F05-48BF-A35E-0214F86EEEE1}">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D602C04B-902B-4FB3-A7BD-497F1E3476D3}">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E6C58C80-CBA3-4DBF-A2FB-D549B5600D17}">
      <text>
        <r>
          <rPr>
            <b/>
            <sz val="9"/>
            <color indexed="81"/>
            <rFont val="Tahoma"/>
            <family val="2"/>
          </rPr>
          <t>DAVID:</t>
        </r>
        <r>
          <rPr>
            <sz val="9"/>
            <color indexed="81"/>
            <rFont val="Tahoma"/>
            <family val="2"/>
          </rPr>
          <t xml:space="preserve">
¿ESTE CONTROL APLICA EN TERRITORIALES?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6906E0BF-A613-485B-AA7A-0AC08CDE94CF}">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7F9BFE16-F668-4C18-90EB-E6963CFC4D8D}">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2D745BB5-03C2-423E-A32F-FE36409D0F12}">
      <text>
        <r>
          <rPr>
            <b/>
            <sz val="9"/>
            <color indexed="81"/>
            <rFont val="Tahoma"/>
            <family val="2"/>
          </rPr>
          <t>DAVID:</t>
        </r>
        <r>
          <rPr>
            <sz val="9"/>
            <color indexed="81"/>
            <rFont val="Tahoma"/>
            <family val="2"/>
          </rPr>
          <t xml:space="preserve">
¿ESTE CONTROL APLICA EN TERRITORIALES?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FC925BBD-8E88-400F-8EF3-F68F0F9FD875}">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5AC5D828-BF0A-425C-A263-31567C98E265}">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BF019D59-354C-4EB5-8868-962E9DDE6D38}">
      <text>
        <r>
          <rPr>
            <b/>
            <sz val="9"/>
            <color indexed="81"/>
            <rFont val="Tahoma"/>
            <family val="2"/>
          </rPr>
          <t>DAVID:</t>
        </r>
        <r>
          <rPr>
            <sz val="9"/>
            <color indexed="81"/>
            <rFont val="Tahoma"/>
            <family val="2"/>
          </rPr>
          <t xml:space="preserve">
¿ESTE CONTROL APLICA EN TERRITORIALES?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4BED7E33-AF1A-461C-B5BF-4DE35D67176A}">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19A1D217-6869-4E41-8D2B-76670A53F5AF}">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8DB5666F-8FCD-4B92-B70F-9F85484F5D0F}">
      <text>
        <r>
          <rPr>
            <b/>
            <sz val="9"/>
            <color indexed="81"/>
            <rFont val="Tahoma"/>
            <family val="2"/>
          </rPr>
          <t>DAVID:</t>
        </r>
        <r>
          <rPr>
            <sz val="9"/>
            <color indexed="81"/>
            <rFont val="Tahoma"/>
            <family val="2"/>
          </rPr>
          <t xml:space="preserve">
¿ESTE CONTROL APLICA EN TERRITORIALES?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8FB64A01-E7F4-4686-8371-49B5D50990EB}">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F26F5556-37B0-4C7F-9732-8EF135ECF421}">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D8B4C866-4FBF-4455-B512-CCA896A14DB2}">
      <text>
        <r>
          <rPr>
            <b/>
            <sz val="9"/>
            <color indexed="81"/>
            <rFont val="Tahoma"/>
            <family val="2"/>
          </rPr>
          <t>DAVID:</t>
        </r>
        <r>
          <rPr>
            <sz val="9"/>
            <color indexed="81"/>
            <rFont val="Tahoma"/>
            <family val="2"/>
          </rPr>
          <t xml:space="preserve">
¿ESTE CONTROL APLICA EN TERRITORIALES?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06F5AA5D-8FBA-4669-B12D-63FEF82F2837}">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35C21ECE-310D-4E57-9BCC-C94DE42BE303}">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5265B181-DC34-4F8C-A18E-FB986791EA38}">
      <text>
        <r>
          <rPr>
            <b/>
            <sz val="9"/>
            <color indexed="81"/>
            <rFont val="Tahoma"/>
            <family val="2"/>
          </rPr>
          <t>DAVID:</t>
        </r>
        <r>
          <rPr>
            <sz val="9"/>
            <color indexed="81"/>
            <rFont val="Tahoma"/>
            <family val="2"/>
          </rPr>
          <t xml:space="preserve">
¿ESTE CONTROL APLICA EN TERRITORIALES?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F5EDE2C9-A7DA-41F3-8A02-F9A79D918004}">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EE3EF726-F48F-43EC-8F74-18C0A10202A9}">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080C676B-E1FB-4825-81DD-2E94D12DB192}">
      <text>
        <r>
          <rPr>
            <b/>
            <sz val="9"/>
            <color indexed="81"/>
            <rFont val="Tahoma"/>
            <family val="2"/>
          </rPr>
          <t>DAVID:</t>
        </r>
        <r>
          <rPr>
            <sz val="9"/>
            <color indexed="81"/>
            <rFont val="Tahoma"/>
            <family val="2"/>
          </rPr>
          <t xml:space="preserve">
¿ESTE CONTROL APLICA EN TERRITORIALES?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FC804AF9-3231-4C14-9FBB-E2FEBECB163C}">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09BFF36D-6EE6-4A5D-A033-CAA0E2AA0CAB}">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AFF627B1-3045-4147-858A-9E5EC966F2A5}">
      <text>
        <r>
          <rPr>
            <b/>
            <sz val="9"/>
            <color indexed="81"/>
            <rFont val="Tahoma"/>
            <family val="2"/>
          </rPr>
          <t>DAVID:</t>
        </r>
        <r>
          <rPr>
            <sz val="9"/>
            <color indexed="81"/>
            <rFont val="Tahoma"/>
            <family val="2"/>
          </rPr>
          <t xml:space="preserve">
¿ESTE CONTROL APLICA EN TERRITORIALES?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519079E4-84A0-4F2A-9FAC-71EB6BD7A694}">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DF1F04AB-4301-4D29-8EA3-ADFF16DBA841}">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FBB937D9-1987-4902-A9AB-5D0E76F9C524}">
      <text>
        <r>
          <rPr>
            <b/>
            <sz val="9"/>
            <color indexed="81"/>
            <rFont val="Tahoma"/>
            <family val="2"/>
          </rPr>
          <t>DAVID:</t>
        </r>
        <r>
          <rPr>
            <sz val="9"/>
            <color indexed="81"/>
            <rFont val="Tahoma"/>
            <family val="2"/>
          </rPr>
          <t xml:space="preserve">
¿ESTE CONTROL APLICA EN TERRITORIALES?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F571521C-BFC5-45BA-96B8-6D93F86E18DB}">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53A30397-98B8-4383-AB53-81EA5576BAD7}">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DD2A638D-C7C6-4DF4-ACD2-BDD7D172F9D0}">
      <text>
        <r>
          <rPr>
            <b/>
            <sz val="9"/>
            <color indexed="81"/>
            <rFont val="Tahoma"/>
            <family val="2"/>
          </rPr>
          <t>DAVID:</t>
        </r>
        <r>
          <rPr>
            <sz val="9"/>
            <color indexed="81"/>
            <rFont val="Tahoma"/>
            <family val="2"/>
          </rPr>
          <t xml:space="preserve">
¿ESTE CONTROL APLICA EN TERRITORIALES?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F06D3F83-98CA-4CA6-B4A4-14B109982FC8}">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4AC2EA3A-AAC0-43C8-AE9F-C4F3BD6A1C95}">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A2B2E930-2197-48B0-93F8-C29BBD438507}">
      <text>
        <r>
          <rPr>
            <b/>
            <sz val="9"/>
            <color indexed="81"/>
            <rFont val="Tahoma"/>
            <family val="2"/>
          </rPr>
          <t>DAVID:</t>
        </r>
        <r>
          <rPr>
            <sz val="9"/>
            <color indexed="81"/>
            <rFont val="Tahoma"/>
            <family val="2"/>
          </rPr>
          <t xml:space="preserve">
¿ESTE CONTROL APLICA EN TERRITORIALES?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8D6F1A4E-97C4-4A39-A87F-85136708D570}">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FC3EA218-E212-438F-B532-0D1163A17557}">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D6BD1AC8-BF33-4D6D-A59B-923EAF10BB44}">
      <text>
        <r>
          <rPr>
            <b/>
            <sz val="9"/>
            <color indexed="81"/>
            <rFont val="Tahoma"/>
            <family val="2"/>
          </rPr>
          <t>DAVID:</t>
        </r>
        <r>
          <rPr>
            <sz val="9"/>
            <color indexed="81"/>
            <rFont val="Tahoma"/>
            <family val="2"/>
          </rPr>
          <t xml:space="preserve">
¿ESTE CONTROL APLICA EN TERRITORIALES?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FFE37C01-ADBC-4A3A-A92B-524A7B517C46}">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362AACD8-DC7E-42A2-AF88-32565BCB5BCD}">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F452309E-2B3F-4179-98BF-90BB59D733B1}">
      <text>
        <r>
          <rPr>
            <b/>
            <sz val="9"/>
            <color indexed="81"/>
            <rFont val="Tahoma"/>
            <family val="2"/>
          </rPr>
          <t>DAVID:</t>
        </r>
        <r>
          <rPr>
            <sz val="9"/>
            <color indexed="81"/>
            <rFont val="Tahoma"/>
            <family val="2"/>
          </rPr>
          <t xml:space="preserve">
¿ESTE CONTROL APLICA EN TERRITORIALES?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94EFE1C0-3204-4534-8C63-42D8A3E20461}">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43460AFC-38CF-460A-8009-6438DA906224}">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E7CDD041-F515-4F73-9B7A-371850D84609}">
      <text>
        <r>
          <rPr>
            <b/>
            <sz val="9"/>
            <color indexed="81"/>
            <rFont val="Tahoma"/>
            <family val="2"/>
          </rPr>
          <t>DAVID:</t>
        </r>
        <r>
          <rPr>
            <sz val="9"/>
            <color indexed="81"/>
            <rFont val="Tahoma"/>
            <family val="2"/>
          </rPr>
          <t xml:space="preserve">
¿ESTE CONTROL APLICA EN TERRITORIALES?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<sst xmlns="http://schemas.openxmlformats.org/spreadsheetml/2006/main" count="12566" uniqueCount="840">
  <si>
    <t>RIESGO</t>
  </si>
  <si>
    <t>PROBABILIDAD</t>
  </si>
  <si>
    <t>IMPACTO</t>
  </si>
  <si>
    <t>PROCESO</t>
  </si>
  <si>
    <t>No</t>
  </si>
  <si>
    <t>OBJETIVO</t>
  </si>
  <si>
    <t>SI</t>
  </si>
  <si>
    <t>Número</t>
  </si>
  <si>
    <t>Direccionamiento Estratégico y Planeación</t>
  </si>
  <si>
    <t>Porcentaje</t>
  </si>
  <si>
    <t>CONTROLES</t>
  </si>
  <si>
    <t>TIPO DE RIESGO</t>
  </si>
  <si>
    <t>CAUSAS</t>
  </si>
  <si>
    <t>CONSECUENCIAS</t>
  </si>
  <si>
    <t xml:space="preserve">RESPONSABLE DE EJECUTAR EL CONTROL </t>
  </si>
  <si>
    <t>¿El control esta documentado?</t>
  </si>
  <si>
    <t>Tipo de control</t>
  </si>
  <si>
    <t>¿El control se esta aplicando?</t>
  </si>
  <si>
    <t>¿El control es efectivo para minimizar el riesgo?</t>
  </si>
  <si>
    <t>Frecuencia del Control</t>
  </si>
  <si>
    <t>Preventivo</t>
  </si>
  <si>
    <t>Detectivo</t>
  </si>
  <si>
    <t>Correctivo</t>
  </si>
  <si>
    <t>NO</t>
  </si>
  <si>
    <t>Diariamente</t>
  </si>
  <si>
    <t>Semanalmente</t>
  </si>
  <si>
    <t>Quincenalmente</t>
  </si>
  <si>
    <t>Mensualmente</t>
  </si>
  <si>
    <t>Anualmente</t>
  </si>
  <si>
    <t>Continuo</t>
  </si>
  <si>
    <t>A solicitud</t>
  </si>
  <si>
    <t>Semestralmente</t>
  </si>
  <si>
    <t>De Cumplimiento</t>
  </si>
  <si>
    <t>De Imagen o Reputacional</t>
  </si>
  <si>
    <t>De Corrupción</t>
  </si>
  <si>
    <t>De Seguridad Digital</t>
  </si>
  <si>
    <t>Ambiental</t>
  </si>
  <si>
    <t>Gerencial</t>
  </si>
  <si>
    <t>Operativo</t>
  </si>
  <si>
    <t>Financiero</t>
  </si>
  <si>
    <t>Tecnológico</t>
  </si>
  <si>
    <t>Estratégico</t>
  </si>
  <si>
    <t>Gestión Geodésica</t>
  </si>
  <si>
    <t>Gestión Cartográfica</t>
  </si>
  <si>
    <t>Gestión Agrológica</t>
  </si>
  <si>
    <t>Gestión Geográfica</t>
  </si>
  <si>
    <t>Gestión Catastral</t>
  </si>
  <si>
    <t>Regulación</t>
  </si>
  <si>
    <t>Gestión de Tecnologías de la Información</t>
  </si>
  <si>
    <t>Gestión de Comunicaciones y Mercadeo</t>
  </si>
  <si>
    <t>Servicio al Ciudadano y Participación</t>
  </si>
  <si>
    <t>Gestión del Conocimiento, Investigación e Innovación</t>
  </si>
  <si>
    <t>Gestión del Talento Humano</t>
  </si>
  <si>
    <t>Gestión Financiera</t>
  </si>
  <si>
    <t>Gestión Documental</t>
  </si>
  <si>
    <t>Gestión Contractual</t>
  </si>
  <si>
    <t>Gestión Jurídica</t>
  </si>
  <si>
    <t>Gestión Informática de Soporte</t>
  </si>
  <si>
    <t>Control Disciplinario</t>
  </si>
  <si>
    <t>Seguimiento  y Evaluación Institucional</t>
  </si>
  <si>
    <t>Gestión de Servicios Administrativos</t>
  </si>
  <si>
    <t>Trimestralmente</t>
  </si>
  <si>
    <t>OPCIONES DE MANEJO DEL RIESGO INHERENTE</t>
  </si>
  <si>
    <t>Contexto Estratégico  FACTOR EXTERNO</t>
  </si>
  <si>
    <t>Políticos</t>
  </si>
  <si>
    <t>Económicos y financieros</t>
  </si>
  <si>
    <t>Sociales y culturales</t>
  </si>
  <si>
    <t>Tecnológicos</t>
  </si>
  <si>
    <t>Ambientales</t>
  </si>
  <si>
    <t>Legales y reglamentarios</t>
  </si>
  <si>
    <t>Contexto Estratégico  FACTOR INTERNO</t>
  </si>
  <si>
    <t>Procedimientos asociados</t>
  </si>
  <si>
    <t>Responsables del proceso</t>
  </si>
  <si>
    <t>Activos de seguridad digital</t>
  </si>
  <si>
    <t>Contexto Estratégico FACTOR DEL PROCESO</t>
  </si>
  <si>
    <t>Financieros</t>
  </si>
  <si>
    <t>Personal</t>
  </si>
  <si>
    <t>Procesos</t>
  </si>
  <si>
    <t>Tecnología</t>
  </si>
  <si>
    <t>Comunicación Interna</t>
  </si>
  <si>
    <t>Diseño del proceso</t>
  </si>
  <si>
    <t>Interacciones con otros procesos</t>
  </si>
  <si>
    <t>Transversalidad</t>
  </si>
  <si>
    <t>Comunicación entre los procesos</t>
  </si>
  <si>
    <t>RIESGO EXTREMO</t>
  </si>
  <si>
    <t>RIESGO ALTO</t>
  </si>
  <si>
    <t>RIESGO MODERADO</t>
  </si>
  <si>
    <t>RIESGO BAJO</t>
  </si>
  <si>
    <t>MATERIALIZACIÓN DE LAS TERRITORIALES</t>
  </si>
  <si>
    <t>Evitar el riesgo</t>
  </si>
  <si>
    <t>Reducir el riesgo</t>
  </si>
  <si>
    <t>Compartir o transferir el riesgo</t>
  </si>
  <si>
    <t>Asumir el riesgo</t>
  </si>
  <si>
    <t>APLICABILIDAD EN TERRITORIALES</t>
  </si>
  <si>
    <t>2. Periodicidad</t>
  </si>
  <si>
    <t>3. Propósito</t>
  </si>
  <si>
    <t>4. Realización del control</t>
  </si>
  <si>
    <t>5. Observaciones y desviaciones</t>
  </si>
  <si>
    <t>6. Evidencia</t>
  </si>
  <si>
    <t>1. Responsable Asignado</t>
  </si>
  <si>
    <t>1.1 Responsable Adecuado</t>
  </si>
  <si>
    <t>Asignado</t>
  </si>
  <si>
    <t>No asignado</t>
  </si>
  <si>
    <t>Adecuado</t>
  </si>
  <si>
    <t>Inadecuado</t>
  </si>
  <si>
    <t>Oportuna</t>
  </si>
  <si>
    <t>Inoportuna</t>
  </si>
  <si>
    <t>No es un control</t>
  </si>
  <si>
    <t>Confiable</t>
  </si>
  <si>
    <t>No confiable</t>
  </si>
  <si>
    <t>Se investigan y resuelven oportunamente</t>
  </si>
  <si>
    <t>No se investigan y resuelven oportunamente.</t>
  </si>
  <si>
    <t>Completa</t>
  </si>
  <si>
    <t>Prevenir</t>
  </si>
  <si>
    <t>Detectar</t>
  </si>
  <si>
    <t>Incompleta</t>
  </si>
  <si>
    <t>No existe</t>
  </si>
  <si>
    <t>Manual</t>
  </si>
  <si>
    <t>Automático</t>
  </si>
  <si>
    <t>CL1</t>
  </si>
  <si>
    <t>CL11</t>
  </si>
  <si>
    <t>CL2</t>
  </si>
  <si>
    <t>CL3</t>
  </si>
  <si>
    <t>CL4</t>
  </si>
  <si>
    <t>CL5</t>
  </si>
  <si>
    <t>CL6</t>
  </si>
  <si>
    <t>Fuerte</t>
  </si>
  <si>
    <t>Moderado</t>
  </si>
  <si>
    <t>Débil</t>
  </si>
  <si>
    <t>96-100</t>
  </si>
  <si>
    <t>86-95</t>
  </si>
  <si>
    <t>0-85</t>
  </si>
  <si>
    <t>Puntaje
TOTAL</t>
  </si>
  <si>
    <t>CDI</t>
  </si>
  <si>
    <t>DEP</t>
  </si>
  <si>
    <t>GAG</t>
  </si>
  <si>
    <t>GCA</t>
  </si>
  <si>
    <t>GCT</t>
  </si>
  <si>
    <t>GCO</t>
  </si>
  <si>
    <t>GCM</t>
  </si>
  <si>
    <t>GSA</t>
  </si>
  <si>
    <t>GTI</t>
  </si>
  <si>
    <t>GCI</t>
  </si>
  <si>
    <t>GTH</t>
  </si>
  <si>
    <t>GDO</t>
  </si>
  <si>
    <t>GFI</t>
  </si>
  <si>
    <t>GGD</t>
  </si>
  <si>
    <t>GGG</t>
  </si>
  <si>
    <t>GIS</t>
  </si>
  <si>
    <t>GJU</t>
  </si>
  <si>
    <t>REG</t>
  </si>
  <si>
    <t>SEI</t>
  </si>
  <si>
    <t>SCP</t>
  </si>
  <si>
    <t>RESPONSABLE DETERMINACIÓN DE LA MATERIALIZACIÓN</t>
  </si>
  <si>
    <t>ENTREGABLE</t>
  </si>
  <si>
    <t>META ANUAL</t>
  </si>
  <si>
    <t>Se ejecuta de manera consistente</t>
  </si>
  <si>
    <t>Se ejecuta algunas veces</t>
  </si>
  <si>
    <t>No se ejecuta</t>
  </si>
  <si>
    <t>Solidez del CONJUNTO de controles</t>
  </si>
  <si>
    <t>Solidez INDIVIDUAL de cada control</t>
  </si>
  <si>
    <t>Calificación de la solidez INDIVIDUAL</t>
  </si>
  <si>
    <t>Calificación de la solidez CONJUNTO</t>
  </si>
  <si>
    <t>Disminución de probabilidad</t>
  </si>
  <si>
    <t>Disminución de impacto</t>
  </si>
  <si>
    <t>Directamente</t>
  </si>
  <si>
    <t>No disminuye</t>
  </si>
  <si>
    <t>Indirectamente</t>
  </si>
  <si>
    <t>Unidad medida de meta</t>
  </si>
  <si>
    <t>DEP-1</t>
  </si>
  <si>
    <t>Funcionamiento del control</t>
  </si>
  <si>
    <t xml:space="preserve">  Incumplimiento en la ejecución del presupuesto de inversión y en las metas proyecto y PND</t>
  </si>
  <si>
    <t>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t>
  </si>
  <si>
    <t>Desarticulación de los elementos del Plan Estratégico Institucional (PEI) con los planes y proyectos del IGAC</t>
  </si>
  <si>
    <t>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t>
  </si>
  <si>
    <t>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t>
  </si>
  <si>
    <t xml:space="preserve">1. Puntuación baja en el Índice de desempeño Institucional - IDI de las políticas del modelo.
2. No se logra la integración de los sistemas de gestión con el MIPG.
3. Desenfoque de las actividades ejecutadas por el personal en función del modelo MIPG.
4. Llamados de atención por entidades de control o administrativas.
5. Reprocesos en las actividades.
6. Pérdida de imagen institucional y credibilidad del proceso de Direccionamiento Estratégico y Planeación.
7. Afectaciones para el proceso de certificación en la norma ISO 9001:2015 o implementación de las políticas del MIPG.
8. Afectaciones en el cumplimiento de los objetivos estratégicos de la entidad. </t>
  </si>
  <si>
    <t>DEP-2</t>
  </si>
  <si>
    <t>DEP-3</t>
  </si>
  <si>
    <t>Responsable Oficina Asesora de Planeación</t>
  </si>
  <si>
    <t>Correo electrónico de Visto Bueno de la OAP para el cargue en SINERGIA o Correo electrónico de notificación de cargue por el responsable.</t>
  </si>
  <si>
    <t xml:space="preserve"> Resultados del mecanismo de evaluación utilizado y/o material evidencia de la evaluación realizada. </t>
  </si>
  <si>
    <t>Meta cambiante</t>
  </si>
  <si>
    <t>Columnas PROMEDIO que se mueve el RIESGO en PROBABILIDAD</t>
  </si>
  <si>
    <t>Columnas que se mueve en PROBABILIDAD por control individual</t>
  </si>
  <si>
    <t>Columnas que se mueve en IMPACTO por control individual</t>
  </si>
  <si>
    <t>DEP-4</t>
  </si>
  <si>
    <t>Producir, actualizar y disponer información cartográfica básica del territorio nacional cumpliendo con las especificaciones y estándares de producción, dentro del marco de la infraestructura colombiana de datos espaciales, para atender oportunamente los requerimientos de usuarios internos y externos.</t>
  </si>
  <si>
    <t>Gestionar proyectos de investigación, desarrollo, e innovación, programas de transferencia del conocimiento y asistencia técnica en el uso de tecnologías geoespaciales, gestión de información geográfica y temáticas relacionadas con procesos misionales, en el marco del sistema nacional de ciencia y tecnología; de manera oportuna, confiable y pertinente, asegurando los flujos de información que apoyen el fortalecimiento institucional, para satisfacer las necesidades y expectativas de las partes interesadas, dando cumplimiento a la normatividad legal vigente.</t>
  </si>
  <si>
    <t>Atender de forma oportuna y eficaz las solicitudes de soporte técnico relacionados con la plataforma tecnológica de la Entidad.</t>
  </si>
  <si>
    <t>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t>
  </si>
  <si>
    <t>Incumplimiento del Programa Anual de Auditorias Internas de Gestión</t>
  </si>
  <si>
    <t xml:space="preserve">1. Susceptibilidad de los procesos no auditados de incurrir en situaciones que generen sanciones fiscales, disciplinarias e inclusive penales.
2. Posibles sanciones disciplinarias al Jefe de la OCI por la no ejecución del Programa Anual de Auditorias.
3. Pérdida de imagen institucional y credibilidad del proceso de seguimiento y evaluación.
4. Afectaciones en la prestación del servicio a los usuarios del IGAC. </t>
  </si>
  <si>
    <t xml:space="preserve">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
</t>
  </si>
  <si>
    <t>Incumplimiento de alguna de las normas legales, técnicas y de la entidad durante el ejercicio de auditoria</t>
  </si>
  <si>
    <t xml:space="preserve">1. Informes deficientes que pueden conllevar a una errada toma de decisiones e insuficiente conocimiento sobre el estado del Sistema de Control Interno.
2. Susceptibilidad de los procesos auditados de incurrir en situaciones que generen sanciones fiscales, disciplinarias e inclusive penales.
3. Pérdida de imagen institucional y credibilidad del proceso de seguimiento y evaluación.
4. Afectaciones en la prestación del servicio a los usuarios del IGAC. </t>
  </si>
  <si>
    <t>1. Falta de apropiación e interiorización del Estatuto de Auditoría Interna y Código de ética del auditor.
2. Debilidad en las competencias de los auditores e insuficiente capacitación.</t>
  </si>
  <si>
    <t>Desarrollo de ejercicios auditores con resultados subjetivos y/o parciales</t>
  </si>
  <si>
    <t xml:space="preserve">1. Susceptibilidad de los procesos auditados de incurrir en situaciones que generen sanciones fiscales, disciplinarias e inclusive penales.
2. Informes deficientes que pueden conllevar a una errada toma de decisiones e insuficiente conocimiento sobre el estado del Sistema de Control Interno.
3. Pérdida de imagen institucional y credibilidad del proceso de seguimiento y evaluación. </t>
  </si>
  <si>
    <t xml:space="preserve">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t>
  </si>
  <si>
    <t>Omisión y/o encubrimiento deliberado durante la revisión y verificación 
de situaciones irregulares conocidas y/o encontradas en el proceso auditor, para favorecimiento propio o de terceros</t>
  </si>
  <si>
    <t xml:space="preserve">1. Detrimento patrimonial de la entidad
2. Incurrir en situaciones que generen sanciones fiscales, disciplinarias e inclusive penales.
3. Pérdida de imagen institucional y credibilidad del proceso de seguimiento y evaluación. </t>
  </si>
  <si>
    <t>1. Deficiencia en la atención prestada a los ciudadanos o grupos de interes
2. No contar con recursos tecnológicos para hacer seguimiento y agilizar las peticiones presentadas por los ciudadanos
3. Falta de conocimiento del personal de la normatividad vigente en derechos de petición</t>
  </si>
  <si>
    <t>1. Acciones de tutelas
2. Imposibilidad del seguimiento en tiempo real
3. Reprocesos y demora en las en la atención</t>
  </si>
  <si>
    <t>1. Afectaciones en la magen institucional y credibilidad del proceso de Servicio al Ciudadano y participación</t>
  </si>
  <si>
    <t>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t>
  </si>
  <si>
    <t>Inobservancia de las actividades tendientes a expedir regulación normativa por parte de la Entidad</t>
  </si>
  <si>
    <t>1. Sanciones de orden disciplinario, penal y/o fiscal en contra de la entidad o los funcionarios responsables.
2. Posibles demandas en contra de la entidad. 
3. Pérdida de imagen institucional y credibilidad del proceso de regulación.
4. Generación de vacíos legales por la ausencia de normatividad aplicable.</t>
  </si>
  <si>
    <t>Responsable en la Oficina, GIT o Área</t>
  </si>
  <si>
    <t>Responsable Oficina Asesora Jurídica</t>
  </si>
  <si>
    <t xml:space="preserve">1. Se identifica la ilegalidad del acto por parte de un ente judicial.
</t>
  </si>
  <si>
    <t>Declaratoria de inaplicación de la regulación expedida por la entidad</t>
  </si>
  <si>
    <t>1. Condiciones Ambientales que puedan afectar el desarrollo de las actividades del proceso</t>
  </si>
  <si>
    <t>1. Sanciones
2. Pérdida de imagen de la Entidad
3. Disminución de la calidad del Servicio</t>
  </si>
  <si>
    <t>Profesional responsable en el GIT Control Disciplinario</t>
  </si>
  <si>
    <t>Trimestral</t>
  </si>
  <si>
    <t>2. Deficiente o inadecuado control y seguimiento de las actuaciones llevadas a cabo en curso de los procesos disciplinarios.</t>
  </si>
  <si>
    <t>Actos indebidos por acción u omisión para favorecer a Funcionarios o exfuncionarios en el desarrollo del proceso disciplinario</t>
  </si>
  <si>
    <t>1. Sanciones
2. Pérdida de imagen de la Entidad</t>
  </si>
  <si>
    <t>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t>
  </si>
  <si>
    <t>1. Imagen negativa de la Oficina Informática y Telecomunicaciones
2. Usuario final insatisfecho 
3. Sanciones legales por la respuesta tardía a las solicitudes relacionadas con las aplicaciones misionales</t>
  </si>
  <si>
    <t>Ingenieros de sistemas de cada Dirección Territorial
Líder de mesa de servicios de la Oficina de Informática en el nivel central</t>
  </si>
  <si>
    <t xml:space="preserve">1. Mala o ausente programación de mantenimientos
2. Falta de recursos para la adquisición de insumos para la realización de mantenimientos
3. Ausencia o inasistencia del personal crítico de la OIT cuyo conocimiento especializado es requerido para el desarrollo de la jornada normal de trabajo </t>
  </si>
  <si>
    <t>1. Inoperatividad de la plataforma tecnológica para el cumplimiento de los objetivos institucionales 
2. Errores masivos sobre la plataforma tecnológica y en los sistemas de información
3. Daños en la infraestructura tecnológica
4. Afectación de los procesos de la entidad
5. Afectaciones en la prestación del servicio al usuario final
6. Pérdidas económicas
7. Sanciones legales</t>
  </si>
  <si>
    <t>Coordinador del GIT de Infraestructura Tecnológica</t>
  </si>
  <si>
    <t xml:space="preserve">1. Deficiencias en el control de perfiles y roles de acceso a las bases de datos
2. Auditoria insuficiente en las bases de datos
3. Falta de manifestación de conflictos de interés </t>
  </si>
  <si>
    <t xml:space="preserve">Posibilidad de otorgar accesos a la infraestructura tecnológica sin seguir procedimientos  formales para favorecer a un tercero </t>
  </si>
  <si>
    <t>1. Ocurrencia de delito que afecta al Instituto
2. Pérdida de confianza digital 
3. Sanciones de orden disciplinario, penal y fiscal en contra de la entidad.
4. Pérdida de imagen institucional y credibilidad del proceso informático
5. Pérdidas económicas para la entidad</t>
  </si>
  <si>
    <t xml:space="preserve">
1. Falta de verificación permanente a las plataformas y páginas web jurídicas especializadas.
2. Falta de respuesta adecuada y oportuna por parte de los procesos involucrados para atender  los requerimientos judiciales.
3. Novedades en el personal que afectan la atención de los trámites a procesos judiciales en la sede central y en las Direcciones Territoriales.</t>
  </si>
  <si>
    <t>Inoportunidad  en la respuesta a los requerimientos en procesos judiciales</t>
  </si>
  <si>
    <t>1. Sanciones de orden disciplinario, penal y fiscal en contra de la entidad y los abogados.
2. Posibles sentencias condenatorias que puede acarrear pérdida de recursos financieros.
3. Pérdida de imagen institucional y credibilidad del proceso de gestión jurídica.</t>
  </si>
  <si>
    <t xml:space="preserve">Jefe de la Oficina Asesora Jurídica o a quien asigne en Sede Central </t>
  </si>
  <si>
    <t>1. Falta de seguimiento al estado de los antecedentes disciplinarios de los abogados de la entidad.
2. No manifestación de conflictos de interés por parte de los abogados en procesos que tengan a cargo.
3. Desconocimiento de las inhabilidades e incompatibilidades de los abogados en el trámite de procesos judiciales.</t>
  </si>
  <si>
    <t>Respuesta indebida o fuera de los términos legales a los  procesos judiciales, para beneficiar los intereses de un tercero</t>
  </si>
  <si>
    <t xml:space="preserve">1. Sanciones de orden disciplinario, penal y fiscal en contra de la entidad y los abogados.
2. Pérdida de imagen institucional y credibilidad del proceso de gestión jurídica.
3. Detrimento patrimonial para la entidad producto de los actos de corrupción. </t>
  </si>
  <si>
    <t>Responsable asignado de la Oficina Asesora Jurídica en Sede Central</t>
  </si>
  <si>
    <t xml:space="preserve">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
</t>
  </si>
  <si>
    <t>Solicitud o recibimiento de dádivas para generar lineamientos geográficos, certificados o  deslindes que no cumplan con la normatividad vigente,  estándares  o especificaciones técnicas para beneficio propio o de un tercero</t>
  </si>
  <si>
    <t>1. Perjuicio en la imagen institucional y pérdida de credibilidad en el IGAC
2. Sanciones disciplinarias
3. Demandas y procesos legales en contra del Instituto
4. Reprocesos ante la necesidad de volver a realizar el trabajo donde se haya detectado el hecho de corrupción.
5. Multas y sanciones que deba pagar el IGAC por perjuicios a terceros</t>
  </si>
  <si>
    <t>Coordinadores del GIT Estudios geográficos y ordenamiento territorial y GIT Fronteras y límites de entidades territoriales</t>
  </si>
  <si>
    <t>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t>
  </si>
  <si>
    <t>Manipulación y/o sustracción indebida de información  geográfica durante el proceso  previo a su publicación o presentación de resultados, para beneficio propio o de un tercero.</t>
  </si>
  <si>
    <t>1. Perjuicio en la imagen institucional y pérdida de credibilidad en el IGAC
2. Sanciones disciplinarias
3. Demandas y procesos legales en contra del Instituto
4. Demandas de parte del IGAC por pérdida de la autoría intelectual 
5. Reprocesos de las actividades que se ejecutaron para obtener el producto</t>
  </si>
  <si>
    <t>Técnico encargado de archivo del GIT Fronteras y límites de entidades territoriales</t>
  </si>
  <si>
    <t>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t>
  </si>
  <si>
    <t>Incumplimiento de la normatividad, estándares y/o procedimientos de información geográfica en la generación, actualización y publicación de metodologías, estudios e investigaciones geográficas, deslindes y de la delimitación de entidades territoriales</t>
  </si>
  <si>
    <t>1. Sobrecostos
2. Reprocesos
3. Demandas que podrían desencadenar en indemnizaciones que deba pagar la Entidad
4. Pérdida de imagen y credibilidad
5. Quejas y reclamos de los usuarios
6. Investigaciones y sanciones disciplinarias</t>
  </si>
  <si>
    <t>Coordinadores del GIT Estudios geográficos y GIT de fronteras y limites de entidades territoriales</t>
  </si>
  <si>
    <t>Coordinador  GIT de Estudios Geográficos y Ordenamiento Territorial, el Coordinador GIT de Fronteras y Limites de Entidades Territoriales</t>
  </si>
  <si>
    <t xml:space="preserve">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
</t>
  </si>
  <si>
    <t>Incumplimiento en los tiempos programados para la generación, actualización y publicación de metodologías, estudios e investigaciones geográficas, deslindes y delimitación de las entidades territoriales.</t>
  </si>
  <si>
    <t xml:space="preserve">1. Perjuicio en la imagen institucional y pérdida de credibilidad en el IGAC
2. Obstaculiza la operación de otros procesos misionales del instituto
3. Pérdida de  oportunidades para ofertar convenios interinstitucionales 
4. Quejas y reclamos de los usuarios
5. Demandas que podrían desencadenar en indemnizaciones que deba pagar la Entidad
6. Investigaciones y sanciones disciplinarias
7. Afectación en el presupuesto mayor a 300 millones y hasta 400 millones de pesos anuales reflejado en el recorte por la no ejecución de lo programado
</t>
  </si>
  <si>
    <t>Coordinadores del GIT Estudios geográficos y ordenamiento territorial y GIT Fronteras y limites de entidades territoriales</t>
  </si>
  <si>
    <t>1. No disposición oportuna de pasajes aéreos, vehículos y viáticos para el desarrollo del mantenimiento correctivo y preventivo y la recuperación de datos de las estaciones.
2. Falla en la comunicación de los servidores de la oficina de informática, líneas telefónicas e internet.
3. Presupuesto insuficiente para la reparación o mantenimiento de estaciones dañadas o fallas de equipos, así como para la adquisición y calibración de equipos geodésicos y topográficos.
4. Planta de personal de geodestas insuficiente para realizar visitas de mantenimiento preventivo y correctivo, así como recolección y publicación de la información.
5. Desconexión de las estaciones geodésicas por desconocimiento de las instituciones en donde se encuentran instaladas o por falta de fluido eléctrico</t>
  </si>
  <si>
    <t>Inoportunidad en la entrega y publicación de la información geodésica a los usuarios</t>
  </si>
  <si>
    <t>1. Demandas y procesos legales en contra del Instituto
2. Quejas e inconformidad de los usuarios
3. Perjuicio en la imagen institucional del IGAC
4. Impacto negativo en los proyectos de los usuarios a nivel económico y en tiempo
5. Obstaculiza la operación de los demás procesos misionales del Instituto
6. Aunque se materialice el riesgo es posible recrear, disponer y/o publicar la información en un tiempo mayor a 8 horas</t>
  </si>
  <si>
    <t>Profesional responsable de la red MAGNA-ECO</t>
  </si>
  <si>
    <t>Profesional encargado de proyectos de red pasiva en el GIT Gestión Geodésica</t>
  </si>
  <si>
    <t>1. Falta de revisión de calidad de resultados que cumplan con los estándares establecidos.
2. Falla en los equipos de toma de datos, generadores de información utilizada como insumo para la generación de datos geodésicos.
3. Ejecución inadecuada de los procesos de cálculo establecidos por el IGAC y entidades externas.
4. Falla en los software de procesamiento utilizados para el cálculo de información geodésica.
5. Desconfiguración de los módulos del software de procesamiento y ajustes generando valores atípicos.</t>
  </si>
  <si>
    <t>Incumplimiento de estándares de calidad nacionales e internacionales en la generación de información geodésica</t>
  </si>
  <si>
    <t>1. Entrega de resultados que presentan valores fuera de los rangos de precisión establecidos.
2. Obtención de resultados de baja precisión o incorrectos, que desobedecen a los lineamientos de los estándares definidos.
3. Generación de información de baja precisión, con posibles vacíos, saltos de ciclo, bajo volumen de información, entre otros, que imposibilitan la calidad del proceso final.
4. Reclamos de los usuarios que recibieron la información geodésica sin el cumplimiento de estándares</t>
  </si>
  <si>
    <t xml:space="preserve"> Coordinador del GIT Gestión Geodésica </t>
  </si>
  <si>
    <t xml:space="preserve">1. Falta de apropiación de valores institucionales.
2. Falta de verificación del cumplimiento de normatividad vigente, estándares o especificaciones técnicas.
3. Recibimiento de solicitudes del usuario de manera  directa por parte de los funcionarios o contratistas del GIT Gestión Geodésica
4. Publicación inoportuna de los datos geodésicos en la página web
</t>
  </si>
  <si>
    <t>1. Perjuicio en la imagen institucional y pérdida de credibilidad en el IGAC
2. Sanciones disciplinarias
3. Demandas y procesos legales en contra del Instituto</t>
  </si>
  <si>
    <t>Coordinador del GIT Gestión Geodésica</t>
  </si>
  <si>
    <t xml:space="preserve">1. Desconocimiento de las dependencias ordenadoras de los procedimientos del GIT Gestión Financiera
</t>
  </si>
  <si>
    <t>Registros presupuestales, contables y de tesorería generados inoportunamente</t>
  </si>
  <si>
    <t>1. Sanciones de orden disciplinario, penal, fiscal  así como sentencias  condenatoria en contra de la entidad.
2. Pérdida de imagen institucional y credibilidad del proceso de gestión jurídica.</t>
  </si>
  <si>
    <t>1. Utilización inadecuada de conceptos parametrizados por la entidad para el registro de hechos económicos en el SIIF Nación</t>
  </si>
  <si>
    <t>Registros presupuestales, contables y de tesorería que no coincidan con la realidad</t>
  </si>
  <si>
    <t>1. Pérdida de imagen institucional y credibilidad del proceso de gestión jurídica.</t>
  </si>
  <si>
    <t>1. Manipulación de la información financiera.</t>
  </si>
  <si>
    <t>1. Sanciones de orden disciplinario, penal, fiscal  para los funcionarios</t>
  </si>
  <si>
    <t>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t>
  </si>
  <si>
    <t>Inoportunidad en la actualización e implementación de los instrumentos archivísticos</t>
  </si>
  <si>
    <t>1. Pérdida de la documentación generada por la entidad.
2. Pérdida de imagen institucional y credibilidad del proceso de gestión documental. 
3. Acumulación de la documentación en los Archivos de Gestión, por falta de implementación de los lineamientos del proceso de gestión documental.
4. Sanciones de orden disciplinario, penal y fiscal en contra de la entidad.</t>
  </si>
  <si>
    <t>Tecnólogos del GIT de Gestión Documental</t>
  </si>
  <si>
    <t>Responsable en el GIT de Gestión Documental</t>
  </si>
  <si>
    <t>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t>
  </si>
  <si>
    <t>Pérdida de la memoria institucional</t>
  </si>
  <si>
    <t xml:space="preserve">
1. Pérdida de imagen institucional y credibilidad del proceso de gestión documental. 
2. Sanciones de orden disciplinario, penal y fiscal en contra de la entidad.
3. Se afecta la toma de decisiones de Alta Dirección. 
4. Se afecta el cumplimiento de los objetivos estratégicos de la entidad.
5. Afectación en el acceso a la información por parte de los usuarios internos y externos. 
</t>
  </si>
  <si>
    <t>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t>
  </si>
  <si>
    <t>Sustracción, eliminación o manipulación indebida de la documentación en el Archivo Central para beneficio particular o de terceros</t>
  </si>
  <si>
    <t xml:space="preserve">1. Pérdida de la documentación generada por la entidad.
2. Pérdida de imagen institucional y credibilidad del proceso de gestión documental. 
3. Sanciones de orden disciplinario, penal y fiscal en contra de la entidad.
4. Afectación en el acceso a la información por parte de los usuarios internos y externos. </t>
  </si>
  <si>
    <t>1. Recursos inadecuados e insuficientes (económicos, humanos y técnicos)   
2. Falta de entrenamiento.
3. Incumplimiento  de los Procedimientos.
4. Falta de personal</t>
  </si>
  <si>
    <t>1. Sanciones para la Entidad
2. Accidentes, incidentes y enfermedades laborales
3. Interrupción de las actividades.
4. Reprocesos en las actividades.</t>
  </si>
  <si>
    <t xml:space="preserve">1. Desconocimiento o incumplimiento de los lineamientos internos de talento humano.
2. Recursos inadecuados e insuficientes (económicos, humanos y técnicos)                       
3. Actualización normatividad                                         
4. Reestructuración y/o rediseño del IGAC               
5. Incumplimiento en los tiempos establecidos para dar a respuestas por parte del CNSC a la entidad.                                                              </t>
  </si>
  <si>
    <t>1. Quejas y reclamos por parte de los Funcionarios
2. Impide que las dependencias del IGAC cumplan oportunamente sus procesos por falta de personal para ejecutarlos
3. Disminución de la Calidad del Servicio
4. Afecta el cumplimiento del Plan Estratégico de Talento Humano.                                                                                         
5. Afecta el cumplimiento misional del Instituto                                            
6. Demandas, acciones de tutela de personal externo, interesados en los procesos de vinculación.</t>
  </si>
  <si>
    <t>1. Incumplimiento del  Procedimiento
2. Retrasos en la ejecución de las actividades del PIC con motivo del periodo de Emergencia Sanitaria.</t>
  </si>
  <si>
    <t>1. Quejas y reclamos por parte de los Funcionarios
2. Interrupción de las actividades de acuerdo con el cronograma establecido.
3. Afectación a la Calidad del Servicio</t>
  </si>
  <si>
    <t>Operativos</t>
  </si>
  <si>
    <t xml:space="preserve">1. Inadecuada gestión de la infraestructura física y tecnológica (mantenimiento de instalaciones- laboratorio-aulas- baños-pisos- etc.)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t>
  </si>
  <si>
    <t>Inoportunidad en la prestación de servicios o en la entrega de productos</t>
  </si>
  <si>
    <t>1. Sanciones penales o disciplinarias
2. Se producen investigaciones fiscales.
3. Se presentarían intermitencias o dificultades en la operación del proceso
4. Se producen investigaciones disciplinarias.
5. Aunque se materialice el riesgo es posible recrear, disponer y/o publicar la información en un tiempo mayor a 8 horas
6. Afectación en el presupuesto mayor a 200 millones y hasta 300 millones de pesos anuales
7. Afecta la imagen de la Entidad</t>
  </si>
  <si>
    <t xml:space="preserve">Responsable del seguimiento a la gestión documental del proceso de Gestión del conocimiento, investigación e innovación </t>
  </si>
  <si>
    <t>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t>
  </si>
  <si>
    <t>Posibilidad de entregar un  producto o prestar un  servicio que no cumpla con las especificaciones técnicas establecidas o con las necesidades y expectativas de los usuarios</t>
  </si>
  <si>
    <t>1. Quejas, reclamos e insatisfacción de los usuarios y demás partes interesadas a las que se entrega el producto o servicio.
2. Afecta la imagen institucional de manera negativa 
3. Pérdida de la consecución de nuevos clientes, proyectos o convenios
4. Pérdida del reconocimiento como centro de investigación ante el Ministerio de ciencias
5. Se producen investigaciones disciplinarias.
6. Demandas contra el Instituto.</t>
  </si>
  <si>
    <t>Coordinadores de los GIT's TIG, I+D+I</t>
  </si>
  <si>
    <t>Coordinador del GIT I+D+I</t>
  </si>
  <si>
    <t>Coordinadores de los GIT's TIG, I+D+I, CTEIG</t>
  </si>
  <si>
    <t>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t>
  </si>
  <si>
    <t>Posibilidad de recibir o solicitar cualquier dádiva o beneficio a nombre propio o de terceros con el fin de obtener información reservada o clasificada, conseguir un resultado de un proyecto de investigación antes de ser publicado o adquirir un título de postgrado.</t>
  </si>
  <si>
    <t>1. Perjuicio en la imagen institucional y pérdida de credibilidad en el IGAC
2. Sanciones disciplinarias
3. Demandas y procesos legales en contra del Instituto
4. Sanciones fiscales o indemnizaciones pagadas por la Entidad.
5. Investigaciones fiscales, penales o disciplinarias por parte de entes de control</t>
  </si>
  <si>
    <t>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t>
  </si>
  <si>
    <t>Inoportunidad en la entrega de las necesidades de las soluciones informáticas requeridas por la entidad para el cumplimiento de sus objetivos</t>
  </si>
  <si>
    <t>1. Limitación en la prestación de servicios tecnológicos que afecta los procesos del Instituto. 
2. Recursos tecnológicos insuficientes para el cumplimiento de los objetivos.
3. Insatisfacción de los usuarios finales por la prestación del servicio</t>
  </si>
  <si>
    <t>Jefe de la Oficina de Informática y Telecomunicaciones</t>
  </si>
  <si>
    <t xml:space="preserve">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t>
  </si>
  <si>
    <t>Indisponibilidad de infraestructura tecnológica para soportar los servicios de TI requeridos  por la entidad</t>
  </si>
  <si>
    <t>1. Fallas en la prestación de los servicios tecnológicos a usuarios internos y externos 
2. Sanciones legales
3. Pérdida de imagen institucional
4. Investigaciones y sanciones disciplinarias
5. Insatisfacción de los usuarios</t>
  </si>
  <si>
    <t>Coordinador GIT de Infraestructura Tecnológica</t>
  </si>
  <si>
    <t>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t>
  </si>
  <si>
    <t>Posibilidad de uso de infraestructura tecnológica para fines personales o comerciales</t>
  </si>
  <si>
    <t xml:space="preserve">
1. Disminución de la capacidad tecnológica para atender las necesidades de IGAC.
2. Exposición de la entidad a ataques informáticos no autorizados.
3. Pérdida de imagen institucional
4. Afectación económica de la entidad
5. Sanciones disciplinarias
</t>
  </si>
  <si>
    <t>Profesional designado del GIT de Infraestructura Tecnológica</t>
  </si>
  <si>
    <t xml:space="preserve">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t>
  </si>
  <si>
    <t xml:space="preserve"> Gestión inadecuada de los impactos ambientales generados por la entidad</t>
  </si>
  <si>
    <t xml:space="preserve">Responsable del Sistema de Gestión Ambiental </t>
  </si>
  <si>
    <t>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t>
  </si>
  <si>
    <t>1. Deterioro o pérdida de los bienes, equipos o inmuebles de la entidad.
2. Afectaciones en las condiciones físicas para la ejecución de funciones de los servidores públicos.
3. Afectación en la prestación del servicio al usuario.
4. Sanciones de orden disciplinario, penal y fiscal en contra de la entidad o de los funcionarios.</t>
  </si>
  <si>
    <t>Responsable asignado GIT Servicios Administrativos</t>
  </si>
  <si>
    <t>Responsable en las Direcciones Territoriales</t>
  </si>
  <si>
    <t>1. Alteraciones o inconsistencias en el formato de solicitud de transporte presentado.
2. Asignación de vehículos sin surtir los trámites respectivos.</t>
  </si>
  <si>
    <t>Posibilidad de uso del servicio de transporte del IGAC para actividades personales o que beneficien a terceros diferentes a temas laborales</t>
  </si>
  <si>
    <t>1. Investigaciones disciplinarias a los funcionarios implicados. 
2. Reducción de la disponibilidad del servicio de transporte para fines misionales.
3. Desgaste innecesario de los vehículos y  gasto de combustible.</t>
  </si>
  <si>
    <t>Responsable de los servicios de transporte en el GIT de Servicios Administrativos</t>
  </si>
  <si>
    <t>1. Desconocimiento de los procedimientos
2. Incumplimiento de  los lineamientos dados por la oficina de difusión y mercadeo
3. Planeación inadecuada de las actividades.
4. Inoportunidad en la invitación para participación en eventos.</t>
  </si>
  <si>
    <t>1. Pérdida de imagen institucional
2. Disminución de la calidad del servicio
3. Baja participación de asistentes en los eventos programados
4. Afectación en el posicionamiento de la imagen  de la entidad</t>
  </si>
  <si>
    <t>Responsable en el proceso de Gestión de Comunicaciones y Mercadeo</t>
  </si>
  <si>
    <t>1. Falta de comunicación entre las dependencias</t>
  </si>
  <si>
    <t>1. Investigaciones disciplinarias
2. Pérdida de bienes
3. Detrimento patrimonial</t>
  </si>
  <si>
    <t>1. Sistemas de información susceptibles de manipulación o adulteración por falta de seguridad</t>
  </si>
  <si>
    <t>Manipulación y/o sustracción de la información misional que maneja el proceso, para beneficio propio y/o de un particular</t>
  </si>
  <si>
    <t>1. Sanciones
2. Detrimento patrimonial
3. Pérdida de la confidencialidad, integridad y disponibilidad de la Información</t>
  </si>
  <si>
    <t>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t>
  </si>
  <si>
    <t xml:space="preserve">Inadecuada supervisión de contratos de adquisición de bienes, obras y servicios </t>
  </si>
  <si>
    <t xml:space="preserve">1. Sanciones de orden disciplinario y contractuales.
2. Demandas judiciales
3. Incumplimiento de metas
</t>
  </si>
  <si>
    <t>Responsable en el GIT de Gestión Contractual</t>
  </si>
  <si>
    <t>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t>
  </si>
  <si>
    <t>Manipulación del proceso contractual  para beneficio particular o de terceros en la adjudicación de un contrato</t>
  </si>
  <si>
    <t>1. Hallazgos o sanciones de orden disciplinario, penal y fiscal.
2. Pérdida de imagen institucional y credibilidad del proceso de gestión contractual.
3. Detrimento patrimonial
4. Afectación en la calidad de los productos,  servicios y obra pública.
5. Demandas</t>
  </si>
  <si>
    <t xml:space="preserve">1. Falencias en la aplicación de controles de seguridad en la custodia de los activos o  elementos.
2. Ausencia de control en la custodia de los elementos en las instalaciones del Almacén.
3. Ingreso de personal no autorizado a las instalaciones del Almacén. </t>
  </si>
  <si>
    <t>Pérdida de bienes de las instalaciones del Almacén del IGAC</t>
  </si>
  <si>
    <t xml:space="preserve">1. Investigaciones disciplinarias por la perdida de los activos o elementos de las instalaciones del Almacén.
2. Detrimento patrimonial por la pérdida de activos o elementos de las instalaciones del Almacén.
3. Afectación de las pólizas de seguros de los activos o elementos.
4. Afectaciones en la prestación del servicio al usuario por la necesidad del bien perdido. </t>
  </si>
  <si>
    <t>Responsable del Almacén General.</t>
  </si>
  <si>
    <t xml:space="preserve">1. Falta de conocimiento de los procedimientos establecidos.
2. Recursos inadecuados o insuficientes.
</t>
  </si>
  <si>
    <t>Incumplimiento de los estándares de producción (calidad) en la prestación del servicio público Catastral por excepción</t>
  </si>
  <si>
    <t>1. Afectación  de la Calidad del servicio
2. Investigaciones Disciplinarias
3. Pérdida de Imagen Institucional</t>
  </si>
  <si>
    <t xml:space="preserve"> 
1. Situaciones de orden Público en  los municipios a Intervenir
2. Condiciones medioambientales que afectan la prestación del servicio.
3. Incumplimiento de los pagos de la entidad contratante.</t>
  </si>
  <si>
    <t>Inoportunidad en los tiempos establecidos para la entrega de los productos resultados del  proceso de formación y actualización catastral con los municipios en jurisdicción del IGAC</t>
  </si>
  <si>
    <t>1. Sanciones
2. Detrimento patrimonial
3. Pérdida de imagen institucional</t>
  </si>
  <si>
    <t xml:space="preserve">1. Situaciones de orden Público en  los municipios a Intervenir
2. Condiciones medioambientales que afectan la prestación del servicio.
</t>
  </si>
  <si>
    <t>Inoportunidad en los tiempos establecidos para la entrega de los avalúos comerciales</t>
  </si>
  <si>
    <t xml:space="preserve">1. Sanciones
2. Pérdida de imagen institucional.
</t>
  </si>
  <si>
    <t xml:space="preserve">1. Falta  de Personal
2. Recursos inadecuados o insuficientes.
</t>
  </si>
  <si>
    <t>Solicitar o recibir dinero o dádivas por la realización u omisión de actos en la prestación de servicios o trámites catastrales, con el propósito de beneficiar a un particular.</t>
  </si>
  <si>
    <t xml:space="preserve">
1. Alta rotación de personal que genera pérdida de recurso humano con conocimiento y experticia en los procesos.
2. Desconocimiento por parte del equipo técnico de las especificaciones y estándares de producción o del marco de la infraestructura de datos espaciales ICDE
3. Insuficiente comunicación y socialización de los procesos cartográficos y metodologías de trabajo.
4. Falta de verificación del cumplimiento de normatividad vigente, estándares o especificaciones técnicas durante las diferentes etapas del proceso de producción de información cartográfica básica
5. Daño de los equipos tecnológicos especializados para la producción cartográfica.
6. Falta o insuficiente mantenimiento y/o calibración de equipos de oficina y de campo (topográficos y estaciones de trabajo)
7. Fallas u obsolescencia de la cámara aérea digital
8. Insuficiente software licenciado.
9. Los datos recopilados durante los trabajos realizados en campo, en algunas ocasiones no cumplen las especificaciones técnicas.
10. Inadecuada capacidad de la infraestructura tecnológica para la producción cartográfica
11. Revisión de los productos cartográficos sin la metodología adecuada para determinar el cumplimiento de los estándares o especificaciones técnicas
12. Débil revisión de la aplicación de los lineamientos de la ICDE durante el proceso de producción cartográfica.</t>
  </si>
  <si>
    <t>Incumplimiento de las especificaciones y estándares de producción cartográfica</t>
  </si>
  <si>
    <t>1. Deslegitimización y poca confiabilidad en la información y los productos producidos por el instituto
2. Incurrencia en reprocesos, afectando el cumplimiento de los cronogramas establecidos.
3. Pérdida de recursos económicos de la entidad territorial que contrató la elaboración de los productos cartográficos
4. Afectación en la mala planeación y ordenamiento del territorio, incurriendo en decisiones erróneas por parte de los entes territoriales.
5. Demandas contra el IGAC de parte de la entidad con la que se tiene el convenio</t>
  </si>
  <si>
    <t>1. Orden público que limita el acceso a las zonas en el trabajo en campo.
2. Condiciones climatológicas adversas.
3. Eventos externos que impiden realizar la producción o actualización de la información cartográfica.
4. Fallas en los equipos usados
5. Planeación inadecuada
6. Demoras en la actualización de software y hardware 
7. Insuficiente software licenciado.
8. Demoras en los procesos de contratación de personal.
9. Problemas en la consecución de insumos para la producción cartográfica</t>
  </si>
  <si>
    <t>Incumplimiento de los tiempos programados para la atención de requerimientos de usuarios internos y externos en la producción, actualización y disposición de información cartográfica básica</t>
  </si>
  <si>
    <t>1. Mala imagen para el IGAC
2. Insatisfacción de los usuarios internos y externos
3. Demandas contra el IGAC de parte de la entidad con la que se tiene el convenio
4. Impacta la ejecución de varios procesos de la Entidad
5. Atraso en los procesos de los usuarios externos que requieren los productos generados por este proceso</t>
  </si>
  <si>
    <t>1. Falta de verificación del cumplimiento de normatividad vigente, estándares o especificaciones técnicas durante las diferentes etapas del proceso de producción de información cartográfica básica.
2. Falta de apropiación de valores éticos 
3. Falta de control en el manejo de la información
4. Acceso no autorizado a recursos tecnológicos y sistemas de información del proceso cartográfico
5. Tráfico de influencias y/o amiguismos</t>
  </si>
  <si>
    <t>Recibir dádivas para alterar u omitir información en las diferentes etapas del proceso de producción cartográfica básica para beneficio propio o de un particular.</t>
  </si>
  <si>
    <t>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t>
  </si>
  <si>
    <t>Incumplimiento en la elaboración de los productos programados en el proceso de Gestión Agrológica</t>
  </si>
  <si>
    <t xml:space="preserve">1. Reprocesos
2. Insatisfacción del cliente
3. Pérdida de credibilidad e imagen institucional.
4. Demandas o multas </t>
  </si>
  <si>
    <t xml:space="preserve"> Subdirector de Agrología</t>
  </si>
  <si>
    <t xml:space="preserve">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t>
  </si>
  <si>
    <t>Calidad deficiente de los productos generados por la Gestión Agrológica</t>
  </si>
  <si>
    <t>1. Aplicación parcial de los procedimientos y demás documentos del SGI relacionados con el manejo de la muestra en el LNS.
2. Inadecuada manipulación, almacenamiento y transporte de la muestra
3. Inadecuada rotulación de la muestra
4. Incumplimiento por parte de la empresa de mensajería en el transporte de las muestras</t>
  </si>
  <si>
    <t>Pérdida de la muestra de suelos</t>
  </si>
  <si>
    <t xml:space="preserve">1. Insatisfacción del cliente
2. Pérdida de credibilidad e imagen institucional 
3. Quejas y Reclamos
4. Incumplimiento de los productos del proceso
5. Perdida de recursos de la entidad </t>
  </si>
  <si>
    <t>Profesional de apoyo al SGI en el  Laboratorio Nacional de Suelos</t>
  </si>
  <si>
    <t>Incumplimiento en los acuerdos de niveles de servicio establecidos en el catálogo de servicios de TI</t>
  </si>
  <si>
    <t xml:space="preserve"> Acta de reunión y/o cronograma de auditoría verificado.</t>
  </si>
  <si>
    <t xml:space="preserve">Resultados de la evaluación a los auditores y/o plan de mejoramiento individual (si aplica). </t>
  </si>
  <si>
    <t>Informes preliminares y finales presentados por correo electrónico al Jefe de la OCI y/o verificaciones realizadas al informe por parte del jefe de la OCI.</t>
  </si>
  <si>
    <t>Informes de auditoria revisados y objetados.</t>
  </si>
  <si>
    <t>Correo de envío del proyecto de Acto Administrativo al proceso de Difusión y Mercadeo para publicación en la página web; y/o link de publicación del Acto Administrativo.</t>
  </si>
  <si>
    <t>Correo remisorio y/o memorando con las observaciones por parte de la OAJ al proceso que proyectó el acto.</t>
  </si>
  <si>
    <t xml:space="preserve">Fallo del ente judicial recibido por la entidad y/o nuevo acto administrativo generado (en caso de presentarse la inaplicabilidad). </t>
  </si>
  <si>
    <t>Cronograma de mantenimiento con seguimiento y control registro de mantenimientos</t>
  </si>
  <si>
    <t>Memorando y/o correo electrónico de solicitud de conceptos técnicos.</t>
  </si>
  <si>
    <t>Convocatoria a través de correo electrónico, acta de reunión, agenda y/o pantallazo de los participantes (convocatoria virtual)</t>
  </si>
  <si>
    <t>Memorando o correo electrónico informando la situación, en caso de que haya lugar</t>
  </si>
  <si>
    <t>Matriz de seguimiento a la Red MAGNA-ECO</t>
  </si>
  <si>
    <t>Formato de revisión de equipos</t>
  </si>
  <si>
    <t>Documentos soporte de los registros presupuestales</t>
  </si>
  <si>
    <t>Registros de asistencia y actas de reunión. Para el caso de incumplimiento envío correos electrónicos.</t>
  </si>
  <si>
    <t>Formato diligenciado y firmado por el solicitante de los documentos en Archivo Central</t>
  </si>
  <si>
    <t>Informe mensual soportado con las evidencias en DRIVE y/o reporte del indicador de cumplimiento.</t>
  </si>
  <si>
    <t xml:space="preserve">Informe mensual soportado con las evidencias en DRIVE y/o reporte del indicador de cumplimiento. </t>
  </si>
  <si>
    <t xml:space="preserve"> Comunicados y/o actas de reunión de Comité Institucional de Gestión y Desempeño.</t>
  </si>
  <si>
    <t>Correos electrónicos</t>
  </si>
  <si>
    <t xml:space="preserve">Reporte de creación y modificación de usuarios en la herramienta de la mesa de servicios. </t>
  </si>
  <si>
    <t>Correo electrónico con la aprobación de la solicitud y/o Plan de mantenimiento aprobado.</t>
  </si>
  <si>
    <t xml:space="preserve">Seguimiento realizado al Plan de mantenimiento y/o correos de aprobación a las modificaciones del plan. </t>
  </si>
  <si>
    <t>Planilla de programación de transporte verificada para los casos con observaciones y/o comunicado realizado al conductor o servidor (si aplica).</t>
  </si>
  <si>
    <t>Base de datos en Excel con información consolidada y/o correo electrónico solicitando la información a los procesos</t>
  </si>
  <si>
    <t>Registros de asistencia  y/o Acta de Comité</t>
  </si>
  <si>
    <t xml:space="preserve">Correo electrónico con la alerta mensual </t>
  </si>
  <si>
    <t xml:space="preserve">Correo remitido (si aplica) o lista de chequeo      </t>
  </si>
  <si>
    <t>Reporte mensual recibido por la empresa de seguridad y reporte de novedades realizadas por el Almacén.</t>
  </si>
  <si>
    <t>Informes de inventario, actas, comprobantes de ajustes y/o notificaciones por correo electrónico.</t>
  </si>
  <si>
    <t>Formato de inducción a contratistas diligenciado y firmado, registros de asistencia a socializaciones, material fotográfico y/o correos electrónicos remitidos.</t>
  </si>
  <si>
    <t xml:space="preserve"> Informe de aprobación o rechazo del producto cartográfico</t>
  </si>
  <si>
    <t>Correo electrónico informando los resultados de la verificación de roles y usuarios</t>
  </si>
  <si>
    <t>Certificados de antecedentes disciplinarios, correo electrónico remitido a la Jefe de la OAJ con el reporte.</t>
  </si>
  <si>
    <t xml:space="preserve">Correo electrónico remitido al abogado y recibido con la manifestación. </t>
  </si>
  <si>
    <t>N°</t>
  </si>
  <si>
    <t>SEI-1</t>
  </si>
  <si>
    <t>SEI-2</t>
  </si>
  <si>
    <t>SEI-3</t>
  </si>
  <si>
    <t>SEI-4</t>
  </si>
  <si>
    <t>SCP-1</t>
  </si>
  <si>
    <t>SCP-2</t>
  </si>
  <si>
    <t>GJU-1</t>
  </si>
  <si>
    <t>GJU-2</t>
  </si>
  <si>
    <t>CDI-1</t>
  </si>
  <si>
    <t>CDI-2</t>
  </si>
  <si>
    <t>GIS-1</t>
  </si>
  <si>
    <t>GIS-2</t>
  </si>
  <si>
    <t>GIS-3</t>
  </si>
  <si>
    <t>GGG-1</t>
  </si>
  <si>
    <t>GGG-2</t>
  </si>
  <si>
    <t>GGG-3</t>
  </si>
  <si>
    <t>GGG-4</t>
  </si>
  <si>
    <t>GGD-1</t>
  </si>
  <si>
    <t>GGD-2</t>
  </si>
  <si>
    <t>GGD-3</t>
  </si>
  <si>
    <t>GFI-1</t>
  </si>
  <si>
    <t>GFI-2</t>
  </si>
  <si>
    <t>GFI-4</t>
  </si>
  <si>
    <t>GDO-1</t>
  </si>
  <si>
    <t>GDO-2</t>
  </si>
  <si>
    <t>GDO-3</t>
  </si>
  <si>
    <t>GTH-1</t>
  </si>
  <si>
    <t>GTH-2</t>
  </si>
  <si>
    <t>GTH-3</t>
  </si>
  <si>
    <t>GCI-1</t>
  </si>
  <si>
    <t>GCI-2</t>
  </si>
  <si>
    <t>GCI-3</t>
  </si>
  <si>
    <t>GTI-1</t>
  </si>
  <si>
    <t>GTI-3</t>
  </si>
  <si>
    <t>GTI-4</t>
  </si>
  <si>
    <t>GSA-2</t>
  </si>
  <si>
    <t>GSA-3</t>
  </si>
  <si>
    <t>GCM-1</t>
  </si>
  <si>
    <t>GCM-2</t>
  </si>
  <si>
    <t>GCM-3</t>
  </si>
  <si>
    <t>GCO-1</t>
  </si>
  <si>
    <t>GCO-2</t>
  </si>
  <si>
    <t>GCO-3</t>
  </si>
  <si>
    <t>GCT-1</t>
  </si>
  <si>
    <t>GCT-2</t>
  </si>
  <si>
    <t>GCT-3</t>
  </si>
  <si>
    <t>GCT-4</t>
  </si>
  <si>
    <t>GCA-1</t>
  </si>
  <si>
    <t>GCA-2</t>
  </si>
  <si>
    <t>GCA-3</t>
  </si>
  <si>
    <t>GAG-2</t>
  </si>
  <si>
    <t>GAG-3</t>
  </si>
  <si>
    <t>GAG-4</t>
  </si>
  <si>
    <t>Definir los lineamientos estratégicos y de operación de la entidad, así como realizar el seguimiento a los mismos y generar las alertas necesarias para el cumplimiento de las metas institucionales, sectoriales y de gobierno, bajo estándares de oportunidad y confiabilidad, que contribuyan a la toma de decisiones.</t>
  </si>
  <si>
    <t>Diseñar e implementar planes, lineamientos y estrategias de comunicación y mercadeo orientados a fortalecer la difusión veraz y oportuna de la gestión institucional, contribuyendo al posicionamiento de la entidad ante la ciudadanía y su permanente interacción con los grupos de interés</t>
  </si>
  <si>
    <t>Expedir la regulación catastral, geográfica, cartográfica, geodésica y agrológica mediante normas, técnicas, lineamientos y estándares nacionales a aplicar en el territorio colombiano con el fin de responder a la función de autoridad que posee el IGAC en estas materias, así como la regulación interna para su funcionamiento.</t>
  </si>
  <si>
    <t>Generar, administrar, proveer y verificar con oportunidad información geodésica cumpliendo estándares nacionales e internacionales para satisfacer las necesidades de las partes interesadas</t>
  </si>
  <si>
    <t>Generar el inventario, estudio, análisis y monitoreo de los suelos y tierras del país para su clasificación, manejo, evaluación y zonificación de uso y vocación para apoyar el ordenamiento del territorio y los programas de planificación territorial, de forma oportuna y cumpliendo los estándares de producción de información geográfica</t>
  </si>
  <si>
    <t>Ejecutar la prestación del servicio público catastral por excepción, así como los procedimientos del enfoque catastral multipropósito que sean adoptados, de los bienes inmuebles pertenecientes al Estado y a los particulares en el territorio nacional, garantizando información confiable, con calidad y de ámbito nacional para nuestros clientes y usuarios, cumpliendo con los estándares de producción de información geográfica</t>
  </si>
  <si>
    <t>Generar, actualizar y publicar metodologías, estudios, e investigaciones geográficas y delimitación de las entidades territoriales de manera oportuna, pertinente y cumpliendo con los estándares de producción de información geográfica, para proveer información necesaria en la formulación de políticas públicas de desarrollo territorial y en la toma de decisiones relacionadas con la planificación y ordenamiento del territorio.</t>
  </si>
  <si>
    <t>Establecer actividades de conceptualización, planeación, diseño, desarrollo, supervisión de implementación y entrega en operación de soluciones informáticas relacionadas con los objetivos y metas de la Estrategia de la Entidad, bajo estándares de seguridad y en un entorno de confianza digital.</t>
  </si>
  <si>
    <t>Realizar la defensa jurídica de la entidad de forma oportuna, atendiendo los procesos con eficacia, apoyando el cumplimiento de los objetivos institucionales.</t>
  </si>
  <si>
    <t>Adquirir con oportunidad los bienes, obras o servicios requeridos por la entidad durante cada vigencia, cumpliendo con los estándares de calidad, de acuerdo con la normativa vigente, para atender las necesidades previstas en el Plan Anual de Adquisiciones.</t>
  </si>
  <si>
    <t>Gestionar el desarrollo integral del talento humano a través del ciclo de vida del servidor público (ingreso, desarrollo y retiro), promoviendo la generación de bienestar, entornos seguros y saludables para lograr una cultura organizacional basada en el cumplimiento de valores institucionales y el trabajo en equipo para contribuir a las metas de la entidad.</t>
  </si>
  <si>
    <t>Gestionar suficiente y eficientemente la prestación de servicios administrativos y de infraestructura física, mitigando los aspectos e impactos ambientales, con el propósito de garantizar el funcionamiento de la entidad.</t>
  </si>
  <si>
    <t>Planificar, gestionar y controlar oportuna, adecuada y eficientemente la utilización de los recursos financieros a fin de garantizar el normal desarrollo de los procesos del IGAC.</t>
  </si>
  <si>
    <t>Realizar actividades dirigidas a prevenir la comisión de posibles faltas disciplinarias y adelantar los procesos disciplinarios ordinarios o verbales al interior del Instituto Geográfico Agustín Codazzi, acorde con lo establecido en la normatividad vigente.</t>
  </si>
  <si>
    <t>Administrar, custodiar y conservar los documentos producidos y recibidos por la entidad, en cumplimiento del marco normativo, asegurando su integridad y su adecuado flujo, para mejorar la eficiencia administrativa y acceso oportuno a la información.</t>
  </si>
  <si>
    <t>Definir, orientar y promover lineamientos para la participación ciudadana, atendiendo oportunamente las peticiones, quejas, reclamos, denuncias, y sugerencias a través de los canales dispuestos para tal fin, garantizando la defensa del ejercicio de sus derechos.</t>
  </si>
  <si>
    <t>CAL 1</t>
  </si>
  <si>
    <t>CAL 2</t>
  </si>
  <si>
    <t>REG-1</t>
  </si>
  <si>
    <t>REG-2</t>
  </si>
  <si>
    <r>
      <t xml:space="preserve">Rango de califación del </t>
    </r>
    <r>
      <rPr>
        <b/>
        <u/>
        <sz val="10"/>
        <color theme="0"/>
        <rFont val="Arial"/>
        <family val="2"/>
      </rPr>
      <t>diseño</t>
    </r>
  </si>
  <si>
    <r>
      <t>Resultado de la evaluación de la</t>
    </r>
    <r>
      <rPr>
        <b/>
        <u/>
        <sz val="10"/>
        <color theme="0"/>
        <rFont val="Arial"/>
        <family val="2"/>
      </rPr>
      <t xml:space="preserve"> ejecución </t>
    </r>
    <r>
      <rPr>
        <b/>
        <sz val="10"/>
        <color theme="0"/>
        <rFont val="Arial"/>
        <family val="2"/>
      </rPr>
      <t>del control por el responsable</t>
    </r>
  </si>
  <si>
    <r>
      <t xml:space="preserve">Rango de califación de la </t>
    </r>
    <r>
      <rPr>
        <b/>
        <u/>
        <sz val="10"/>
        <color theme="0"/>
        <rFont val="Arial"/>
        <family val="2"/>
      </rPr>
      <t>ejecución</t>
    </r>
  </si>
  <si>
    <r>
      <t xml:space="preserve">NIVEL DE RIESGO </t>
    </r>
    <r>
      <rPr>
        <b/>
        <sz val="11"/>
        <color theme="5" tint="0.39997558519241921"/>
        <rFont val="Arial"/>
        <family val="2"/>
      </rPr>
      <t>INHERENTE</t>
    </r>
    <r>
      <rPr>
        <b/>
        <sz val="10"/>
        <color theme="0"/>
        <rFont val="Arial"/>
        <family val="2"/>
      </rPr>
      <t xml:space="preserve">
(ZONA)</t>
    </r>
  </si>
  <si>
    <r>
      <t xml:space="preserve">NIVEL DE RIESGO </t>
    </r>
    <r>
      <rPr>
        <b/>
        <sz val="10"/>
        <color theme="9" tint="0.59999389629810485"/>
        <rFont val="Arial"/>
        <family val="2"/>
      </rPr>
      <t>RESIDUAL</t>
    </r>
    <r>
      <rPr>
        <b/>
        <sz val="10"/>
        <color theme="0"/>
        <rFont val="Arial"/>
        <family val="2"/>
      </rPr>
      <t xml:space="preserve">
(ZONA)</t>
    </r>
  </si>
  <si>
    <t>CÓD.</t>
  </si>
  <si>
    <t>IDENTIFICACIÓN DEL RIESGO</t>
  </si>
  <si>
    <t>VALORACIÓN DEL RIESGO</t>
  </si>
  <si>
    <t>EVALUACIÓN DEL CONTROL</t>
  </si>
  <si>
    <t>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t>
  </si>
  <si>
    <t xml:space="preserve">1. Desfinanciación de actividades de impacto misional o estratégico.
2. Aumento de los recursos sin comprometer en la vigencia.
3. Hallazgos con incidencia administrativa, fiscal o disciplinaria por los entes de control.
4. Pérdida de credibilidad en la ejecución presupuestal o el cumplimiento de metas de la entidad. 
5. Posible disminución de la asignación presupuestal para próximas vigencias desde el Gobierno Nacional por incumplimiento en la ejecución. </t>
  </si>
  <si>
    <t>1. Incumplimiento de los objetivos misionales de la Entidad.
2. Incumplimiento del marco estratégico de la entidad.
3. Pérdida de credibilidad en la prestación del servicio que ofrece la entidad.
4. Incumplimiento de la política pública que aplique al sector.
5. Afectaciones en la programación de planes y proyectos de inversión</t>
  </si>
  <si>
    <t>FILTRADO DE PROCESO</t>
  </si>
  <si>
    <t>FILTRADO</t>
  </si>
  <si>
    <t>Alta Dirección</t>
  </si>
  <si>
    <t>Generación de gastos innecesarios en la producción de publicaciones no requeridas por los usuarios</t>
  </si>
  <si>
    <t>Inconsistencias en la información reportada en los aplicativos internos y externos de la entidad</t>
  </si>
  <si>
    <t>1. Sanciones, acciones disciplinarias o procesos legales en contra de la entidad que afecten el cumplimiento de objetivos.
2. Pérdida de credibilidad o afectaciones en la imagen institucional 
3. Reprocesos en la ejecución de actividades.
4. Hallazgos con incidencia administrativa, fiscal o disciplinaria por los entes de control.
5. Afectaciones en la toma de decisiones por parte de la Alta Dirección.</t>
  </si>
  <si>
    <t>Responsable en el GIT de Gestión Contractual
Responsable asignado en la Dirección Territorial</t>
  </si>
  <si>
    <t>Casi seguro</t>
  </si>
  <si>
    <t>Probable</t>
  </si>
  <si>
    <t>Posible</t>
  </si>
  <si>
    <t>Improbable</t>
  </si>
  <si>
    <t>Rara vez</t>
  </si>
  <si>
    <t>Insignificante</t>
  </si>
  <si>
    <t>Menor</t>
  </si>
  <si>
    <t>Mayor</t>
  </si>
  <si>
    <t>Catastrófico</t>
  </si>
  <si>
    <t>CAL_3</t>
  </si>
  <si>
    <t>CAL_4</t>
  </si>
  <si>
    <t>34</t>
  </si>
  <si>
    <t>Inoportunidad en la prestación de servicios administrativos y/o infraestructura física para el funcionamiento de la entidad</t>
  </si>
  <si>
    <r>
      <t xml:space="preserve">Adriana Rocío Tovar
</t>
    </r>
    <r>
      <rPr>
        <b/>
        <sz val="10"/>
        <rFont val="Arial"/>
        <family val="2"/>
      </rPr>
      <t>Jefe OAP</t>
    </r>
  </si>
  <si>
    <r>
      <t xml:space="preserve">El responsable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t>
    </r>
    <r>
      <rPr>
        <b/>
        <sz val="9"/>
        <rFont val="Arial"/>
        <family val="2"/>
      </rPr>
      <t xml:space="preserve">
Evidencia: </t>
    </r>
    <r>
      <rPr>
        <sz val="9"/>
        <rFont val="Arial"/>
        <family val="2"/>
      </rPr>
      <t>Correo electrónico de Visto Bueno de la OAP para el cargue en SINERGIA o Correo electrónico de notificación de cargue por el responsable.</t>
    </r>
  </si>
  <si>
    <r>
      <t xml:space="preserve">El Jefe de la Oficina de Control Interno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
</t>
    </r>
    <r>
      <rPr>
        <b/>
        <sz val="9"/>
        <rFont val="Arial"/>
        <family val="2"/>
      </rPr>
      <t>Evidencia:</t>
    </r>
    <r>
      <rPr>
        <sz val="9"/>
        <rFont val="Arial"/>
        <family val="2"/>
      </rPr>
      <t xml:space="preserve"> Acta de reunión y/o cronograma de auditoría verificado.</t>
    </r>
  </si>
  <si>
    <r>
      <t xml:space="preserve">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t>
    </r>
    <r>
      <rPr>
        <b/>
        <sz val="9"/>
        <rFont val="Arial"/>
        <family val="2"/>
      </rPr>
      <t xml:space="preserve">Evidencia: </t>
    </r>
    <r>
      <rPr>
        <sz val="9"/>
        <rFont val="Arial"/>
        <family val="2"/>
      </rPr>
      <t xml:space="preserve">Resultados de la evaluación a los auditores y/o plan de mejoramiento individual (si aplica). </t>
    </r>
  </si>
  <si>
    <r>
      <t xml:space="preserve">El jefe de la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
</t>
    </r>
    <r>
      <rPr>
        <b/>
        <sz val="9"/>
        <rFont val="Arial"/>
        <family val="2"/>
      </rPr>
      <t xml:space="preserve">Evidencia: </t>
    </r>
    <r>
      <rPr>
        <sz val="9"/>
        <rFont val="Arial"/>
        <family val="2"/>
      </rPr>
      <t xml:space="preserve"> Informes preliminares y finales presentados por correo electrónico al Jefe de la OCI y/o verificaciones realizadas al informe por parte del jefe de la OCI.</t>
    </r>
  </si>
  <si>
    <r>
      <t xml:space="preserve">El Jefe de la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t>
    </r>
    <r>
      <rPr>
        <b/>
        <sz val="9"/>
        <rFont val="Arial"/>
        <family val="2"/>
      </rPr>
      <t xml:space="preserve">Evidencia: </t>
    </r>
    <r>
      <rPr>
        <sz val="9"/>
        <rFont val="Arial"/>
        <family val="2"/>
      </rPr>
      <t>Informes de auditoria revisados y objetados.</t>
    </r>
  </si>
  <si>
    <r>
      <t xml:space="preserve">Patricia del Rosario Lozano Triviño
</t>
    </r>
    <r>
      <rPr>
        <b/>
        <sz val="10"/>
        <rFont val="Arial"/>
        <family val="2"/>
      </rPr>
      <t>Jefe OAJ</t>
    </r>
  </si>
  <si>
    <r>
      <t xml:space="preserve">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
</t>
    </r>
    <r>
      <rPr>
        <b/>
        <sz val="9"/>
        <rFont val="Arial"/>
        <family val="2"/>
      </rPr>
      <t xml:space="preserve">
Evidencia: </t>
    </r>
    <r>
      <rPr>
        <sz val="9"/>
        <rFont val="Arial"/>
        <family val="2"/>
      </rPr>
      <t>Correo remisorio y/o memorando con las observaciones por parte de la OAJ al proceso que proyectó el acto.</t>
    </r>
  </si>
  <si>
    <r>
      <t xml:space="preserve">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t>
    </r>
    <r>
      <rPr>
        <b/>
        <sz val="9"/>
        <rFont val="Arial"/>
        <family val="2"/>
      </rPr>
      <t xml:space="preserve">Evidencia: </t>
    </r>
    <r>
      <rPr>
        <sz val="9"/>
        <rFont val="Arial"/>
        <family val="2"/>
      </rPr>
      <t xml:space="preserve">Fallo del ente judicial recibido por la entidad y/o nuevo acto administrativo generado (en caso de presentarse la inaplicabilidad). </t>
    </r>
  </si>
  <si>
    <r>
      <t xml:space="preserve">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t>
    </r>
    <r>
      <rPr>
        <b/>
        <sz val="9"/>
        <rFont val="Arial"/>
        <family val="2"/>
      </rPr>
      <t xml:space="preserve">Evidencia: </t>
    </r>
    <r>
      <rPr>
        <sz val="9"/>
        <rFont val="Arial"/>
        <family val="2"/>
      </rPr>
      <t>Memorando y/o correo electrónico de solicitud de conceptos técnicos.</t>
    </r>
  </si>
  <si>
    <r>
      <t xml:space="preserve">El responsable asignado de la Oficina Asesora Jurídica en Sede Central, realiza semestralmente la verificación en el sistema de información de la Rama Judicial de los antecedentes disciplinarios de la totalidad de los abogados que ejercen representación judicial en la entidad (Sede Central y Direcciones Territoriales).
</t>
    </r>
    <r>
      <rPr>
        <b/>
        <sz val="9"/>
        <rFont val="Arial"/>
        <family val="2"/>
      </rPr>
      <t>Evidencia:</t>
    </r>
    <r>
      <rPr>
        <sz val="9"/>
        <rFont val="Arial"/>
        <family val="2"/>
      </rPr>
      <t xml:space="preserve"> Certificados de antecedentes disciplinarios, correo electrónico remitido a la Jefe de la OAJ con el reporte.</t>
    </r>
  </si>
  <si>
    <r>
      <t xml:space="preserve">José Luis Ariza Vargas
</t>
    </r>
    <r>
      <rPr>
        <b/>
        <sz val="10"/>
        <rFont val="Arial"/>
        <family val="2"/>
      </rPr>
      <t>Jefe OIT</t>
    </r>
  </si>
  <si>
    <r>
      <t xml:space="preserve">Pamela del Pilar Mayorga Ramos
</t>
    </r>
    <r>
      <rPr>
        <b/>
        <sz val="10"/>
        <rFont val="Arial"/>
        <family val="2"/>
      </rPr>
      <t>Subdirectora de Geografía y Cartografía</t>
    </r>
  </si>
  <si>
    <r>
      <t xml:space="preserve">Maria del Pilar Gonzalez
</t>
    </r>
    <r>
      <rPr>
        <b/>
        <sz val="10"/>
        <rFont val="Arial"/>
        <family val="2"/>
      </rPr>
      <t xml:space="preserve">Secretaria General
</t>
    </r>
    <r>
      <rPr>
        <sz val="10"/>
        <rFont val="Arial"/>
        <family val="2"/>
      </rPr>
      <t xml:space="preserve">
Natalia Elizabeth Plata Peñafort
</t>
    </r>
    <r>
      <rPr>
        <b/>
        <sz val="10"/>
        <rFont val="Arial"/>
        <family val="2"/>
      </rPr>
      <t>Coordinadora GIT Gestión Documental</t>
    </r>
  </si>
  <si>
    <r>
      <t xml:space="preserve">Maria del Pilar Gonzalez
</t>
    </r>
    <r>
      <rPr>
        <b/>
        <sz val="10"/>
        <rFont val="Arial"/>
        <family val="2"/>
      </rPr>
      <t>Secretaria General</t>
    </r>
    <r>
      <rPr>
        <sz val="10"/>
        <rFont val="Arial"/>
        <family val="2"/>
      </rPr>
      <t xml:space="preserve">
Armando Rojas Martínez
</t>
    </r>
    <r>
      <rPr>
        <b/>
        <sz val="10"/>
        <rFont val="Arial"/>
        <family val="2"/>
      </rPr>
      <t>Coordinador GIT Gestión del Talento Humano</t>
    </r>
  </si>
  <si>
    <r>
      <t xml:space="preserve">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
</t>
    </r>
    <r>
      <rPr>
        <b/>
        <sz val="9"/>
        <rFont val="Arial"/>
        <family val="2"/>
      </rPr>
      <t>Evidencias:</t>
    </r>
    <r>
      <rPr>
        <sz val="9"/>
        <rFont val="Arial"/>
        <family val="2"/>
      </rPr>
      <t xml:space="preserve">  Informe mensual soportado con las evidencias en DRIVE y/o reporte del indicador de cumplimiento y/o reportes de seguimiento de capacitación desde las Direcciones Territoriales</t>
    </r>
  </si>
  <si>
    <r>
      <t xml:space="preserve">Diana Rocio Galindo Gonzalez
</t>
    </r>
    <r>
      <rPr>
        <b/>
        <sz val="10"/>
        <rFont val="Arial"/>
        <family val="2"/>
      </rPr>
      <t>Jefe CIAF</t>
    </r>
  </si>
  <si>
    <r>
      <t xml:space="preserve">Anualmente el Jefe de la Oficina de Informática y Telecomunicaciones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
</t>
    </r>
    <r>
      <rPr>
        <b/>
        <sz val="9"/>
        <rFont val="Arial"/>
        <family val="2"/>
      </rPr>
      <t xml:space="preserve">
Evidencia:</t>
    </r>
    <r>
      <rPr>
        <sz val="9"/>
        <rFont val="Arial"/>
        <family val="2"/>
      </rPr>
      <t xml:space="preserve">  Comunicados y/o actas de reunión de Comité Institucional de Gestión y Desempeño.</t>
    </r>
  </si>
  <si>
    <r>
      <t xml:space="preserve">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t>
    </r>
    <r>
      <rPr>
        <b/>
        <sz val="9"/>
        <rFont val="Arial"/>
        <family val="2"/>
      </rPr>
      <t>Evidencia:</t>
    </r>
    <r>
      <rPr>
        <sz val="9"/>
        <rFont val="Arial"/>
        <family val="2"/>
      </rPr>
      <t xml:space="preserve"> Correo electrónico con la aprobación de la solicitud y/o Plan de mantenimiento aprobado.</t>
    </r>
  </si>
  <si>
    <r>
      <t xml:space="preserve">El responsable asignado en el GIT de Servicios Administrativos 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t>
    </r>
    <r>
      <rPr>
        <b/>
        <sz val="9"/>
        <rFont val="Arial"/>
        <family val="2"/>
      </rPr>
      <t>Evidencia:</t>
    </r>
    <r>
      <rPr>
        <sz val="9"/>
        <rFont val="Arial"/>
        <family val="2"/>
      </rPr>
      <t xml:space="preserve"> Seguimiento realizado al Plan de mantenimiento y/o correos de aprobación a las modificaciones del plan. </t>
    </r>
  </si>
  <si>
    <r>
      <t xml:space="preserve">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t>
    </r>
    <r>
      <rPr>
        <b/>
        <sz val="9"/>
        <rFont val="Arial"/>
        <family val="2"/>
      </rPr>
      <t xml:space="preserve">
Evidencia:</t>
    </r>
    <r>
      <rPr>
        <sz val="9"/>
        <rFont val="Arial"/>
        <family val="2"/>
      </rPr>
      <t xml:space="preserve"> Planilla de programación de transporte verificada para los casos con observaciones y/o comunicado realizado al conductor o servidor (si aplica).</t>
    </r>
  </si>
  <si>
    <r>
      <t xml:space="preserve">Yira Paola Pérez Quiroz
</t>
    </r>
    <r>
      <rPr>
        <b/>
        <sz val="10"/>
        <rFont val="Arial"/>
        <family val="2"/>
      </rPr>
      <t>Jefe ODM</t>
    </r>
  </si>
  <si>
    <r>
      <t xml:space="preserve">Trimestralmente se centraliza la difusión de información institucional a través del proceso de Gestión de Comunicaciones  y Mercadeo quien consolida las necesidades enviadas por las dependencias y Direcciones Territoriales, las valida y viabiliza acorde con la estrategia de comunicaciones del instituto. En casos excepcionales, el proceso establece acciones de contingencia para cumplir con el requerimiento.
</t>
    </r>
    <r>
      <rPr>
        <b/>
        <sz val="9"/>
        <rFont val="Arial"/>
        <family val="2"/>
      </rPr>
      <t>Evidencia:</t>
    </r>
    <r>
      <rPr>
        <sz val="9"/>
        <rFont val="Arial"/>
        <family val="2"/>
      </rPr>
      <t xml:space="preserve"> Base de datos en Excel con información consolidada y/o correo electrónico solicitando la información a los procesos</t>
    </r>
  </si>
  <si>
    <r>
      <t xml:space="preserve">Semestralmente se realiza el Comité Editorial, liderado por la Dirección general y el proceso de Comunicaciones y Mercadeo, con el propósito de revisar con los procesos la planeación adecuada de la producción de publicaciones teniendo en cuenta los requerimientos de los usuarios. Si por algún motivo no se realiza el Comité Editorial en la fecha establecida se reprogramará para una fecha cercana.
</t>
    </r>
    <r>
      <rPr>
        <b/>
        <sz val="9"/>
        <rFont val="Arial"/>
        <family val="2"/>
      </rPr>
      <t xml:space="preserve">
Evidencia: </t>
    </r>
    <r>
      <rPr>
        <sz val="9"/>
        <rFont val="Arial"/>
        <family val="2"/>
      </rPr>
      <t>Registros de asistencia  y/o Acta de Comité</t>
    </r>
  </si>
  <si>
    <r>
      <t xml:space="preserve">El responsable de la custodia de los activos o elementos del Almacén solicita reporte mensual de la apertura y cierre de las bodegas a la empresa de vigilancia y seguridad a cargo, con el fin de verificar las fechas de apertura, cierre y novedades relevantes presentadas, propendiendo por el manejo y custodia eficiente de los recursos físicos.
</t>
    </r>
    <r>
      <rPr>
        <b/>
        <sz val="9"/>
        <rFont val="Arial"/>
        <family val="2"/>
      </rPr>
      <t>Evidencias:</t>
    </r>
    <r>
      <rPr>
        <sz val="9"/>
        <rFont val="Arial"/>
        <family val="2"/>
      </rPr>
      <t xml:space="preserve">  Reporte mensual recibido por la empresa de seguridad y reporte de novedades realizadas por el Almacén.
</t>
    </r>
  </si>
  <si>
    <t>Responsable del Almacén General.
Responsable en Direcciones Territoriales</t>
  </si>
  <si>
    <r>
      <t xml:space="preserve">Yenny Carolina Rozo Gómez
</t>
    </r>
    <r>
      <rPr>
        <b/>
        <sz val="10"/>
        <rFont val="Arial"/>
        <family val="2"/>
      </rPr>
      <t>Subdirectora de Catastro</t>
    </r>
  </si>
  <si>
    <r>
      <t xml:space="preserve">Napoleón Ordoñez Delgado
</t>
    </r>
    <r>
      <rPr>
        <b/>
        <sz val="10"/>
        <rFont val="Arial"/>
        <family val="2"/>
      </rPr>
      <t>Subdirector de Agrología</t>
    </r>
  </si>
  <si>
    <t>El responsable dentro del GIT de Gestión Documental realiza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es el responsable del Archivo quien las realiza. 
Archivo: Formato diligenciado y firmado por el solicitante de los documentos en Archivo Central</t>
  </si>
  <si>
    <t>Documento de legalización de caja menor.</t>
  </si>
  <si>
    <t>Registros de depuración de saldos y Conciliaciones bancarias realizadas.</t>
  </si>
  <si>
    <t xml:space="preserve">Acta de supervisión aprobada, consolidado de contratos a cargo con la supervisión realizada, pantallazos en SECOP del total de contratos a cargo supervisados y/o cualquier otro mecanismo que permita validar la supervisión del total de contratos a cargo. </t>
  </si>
  <si>
    <t>Meta Primer trimestre</t>
  </si>
  <si>
    <t>Meta Segundo trimestre</t>
  </si>
  <si>
    <t>Meta Tercer trimestre</t>
  </si>
  <si>
    <t>Meta Cuarto trimestre</t>
  </si>
  <si>
    <t xml:space="preserve">Correos remitidos a los dueños de los activos de información con el reporte adjunto y/o caso de GLPI generado por el dueño de los activos de información en caso de que existan modificaciones aplicables o novedades a revisar. </t>
  </si>
  <si>
    <t xml:space="preserve">Reporte de la herramienta de gestión de soporte técnico - GLPI con la información incluyendo las solicitudes en estado 'No resuelto'. </t>
  </si>
  <si>
    <t>Correo electrónico con el reporte de la novedad o falla y/o reporte de la verificación aleatoria de la infraestructura tecnológica realizada.</t>
  </si>
  <si>
    <t>Administrador de bases de datos</t>
  </si>
  <si>
    <t>Reportes de solicitudes de permisos de acceso a las bases de datos institucionales</t>
  </si>
  <si>
    <t>Reportes de solicitudes de permisos de acceso a la base de datos Cobol debidamente autorizadas por el Jefe de Conservación.</t>
  </si>
  <si>
    <t>Jefes de Conservación en las Direcciones Territoriales</t>
  </si>
  <si>
    <t>Registro del formato 'Seguimiento de cálculos geodésicos'</t>
  </si>
  <si>
    <t>Profesional responsable de la red MAGNA-ECO del GIT Gestión Geodésica</t>
  </si>
  <si>
    <t xml:space="preserve"> Incidencia en GLPI sobre el reporte de la falla dirigido a la Oficina de Informática y Telecomunicaciones y/o matriz de control de novedades mensual</t>
  </si>
  <si>
    <t xml:space="preserve">Archivo de estaciones procesadas CP IGA Bernese 5.2 con el nombre y cargo de la persona que realizó la revisión del cálculo de las coordenadas, y/o correo electrónico como evidencia de la comunicación de las inconformidades del cálculo y su corrección (si aplica). </t>
  </si>
  <si>
    <t>Funcionario responsable del centro de procesamiento IGA</t>
  </si>
  <si>
    <t>Reporte semanal de los parámetros de ejecución generados por el BPE de Bernese</t>
  </si>
  <si>
    <t>Funcionario responsable en el GIT Gestión Geodésica</t>
  </si>
  <si>
    <t>Correo electrónico con envío de información geodésica para publicar en la página web y/o comunicación realizada a la Oficina de Control Disciplinario (Si aplica).</t>
  </si>
  <si>
    <t xml:space="preserve">Coordinador del GIT de Producción Cartográfica o Funcionario asignado a comisión de campo </t>
  </si>
  <si>
    <t>Formato con el registro de verificación de los equipos.</t>
  </si>
  <si>
    <t>Coordinador del GIT de Producción Cartográfica o Funcionario asignado</t>
  </si>
  <si>
    <t>Formatos de listas de chequeo o de aseguramiento de la calidad</t>
  </si>
  <si>
    <t>El responsable de la validación de los productos finales dentro del GIT de Producción Catográfica</t>
  </si>
  <si>
    <t xml:space="preserve">Funcionario o contratista del GIT de Producción Cartográfica </t>
  </si>
  <si>
    <t>Correos electrónicos remitidos a las autoridades civiles y militares del lugar, documentos de autoridades civiles y militares (cuando aplique) y/o prórrogas al contrato (cuando aplique).</t>
  </si>
  <si>
    <t>Coordinador del GIT de Producción Cartográfica</t>
  </si>
  <si>
    <t xml:space="preserve">Actas de reunión, correos electrónicos, grabaciones de reunión u otro material soporte de las mesas de trabajo realizadas. </t>
  </si>
  <si>
    <t>Coordinador del GIT perteneciente a la Subdirección de Geografía y Cartografía</t>
  </si>
  <si>
    <t>Coordinador del GIT o su delegado perteneciente a la Subdirección de Geografía y Cartografía</t>
  </si>
  <si>
    <t>Pantallazo y/o listado de las solicitudes del sistema GEOCARTO aprobadas.</t>
  </si>
  <si>
    <t>Registro o evidencia de asistencia a las reuniones y versiones de documentos con observaciones.</t>
  </si>
  <si>
    <t>Coordinador del GIT Estudios geográficos o el funcionario asignado</t>
  </si>
  <si>
    <t>Documentos de investigación versionados con control de cambios y/o correos electrónicos con la revisión del informe final de deslindes.</t>
  </si>
  <si>
    <t>Correo electrónico que evidencia la realización de la revisión de los procedimientos, procedimientos actualizados cuando aplique y/o plan de trabajo para la actualización de documentos</t>
  </si>
  <si>
    <t>Herramientas para el seguimiento del plan de acción y proyectos de inversión, y/o correo electrónico enviando con el seguimiento.</t>
  </si>
  <si>
    <t xml:space="preserve">Plan anual de adquisiciones con las necesidades de personal y demás recursos necesarios y correo electrónico enviando el plan </t>
  </si>
  <si>
    <r>
      <t xml:space="preserve">El Técnico encargado de archivo en el GIT Fronteras y límites de entidades territoriales, verifica la restricción de permisos sobre el servidor NETAP de la Subdirección de Geografía y Cartografía, de manera que se cuente con un único acceso, sin tener posibilidades de edición. En caso de ser requerido, se solicita a través del GLPI la asignación de permisos para el acceso de acuerdo con las personas desigandas por cada Coordinador. En caso de encontrar novedades o perfiles que no deban tener acceso, se debe indagar sobre la incidencia generada en GLPI para darle los privilegios de acceso, y se informa a la Subdirección de Geografía y Cartografía para que adelante la investigación dependiendo la situación.  
</t>
    </r>
    <r>
      <rPr>
        <b/>
        <sz val="9"/>
        <rFont val="Arial"/>
        <family val="2"/>
      </rPr>
      <t>Evidencias:</t>
    </r>
    <r>
      <rPr>
        <sz val="9"/>
        <rFont val="Arial"/>
        <family val="2"/>
      </rPr>
      <t xml:space="preserve"> Reporte de GLPI con la asignación de permisos al servidor NETAP y/o correos electrónicos remitidos (si aplica) </t>
    </r>
  </si>
  <si>
    <t xml:space="preserve">Reporte de GLPI con la asignación de permisos al servidor NETAP y/o correos electrónicos remitidos (si aplica) </t>
  </si>
  <si>
    <t>El Jefe de la Oficina CIAF o el funcionario asignado</t>
  </si>
  <si>
    <t>Informe mensual consolidado de seguimiento al Plan de Acción Anual (PAA) y/o correos lectrónicos de entrega de informes</t>
  </si>
  <si>
    <t xml:space="preserve"> Reporte de pendientes del aplicativo de correspondencia y/o correos electrónicos informando las peticiones pendientes (según sea el caso).</t>
  </si>
  <si>
    <t>Responsable de cada GIT del CIAF</t>
  </si>
  <si>
    <t>Reporte y/o correo electrónico remitido al líder del proceso con la validación documental</t>
  </si>
  <si>
    <t>Reporte de solicitudes de GLPI asociadas con la gestión de permisos de acceso y control de usuarios (cuando aplique).</t>
  </si>
  <si>
    <t>Responsable de cada GIT del proceso de Gestión del Conocimiento, Investigación e Innovación</t>
  </si>
  <si>
    <t>Acta de reunión de seguimiento.</t>
  </si>
  <si>
    <t xml:space="preserve"> Responsable en el GIT del proceso de Gestión del Conocimiento, Investigación e  Innovación</t>
  </si>
  <si>
    <t xml:space="preserve"> Informe de resultados de las encuestas de satisfacción, encuestas de satisfacción de los estudiantes y/o memorando solicitando las mejoras al proceso de Gestión de Servicios Administrativos (si aplica)</t>
  </si>
  <si>
    <t>Hoja de vida de equipos espectroradiómetros donde se relacionan calibraciones y mantenimientos, registro de captura de campo de las firmas espectrales y/o certificado de calibraciones de los equipos conforme a la fecha programada.</t>
  </si>
  <si>
    <t>Correo electrónico o comunicación solicitando la adquisición de la nueva versión del software y/o el estado del soffware para la operación</t>
  </si>
  <si>
    <t>Responsable asignado en la Oficina Asesora de Planeación</t>
  </si>
  <si>
    <t>Acta de Comité de Gestión y desempeño reflejando el seguimiento del plan y/o alertas a los ordenadores del gasto (si aplica)</t>
  </si>
  <si>
    <t>Correo con las alertas de cumplimiento de presupuesto de inversión y metas institucionales remitidas al ordenador del gasto.</t>
  </si>
  <si>
    <t>Correo de aprobación de la viabilidad generada</t>
  </si>
  <si>
    <t xml:space="preserve"> Informe de gestión entregado por el responsable y/o correos electrónicos enviados por la Oficina Asesora de Planeación para la alineación con el informe de gestión.</t>
  </si>
  <si>
    <t>Comunicaciones, piezas gráficas, publicaciones realizadas y/o registros de asistencia; y Registro de los medios alternativos utilizados (si aplica).</t>
  </si>
  <si>
    <t>Correo electrónico con la notificación de cierre de periodo y/o correo electrónico para corregir información (Si aplica).</t>
  </si>
  <si>
    <t xml:space="preserve">Reporte de usuarios registrados en los aplicativos de competencia del proceso de Direccionamiento Estratégico y Planeación, verificado por el responsable de la OAP. </t>
  </si>
  <si>
    <t>Planes institucionales articulados con MIPG y aprobados por el Comité.</t>
  </si>
  <si>
    <t>Archivo de acciones consolidadas para la implementación del FURAG</t>
  </si>
  <si>
    <t xml:space="preserve">Matriz de identificación y cumplimiento legal Ambiental actualizada y/o Matriz de Identificación de aspectos y valoración de impactos ambientales actualizada; y Sensibilizaciones realizadas (si aplica). </t>
  </si>
  <si>
    <t>Responsable asignado en la Dirección Territorial para el SGA</t>
  </si>
  <si>
    <t xml:space="preserve"> Correo de reporte de cumplimiento de los controles operacionales de las matrices por la Dirección Territorial y comunicaciones realizadas por el responsable del SGA en nivel central para solicitar ajustes (si aplica).</t>
  </si>
  <si>
    <t>Control del formato Solicitud de servicios de transporte (físico o digital) correctamente diligenciado y debidamente autorizado a través de firma, correo electrónico u aprobación digital a través de la herramienta de gestión de soporte técnico.</t>
  </si>
  <si>
    <t>Posibilidad de incumplimiento de la meta de implementación del MIPG en la entidad</t>
  </si>
  <si>
    <t>Presentación del desempeño institucional a la Alta Dirección, Acta de Comité presentación de resultados y/o plan de acción establecido desde la Alta Dirección.</t>
  </si>
  <si>
    <t>Responsable asignado de la Oficina Asesora Jurídica en Sede Central, 
Abogado en las Direcciones Territoriales</t>
  </si>
  <si>
    <t>1. Formato diligenciado "Control de estado de procesos judiciales" vigente y el informe consolidado con el estado de procesos judiciales (Sede central)
2. Formato diligenciado "Control de estado de procesos judiciales" vigente (Direcciones Territoriales)</t>
  </si>
  <si>
    <t>Inoportunidad o imprecisión en la  difusión de la información de la gestión institucional</t>
  </si>
  <si>
    <t>Excel de inventarios chequeado y/o Reporte de conteos físicos comparado con el Excel de inventarios o el ERP.</t>
  </si>
  <si>
    <t>Coordinador del GIT de presupuesto en la Sede Central 
Pagadores en las Direcciones Territoriales</t>
  </si>
  <si>
    <t>Coordinador del GIT de Tesorería en la Sede Central 
Pagadores en las Direcciones Territoriales</t>
  </si>
  <si>
    <t xml:space="preserve">Listado de movimiento de bancos, informes de ventas, informe de cartera por edades y comunicaciones electrónicas. </t>
  </si>
  <si>
    <t>Coordinador GIT Contabilidad</t>
  </si>
  <si>
    <t xml:space="preserve">Cuadro de ingresos actualizado y/o comprobantes contables (si aplica). </t>
  </si>
  <si>
    <t>Manejo indebido de recursos financieros por parte de quienes los administran en la entidad, para beneficio propio o de terceros</t>
  </si>
  <si>
    <t>Responsable en GIT de Contabilidad y GIT Tesorería
Pagadores y Contadores de las Direcciones Territoriales</t>
  </si>
  <si>
    <t>Responsable de hacer la legalización de la caja menor en el GIT de contabilidad</t>
  </si>
  <si>
    <t>Responsables GIT de Presupuesto, GIT de Contabilidad y GIT de Tesorería 
Pagadores y Contadores de las Direcciones Territoriales</t>
  </si>
  <si>
    <t>Documentos soporte de autorización de gastos con firmas.</t>
  </si>
  <si>
    <t>Facilitador del Sistema de Gestión Integrado (SGI) 
Profesional de Control de Calidad del proyecto</t>
  </si>
  <si>
    <t>Listas de chequeo diligenciadas, la actualización de la documentación según aplique y soportes de la reinducción o cambio de actividad (si aplica).</t>
  </si>
  <si>
    <t>Reporte del seguimiento de metas e indicadores y acciones evidenciados en el acta del Comité de Coordinación y registro de asistencia.</t>
  </si>
  <si>
    <t xml:space="preserve"> Profesionales asignados de cada proyecto o convenio en la Subdirección de Agrología</t>
  </si>
  <si>
    <t>Reporte mensual del estado de los proyectos o convenios y/o evidencias de reprocesos según aplique.</t>
  </si>
  <si>
    <t>Profesional en el GIT de Gestión de Suelos y Aplicaciones Agrológicas
Profesional Edafólogo</t>
  </si>
  <si>
    <t>Formato Control de envío y recepción de muestras, planillas del correo certificado y soportes del seguimiento o solicitud de una nueva muestra (si aplica).</t>
  </si>
  <si>
    <t>Listas de chequeo aplicadas y/o soportes de la reinducción (si aplica)</t>
  </si>
  <si>
    <t>Profesional de calidad en el LNS</t>
  </si>
  <si>
    <t xml:space="preserve">Formato de Evaluación de las cartas control </t>
  </si>
  <si>
    <t>Director Territorial</t>
  </si>
  <si>
    <t>Director Territorial 
Subdirector de Catastro</t>
  </si>
  <si>
    <r>
      <t xml:space="preserve">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
</t>
    </r>
    <r>
      <rPr>
        <b/>
        <sz val="10"/>
        <rFont val="Arial"/>
        <family val="2"/>
      </rPr>
      <t xml:space="preserve">Evidencia: 
1. Direcciones Territoriales: </t>
    </r>
    <r>
      <rPr>
        <sz val="10"/>
        <rFont val="Arial"/>
        <family val="2"/>
      </rPr>
      <t>Cronograma de trabajo, reporte del seguimiento semanal y relación de acciones (si aplica).</t>
    </r>
  </si>
  <si>
    <r>
      <t xml:space="preserve">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
</t>
    </r>
    <r>
      <rPr>
        <b/>
        <sz val="10"/>
        <rFont val="Arial"/>
        <family val="2"/>
      </rPr>
      <t>Evidencia:</t>
    </r>
    <r>
      <rPr>
        <sz val="10"/>
        <rFont val="Arial"/>
        <family val="2"/>
      </rPr>
      <t xml:space="preserve"> </t>
    </r>
    <r>
      <rPr>
        <b/>
        <sz val="10"/>
        <rFont val="Arial"/>
        <family val="2"/>
      </rPr>
      <t xml:space="preserve">
1. Direcciones Territoriales y Subdirección de Catastro (Sede Central): </t>
    </r>
    <r>
      <rPr>
        <sz val="10"/>
        <rFont val="Arial"/>
        <family val="2"/>
      </rPr>
      <t>Cronograma de trabajo, Tableros de control, las listas de asistencia al seguimiento y/o actas de reunión.</t>
    </r>
  </si>
  <si>
    <r>
      <t xml:space="preserve">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
</t>
    </r>
    <r>
      <rPr>
        <b/>
        <sz val="10"/>
        <rFont val="Arial"/>
        <family val="2"/>
      </rPr>
      <t xml:space="preserve">Evidencia: 
1. Direcciones Territoriales: </t>
    </r>
    <r>
      <rPr>
        <sz val="10"/>
        <rFont val="Arial"/>
        <family val="2"/>
      </rPr>
      <t xml:space="preserve">Listas de asistencia a reuniones de seguimiento y/o actas de reunión.
</t>
    </r>
    <r>
      <rPr>
        <b/>
        <sz val="10"/>
        <rFont val="Arial"/>
        <family val="2"/>
      </rPr>
      <t xml:space="preserve">2. Subdirección de Catastro (Sede Central): </t>
    </r>
    <r>
      <rPr>
        <sz val="10"/>
        <rFont val="Arial"/>
        <family val="2"/>
      </rPr>
      <t>Listas de asistencia a reuniones de seguimiento y/o actas de reunión.</t>
    </r>
  </si>
  <si>
    <r>
      <t xml:space="preserve">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t>
    </r>
    <r>
      <rPr>
        <b/>
        <sz val="10"/>
        <rFont val="Arial"/>
        <family val="2"/>
      </rPr>
      <t xml:space="preserve">Evidencia: 
1. Direcciones Territoriales: </t>
    </r>
    <r>
      <rPr>
        <sz val="10"/>
        <rFont val="Arial"/>
        <family val="2"/>
      </rPr>
      <t>Cronograma de trabajo, reporte del seguimiento semanal y relación de acciones (si aplica).</t>
    </r>
  </si>
  <si>
    <t>1. Direcciones Territoriales: Cronograma de trabajo, reporte del seguimiento semanal y relación de acciones (si aplica).</t>
  </si>
  <si>
    <t>1. Direcciones Territoriales y Subdirección de Catastro (Sede Central): Cronograma de trabajo, Tableros de control, las listas de asistencia al seguimiento y/o actas de reunión.</t>
  </si>
  <si>
    <t>1. Direcciones Territoriales: Listas de asistencia a reuniones de seguimiento y/o actas de reunión.
2. Subdirección de Catastro (Sede Central): Listas de asistencia a reuniones de seguimiento y/o actas de reunión.</t>
  </si>
  <si>
    <t>Supervisor del contrato a nivel Central 
Direcciones Territoriales</t>
  </si>
  <si>
    <t>1. Sede Central y Direcciones Territoriales: Consolidado de observaciones del proceso en la plataforma SECOP II (si aplica).</t>
  </si>
  <si>
    <t>Responsable del Almacén 
Coordinador del GIT de Gestión Contractual</t>
  </si>
  <si>
    <t xml:space="preserve"> Jefe de la Oficina de Control Interno (OCI)</t>
  </si>
  <si>
    <t>Auditor responsable en la Oficina de Control Interno (OCI)</t>
  </si>
  <si>
    <t>Correo electrónico de verificación por parte del responsable de la Oficina de Control Interno al Jefe de la OCI</t>
  </si>
  <si>
    <t>Incumplimiento de términos en los procesos Disciplinarios</t>
  </si>
  <si>
    <t>1. Registro de asistencia y/o Convocatoria a reunión vía correo electrónico donde se verifica el estado del expediente. (Control de Legalidad)
2. Comunicaciones Internas enviadas por correo electrónico con información sobre la normatividad disciplinaria vigente y el código de ética</t>
  </si>
  <si>
    <t>Inoportuna atención a las peticiones, quejas, reclamos, denuncias y sugerencias, solicitados por los ciudadanos y grupos de interés en los diferentes canales de atención</t>
  </si>
  <si>
    <t>Responsable en el GIT de Servicio al Ciudadano</t>
  </si>
  <si>
    <t>Correo electrónico de seguimiento desde el GIT de Servicio al Ciudadano</t>
  </si>
  <si>
    <t>Posibilidad de recibir o solicitar
cualquier dádiva o beneficio a nombre propio o para
terceros, durante la prestación del servicio o la atención al ciudadano</t>
  </si>
  <si>
    <t>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t>
  </si>
  <si>
    <r>
      <t xml:space="preserve">Maria del Pilar Gonzalez
</t>
    </r>
    <r>
      <rPr>
        <b/>
        <sz val="10"/>
        <rFont val="Arial"/>
        <family val="2"/>
      </rPr>
      <t xml:space="preserve">Secretaria General
</t>
    </r>
    <r>
      <rPr>
        <sz val="10"/>
        <rFont val="Arial"/>
        <family val="2"/>
      </rPr>
      <t xml:space="preserve">
Maria Alejandra Ferreira 
</t>
    </r>
    <r>
      <rPr>
        <b/>
        <sz val="10"/>
        <rFont val="Arial"/>
        <family val="2"/>
      </rPr>
      <t>Coordinadora GIT proceso</t>
    </r>
  </si>
  <si>
    <r>
      <t xml:space="preserve">Maria del Pilar Gonzalez
</t>
    </r>
    <r>
      <rPr>
        <b/>
        <sz val="10"/>
        <rFont val="Arial"/>
        <family val="2"/>
      </rPr>
      <t>Secretaria General</t>
    </r>
    <r>
      <rPr>
        <sz val="10"/>
        <rFont val="Arial"/>
        <family val="2"/>
      </rPr>
      <t xml:space="preserve">
Maria Alejandra Ferreira 
</t>
    </r>
    <r>
      <rPr>
        <b/>
        <sz val="10"/>
        <rFont val="Arial"/>
        <family val="2"/>
      </rPr>
      <t>Coordinadora GIT proceso</t>
    </r>
  </si>
  <si>
    <t>Responsable asignado en el GIT de Servicio al Ciudadano</t>
  </si>
  <si>
    <t>Reporte de las encuestas respondidas por los usuarios y/o correo electrónico con el seguimiento realizado al Coordinador GIT Servicio al Ciudadano.</t>
  </si>
  <si>
    <t>El responsable dentro del GIT de Gestión Documental realiza seguimiento a la actualización y verficación del inventario documental del archivo central,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
Archivo: Inventario documental actualizado</t>
  </si>
  <si>
    <r>
      <t xml:space="preserve">Los tecnólogos dentro del GIT de Gestión Documental realizan seguimiento semestral a través de visitas técnicas programadas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t>
    </r>
    <r>
      <rPr>
        <b/>
        <sz val="9"/>
        <rFont val="Arial"/>
        <family val="2"/>
      </rPr>
      <t xml:space="preserve">Evidencias: </t>
    </r>
    <r>
      <rPr>
        <sz val="9"/>
        <rFont val="Arial"/>
        <family val="2"/>
      </rPr>
      <t>Registros de asistencia y actas de reunión. Para el caso de incumplimiento envío correos electrónicos.</t>
    </r>
  </si>
  <si>
    <r>
      <t xml:space="preserve">Los responsables en el GIT de Gestión Documental verifican que se realice el proceso de convalidación de las Tablas de Retención Documental (TRD), con el fin de dar cumplimiento de la normatividad y garantizar una adecuada gestión documental en la entidad. En el caso de que no se realice el proceso de convalidación, la Coordinadora del GIT de Gestión Documental tomará las acciones pertinentes. 
</t>
    </r>
    <r>
      <rPr>
        <b/>
        <sz val="9"/>
        <rFont val="Arial"/>
        <family val="2"/>
      </rPr>
      <t xml:space="preserve">Evidencias: </t>
    </r>
    <r>
      <rPr>
        <sz val="9"/>
        <rFont val="Arial"/>
        <family val="2"/>
      </rPr>
      <t>Presentación de las Tablas de Retención Documental para el proceso de convalidadas.</t>
    </r>
  </si>
  <si>
    <r>
      <t xml:space="preserve">El responsable dentro del GIT de Gestión Documental 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En el caso que alguno de los funcionarios o contratistas no participe en las sesiones propuestas, se programara un acompañamiento técnico, en el cual se brindara la información socializada.
</t>
    </r>
    <r>
      <rPr>
        <b/>
        <sz val="9"/>
        <rFont val="Arial"/>
        <family val="2"/>
      </rPr>
      <t xml:space="preserve">Evidencias: </t>
    </r>
    <r>
      <rPr>
        <sz val="9"/>
        <rFont val="Arial"/>
        <family val="2"/>
      </rPr>
      <t>Lista de asistencia y material presentado</t>
    </r>
  </si>
  <si>
    <t xml:space="preserve">Presentación de las Tablas de Retención Documental para el proceso de convalidadas. </t>
  </si>
  <si>
    <t>Lista de asistencia y material presentado</t>
  </si>
  <si>
    <t>Inventario documental actualizado</t>
  </si>
  <si>
    <r>
      <t xml:space="preserve">El Facilitador del Sistema de Gestión Integrado (SGI) o el Profesional de Control de Calidad del proyecto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t>
    </r>
    <r>
      <rPr>
        <b/>
        <sz val="9"/>
        <rFont val="Arial"/>
        <family val="2"/>
      </rPr>
      <t>Evidencia:</t>
    </r>
    <r>
      <rPr>
        <sz val="9"/>
        <rFont val="Arial"/>
        <family val="2"/>
      </rPr>
      <t xml:space="preserve"> Listas de chequeo diligenciadas, la actualización de la documentación según aplique y soportes de la reinducción o cambio de actividad (si aplica).</t>
    </r>
  </si>
  <si>
    <r>
      <t xml:space="preserve">El Subdirector de Agrología realiza seguimiento trimestral al reporte y análisis de las metas e indicadores en los Comites de Coordinación, con el fin de verificar el cumplimiento en la generación de los productos programados por el proceso de Gestión Agrológica. En caso de que se detecten desviaciones se analizan las causas y se determinan las acciones que deben adelantar los responsables.
</t>
    </r>
    <r>
      <rPr>
        <b/>
        <sz val="9"/>
        <rFont val="Arial"/>
        <family val="2"/>
      </rPr>
      <t>Evidencia:</t>
    </r>
    <r>
      <rPr>
        <sz val="9"/>
        <rFont val="Arial"/>
        <family val="2"/>
      </rPr>
      <t xml:space="preserve"> Reporte del seguimiento de metas e indicadores y acciones evidenciados en el acta del Comité de Coordinación y registro de asistencia.</t>
    </r>
  </si>
  <si>
    <r>
      <t xml:space="preserve">Los Profesionales asignados de cada proyecto o convenio en la Subdirección de Agrología, aplican los controles de calidad establecidos en el proceso de Gestión Agrológica, reportando mensualmente el estado de los proyectos o convenios, con el propósito de verificar que se cumplen todos los parámetros establecidos en cada etapa del proceso. En caso de encontrar desviaciones se regresa a la etapa anterior para su corrección o se realizan reprocesos. 
</t>
    </r>
    <r>
      <rPr>
        <b/>
        <sz val="9"/>
        <rFont val="Arial"/>
        <family val="2"/>
      </rPr>
      <t xml:space="preserve">Evidencia: </t>
    </r>
    <r>
      <rPr>
        <sz val="9"/>
        <rFont val="Arial"/>
        <family val="2"/>
      </rPr>
      <t>Reporte mensual del estado de los proyectos o convenios y/o evidencias de reprocesos según aplique.</t>
    </r>
  </si>
  <si>
    <r>
      <t xml:space="preserve">El Profesional en el GIT de Gestión de Suelos y Aplicaciones Agrológicas, cada vez que se requiera, envía las muestras de las comisiones de campo al Laboratorio Nacional de Suelos (LNS). Posteriormente, el Profesional Edafólogo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 el envío de una nueva muestra.
</t>
    </r>
    <r>
      <rPr>
        <b/>
        <sz val="9"/>
        <rFont val="Arial"/>
        <family val="2"/>
      </rPr>
      <t xml:space="preserve">Evidencias: </t>
    </r>
    <r>
      <rPr>
        <sz val="9"/>
        <rFont val="Arial"/>
        <family val="2"/>
      </rPr>
      <t>Formato Control de envío y recepción de muestras, planillas del correo certificado y soportes del seguimiento o solicitud de una nueva muestra (si aplica).</t>
    </r>
  </si>
  <si>
    <r>
      <t xml:space="preserve">El profesional de apoyo al SGI en el LNS una vez cada dos meses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t>
    </r>
    <r>
      <rPr>
        <b/>
        <sz val="9"/>
        <rFont val="Arial"/>
        <family val="2"/>
      </rPr>
      <t xml:space="preserve">
Evidencia:</t>
    </r>
    <r>
      <rPr>
        <sz val="9"/>
        <rFont val="Arial"/>
        <family val="2"/>
      </rPr>
      <t xml:space="preserve"> Listas de chequeo aplicadas y/o soportes de la reinducción (si aplica)</t>
    </r>
  </si>
  <si>
    <r>
      <t xml:space="preserve">El responsable asignado en la Oficina Asesora de Planeación (OAP) realiza seguimiento mensual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t>
    </r>
    <r>
      <rPr>
        <b/>
        <sz val="9"/>
        <rFont val="Arial"/>
        <family val="2"/>
      </rPr>
      <t xml:space="preserve">Evidencia: </t>
    </r>
    <r>
      <rPr>
        <sz val="9"/>
        <rFont val="Arial"/>
        <family val="2"/>
      </rPr>
      <t>Acta de Comité de Gestión y desempeño reflejando el seguimiento del plan y/o alertas a los ordenadores del gasto (si aplica)</t>
    </r>
  </si>
  <si>
    <r>
      <t xml:space="preserve">El responsable asignado en la Oficina Asesora de Planeación (OAP) realiza seguimiento al cumplimiento de presupuesto de inversión y metas institucionales por parte de los responsables, a través del envío de alertas mensualmente por correo electrónico. En caso de que se presenten novedades en el cumplimiento, se realiza monitoreo al responsable de su ejecución para generar acciones tendientes a completar las metas proyectadas. 
</t>
    </r>
    <r>
      <rPr>
        <b/>
        <sz val="9"/>
        <rFont val="Arial"/>
        <family val="2"/>
      </rPr>
      <t>Evidencias:</t>
    </r>
    <r>
      <rPr>
        <sz val="9"/>
        <rFont val="Arial"/>
        <family val="2"/>
      </rPr>
      <t xml:space="preserve"> Correo con las alertas de cumplimiento de presupuesto de inversión y metas institucionales remitidas al ordenador del gasto.</t>
    </r>
  </si>
  <si>
    <r>
      <t xml:space="preserve">El responsable asignado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t>
    </r>
    <r>
      <rPr>
        <b/>
        <sz val="9"/>
        <rFont val="Arial"/>
        <family val="2"/>
      </rPr>
      <t>Evidencia:</t>
    </r>
    <r>
      <rPr>
        <sz val="9"/>
        <rFont val="Arial"/>
        <family val="2"/>
      </rPr>
      <t xml:space="preserve"> Correo de aprobación de la viabilidad generada</t>
    </r>
  </si>
  <si>
    <r>
      <t xml:space="preserve">El responsable asignado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t>
    </r>
    <r>
      <rPr>
        <b/>
        <sz val="9"/>
        <rFont val="Arial"/>
        <family val="2"/>
      </rPr>
      <t xml:space="preserve">
Evidencia:</t>
    </r>
    <r>
      <rPr>
        <sz val="9"/>
        <rFont val="Arial"/>
        <family val="2"/>
      </rPr>
      <t xml:space="preserve"> Informe de gestión consolidado y entregado por la OAP con la información entregada por el responsable y/o correos electrónicos enviados por la Oficina Asesora de Planeación para la alineación con el informe de gestión.</t>
    </r>
  </si>
  <si>
    <r>
      <t xml:space="preserve">El responsable asignado en la Oficina Asesora de Planeación (OAP) revisa anualmente la articulación del marco estratégico del IGAC frente a los planes, metas y proyectos de inversión vigentes,
comunicando esta información por cualquiera de los medios internos establecidos por la entidad a las áreas u oficinas responsables de proyectos, para su identificación y apropiación.  En caso de que se presenten novedades en el envío de estas comucaciones, se utilizaran medios alternativos para dar a conocer la articulación del marco estratégico. 
</t>
    </r>
    <r>
      <rPr>
        <b/>
        <sz val="9"/>
        <rFont val="Arial"/>
        <family val="2"/>
      </rPr>
      <t xml:space="preserve">
Evidencia:</t>
    </r>
    <r>
      <rPr>
        <sz val="9"/>
        <rFont val="Arial"/>
        <family val="2"/>
      </rPr>
      <t xml:space="preserve"> Comunicaciones, piezas gráficas, publicaciones realizadas y/o registros de asistencia; y Registro de los medios alternativos utilizados (si aplica).</t>
    </r>
  </si>
  <si>
    <r>
      <t xml:space="preserve">El responsable asignado en la Oficina Asesora de Planeación 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t>
    </r>
    <r>
      <rPr>
        <b/>
        <sz val="9"/>
        <rFont val="Arial"/>
        <family val="2"/>
      </rPr>
      <t xml:space="preserve">
Evidencia: </t>
    </r>
    <r>
      <rPr>
        <sz val="9"/>
        <rFont val="Arial"/>
        <family val="2"/>
      </rPr>
      <t>Correo electrónico con la notificación de cierre de periodo y/o correo electrónico para corregir información (Si aplica).</t>
    </r>
  </si>
  <si>
    <r>
      <t xml:space="preserve">El responsable en la Oficina Asesora de Planeación 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t>
    </r>
    <r>
      <rPr>
        <b/>
        <sz val="9"/>
        <rFont val="Arial"/>
        <family val="2"/>
      </rPr>
      <t xml:space="preserve">
Evidencia: </t>
    </r>
    <r>
      <rPr>
        <sz val="9"/>
        <rFont val="Arial"/>
        <family val="2"/>
      </rPr>
      <t xml:space="preserve">Reporte de usuarios registrados en los aplicativos de competencia del proceso de Direccionamiento Estratégico y Planeación, verificado por el responsable de la OAP. </t>
    </r>
  </si>
  <si>
    <r>
      <t xml:space="preserve">El responsable asignado en la Oficina Asesora de Planeación 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t>
    </r>
    <r>
      <rPr>
        <b/>
        <sz val="9"/>
        <rFont val="Arial"/>
        <family val="2"/>
      </rPr>
      <t xml:space="preserve">Evidencias: </t>
    </r>
    <r>
      <rPr>
        <sz val="9"/>
        <rFont val="Arial"/>
        <family val="2"/>
      </rPr>
      <t>Planes institucionales articulados con MIPG y aprobados por el Comité.</t>
    </r>
  </si>
  <si>
    <r>
      <t xml:space="preserve">El responsable asignado en la Oficina Asesora de Planeación 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
</t>
    </r>
    <r>
      <rPr>
        <b/>
        <sz val="9"/>
        <rFont val="Arial"/>
        <family val="2"/>
      </rPr>
      <t>Evidencias:</t>
    </r>
    <r>
      <rPr>
        <sz val="9"/>
        <rFont val="Arial"/>
        <family val="2"/>
      </rPr>
      <t xml:space="preserve"> Archivo de acciones consolidadas para la implementación del FURAG.</t>
    </r>
  </si>
  <si>
    <r>
      <t xml:space="preserve">El responsable asignado en la Oficina Asesora de Planeación 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t>
    </r>
    <r>
      <rPr>
        <b/>
        <sz val="9"/>
        <rFont val="Arial"/>
        <family val="2"/>
      </rPr>
      <t>Evidencias:</t>
    </r>
    <r>
      <rPr>
        <sz val="9"/>
        <rFont val="Arial"/>
        <family val="2"/>
      </rPr>
      <t xml:space="preserve"> Resultados del mecanismo de evaluación utilizado y/o material evidencia de la evaluación realizada. </t>
    </r>
  </si>
  <si>
    <r>
      <t xml:space="preserve">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
</t>
    </r>
    <r>
      <rPr>
        <b/>
        <sz val="9"/>
        <rFont val="Arial"/>
        <family val="2"/>
      </rPr>
      <t xml:space="preserve">Evidencias: </t>
    </r>
    <r>
      <rPr>
        <sz val="9"/>
        <rFont val="Arial"/>
        <family val="2"/>
      </rPr>
      <t>Presentación del desempeño institucional a la Alta Dirección, Acta de Comité presentación de resultados y/o plan de acción establecido desde la Alta Dirección.</t>
    </r>
  </si>
  <si>
    <r>
      <t xml:space="preserve">Desde Sede Central se hace seguimiento semestralmente a los procesos disciplinarios por parte del (de  los) profesional(es) designado(s) para esta actividad dentro del GIT Control Disciplinario,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para que actualice e iguale la información. 
</t>
    </r>
    <r>
      <rPr>
        <b/>
        <sz val="9"/>
        <rFont val="Arial"/>
        <family val="2"/>
      </rPr>
      <t xml:space="preserve">
Evidencia:  
</t>
    </r>
    <r>
      <rPr>
        <sz val="9"/>
        <rFont val="Arial"/>
        <family val="2"/>
      </rPr>
      <t>1. Registro de asistencia y/o Convocatoria a reunión vía correo electrónico donde se verifica el estado del expediente. (Control de Legalidad)
2. Comunicaciones Internas enviadas por correo electrónico con información sobre la normatividad disciplinaria vigente y el código de ética</t>
    </r>
  </si>
  <si>
    <t>CONTROL DISCIPLINARIO</t>
  </si>
  <si>
    <t>DIRECCIONAMIENTO ESTRATÉGICO Y PLANEACIÓN</t>
  </si>
  <si>
    <t>GESTIÓN AGROLÓGICA</t>
  </si>
  <si>
    <r>
      <t xml:space="preserve">Antes y después de la comisión, el Coordinador del GIT de Producción Cartográfica o Funcionario asignado a comisión de campo, realiza verificación de equipos para control terrestre y clasificación de campo para realizar el trabajo asignado llevando a cabo pruebas de funcionamiento. En caso de encontrar fallas en los equipos, los reporta al responsable del almacén para que actualice el listado sobre el estado operativo de los equipos y se programe su revisión y mantenimiento respectivo.
</t>
    </r>
    <r>
      <rPr>
        <b/>
        <sz val="9"/>
        <rFont val="Arial"/>
        <family val="2"/>
      </rPr>
      <t xml:space="preserve">
Evidencia:</t>
    </r>
    <r>
      <rPr>
        <sz val="9"/>
        <rFont val="Arial"/>
        <family val="2"/>
      </rPr>
      <t xml:space="preserve"> Formato con el registro de Verificación de equipos e instrumentos auxiliares geodésicos y topográficos.</t>
    </r>
  </si>
  <si>
    <r>
      <t xml:space="preserve">En cada etapa de elaboración del producto cartográfico, el Coordinador del GIT de Producción Cartográfica o el Funcionario asignado que recibe el producto, verifica el cumplimiento de especificaciones y estándares de producción de la etapa anterior, registrando las observaciones en los formatos de listas de chequeo o de aseguramiento de la calidad. En caso de encontrar algún incumplimiento, informa al Profesional asignado por el Coordinador del GIT de Producción Cartográfica para que se tomen las acciones pertinentes. 
</t>
    </r>
    <r>
      <rPr>
        <b/>
        <sz val="9"/>
        <rFont val="Arial"/>
        <family val="2"/>
      </rPr>
      <t xml:space="preserve">Evidencias: </t>
    </r>
    <r>
      <rPr>
        <sz val="9"/>
        <rFont val="Arial"/>
        <family val="2"/>
      </rPr>
      <t>Formatos de listas de chequeo o de aseguramiento de la calidad</t>
    </r>
  </si>
  <si>
    <r>
      <t xml:space="preserve">En cada proyecto, el responsable de la validación de los productos finales dentro del GIT de Producción Catográfica, realiza el seguimiento y control a los elementos de calidad establecidos en las especificaciones técnicas vigentes, mediante muestreo y verificación del cumplimiento de las mismas en los productos finales establecidos. En caso de presentarse no conformidades se genera un reporte para definir los tipos de ajuste a realizar si los hay, realizando la respectiva devolución hasta que cumpla con los parámetros de calidad. 
</t>
    </r>
    <r>
      <rPr>
        <b/>
        <sz val="9"/>
        <rFont val="Arial"/>
        <family val="2"/>
      </rPr>
      <t>Evidencia:</t>
    </r>
    <r>
      <rPr>
        <sz val="9"/>
        <rFont val="Arial"/>
        <family val="2"/>
      </rPr>
      <t xml:space="preserve"> Informe de aprobación o rechazo del producto cartográfico</t>
    </r>
  </si>
  <si>
    <r>
      <t xml:space="preserve">El funcionario o contratista del GIT de Producción Cartográfica asignado a una comisión para realizar el trabajo de control terrestre o clasificación de campo,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
</t>
    </r>
    <r>
      <rPr>
        <b/>
        <sz val="9"/>
        <rFont val="Arial"/>
        <family val="2"/>
      </rPr>
      <t>Evidencia:</t>
    </r>
    <r>
      <rPr>
        <sz val="9"/>
        <rFont val="Arial"/>
        <family val="2"/>
      </rPr>
      <t xml:space="preserve"> Correos electrónicos remitidos a las autoridades civiles y militares del lugar, documentos de autoridades civiles y militares (cuando aplique) y/o prórrogas al contrato (cuando aplique).</t>
    </r>
  </si>
  <si>
    <r>
      <t xml:space="preserve">El Coordinador del GIT de Producción Cartográfica realiza seguimiento y control periódico a los cronogramas de trabajo y estándares de producción, indagando con los líderes de las etapas del proceso de producción a través de mesas de trabajo, los inconvenientes presentados o retrasos en las actividades. En caso de identificarse retrasos en la programación se definen los correctivos que se deben tomar para cumplir con la meta. 
</t>
    </r>
    <r>
      <rPr>
        <b/>
        <sz val="9"/>
        <rFont val="Arial"/>
        <family val="2"/>
      </rPr>
      <t xml:space="preserve">Evidencia: </t>
    </r>
    <r>
      <rPr>
        <sz val="9"/>
        <rFont val="Arial"/>
        <family val="2"/>
      </rPr>
      <t xml:space="preserve">Actas de reunión, correos electrónicos, grabaciones de reunión u otro material soporte de las mesas de trabajo realizadas. </t>
    </r>
  </si>
  <si>
    <r>
      <t xml:space="preserve">Mínimo una vez al año cada Coordinador del GIT perteneciente a la Subdirección de Geografía y Cartografía, verifica los roles de los usuarios en el aplicativo GEOCARTO, el acceso a las carpetas en los servidores y la restricción de dispositivos externos, conforme a las funciones y responsabilidades que tiene cada funcionario o contratista; y reporta al GIT de Administración de la información geodésica, cartográfica y geográfica a través de correo electrónico. En caso de encontrar diferencias, solicita el cambio respectivo.
</t>
    </r>
    <r>
      <rPr>
        <b/>
        <sz val="9"/>
        <rFont val="Arial"/>
        <family val="2"/>
      </rPr>
      <t xml:space="preserve">Evidencia: </t>
    </r>
    <r>
      <rPr>
        <sz val="9"/>
        <rFont val="Arial"/>
        <family val="2"/>
      </rPr>
      <t>Correo electrónico informando los resultados de la verificación de roles y usuarios.</t>
    </r>
  </si>
  <si>
    <r>
      <t xml:space="preserve">Cada vez que se registra una solicitud en GEOCARTO el Coordinador del GIT o su delegado perteneciente a la Subdirección de Geografía y Cartografía, debe revisar la solicitud de productos para usuarios y aprobarla a través de este software, corroborando su pertinencia. En caso de encontrar una solicitud de una información que no se requiera para el trabajo a realizar, la rechaza a través de GEOCARTO. 
</t>
    </r>
    <r>
      <rPr>
        <b/>
        <sz val="9"/>
        <rFont val="Arial"/>
        <family val="2"/>
      </rPr>
      <t xml:space="preserve">
Evidencia:</t>
    </r>
    <r>
      <rPr>
        <sz val="9"/>
        <rFont val="Arial"/>
        <family val="2"/>
      </rPr>
      <t xml:space="preserve"> Pantallazo y/o listado de las solicitudes del sistema GEOCARTO aprobadas.</t>
    </r>
  </si>
  <si>
    <t>GESTIÓN CARTOGRÁFICA</t>
  </si>
  <si>
    <t>GESTIÓN CATASTRAL</t>
  </si>
  <si>
    <r>
      <t xml:space="preserve">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t>
    </r>
    <r>
      <rPr>
        <b/>
        <sz val="9"/>
        <rFont val="Arial"/>
        <family val="2"/>
      </rPr>
      <t>Evidencias:</t>
    </r>
    <r>
      <rPr>
        <sz val="9"/>
        <rFont val="Arial"/>
        <family val="2"/>
      </rPr>
      <t xml:space="preserve"> </t>
    </r>
    <r>
      <rPr>
        <b/>
        <sz val="9"/>
        <rFont val="Arial"/>
        <family val="2"/>
      </rPr>
      <t xml:space="preserve">
1. Sede Central y Direcciones Territoriales: </t>
    </r>
    <r>
      <rPr>
        <sz val="9"/>
        <rFont val="Arial"/>
        <family val="2"/>
      </rPr>
      <t xml:space="preserve">Acta de supervisión aprobada, consolidado de contratos a cargo con la supervisión realizada, pantallazos en SECOP del total de contratos a cargo supervisados y/o cualquier otro mecanismo que permita validar la supervisión del total de contratos a cargo. </t>
    </r>
  </si>
  <si>
    <r>
      <t xml:space="preserve">El responsable en el GIT de Gestión Contractual realiza seguimiento al cargue de los informes de supervisión y envía alertas mensuales a los responsables con el fin de que el supervisor incluya la documentación completa en el SECOP. En caso de evidenciar inconsistencias o faltantes, dentro de la misma alerta se reporta para su corrección. 
</t>
    </r>
    <r>
      <rPr>
        <b/>
        <sz val="9"/>
        <rFont val="Arial"/>
        <family val="2"/>
      </rPr>
      <t>Evidencias:</t>
    </r>
    <r>
      <rPr>
        <sz val="9"/>
        <rFont val="Arial"/>
        <family val="2"/>
      </rPr>
      <t xml:space="preserve"> Correo electrónico con la alerta mensual.</t>
    </r>
  </si>
  <si>
    <r>
      <t xml:space="preserve">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t>
    </r>
    <r>
      <rPr>
        <b/>
        <sz val="9"/>
        <rFont val="Arial"/>
        <family val="2"/>
      </rPr>
      <t xml:space="preserve">Evidencia: 
1. Sede Central y Direcciones Territoriales: </t>
    </r>
    <r>
      <rPr>
        <sz val="9"/>
        <rFont val="Arial"/>
        <family val="2"/>
      </rPr>
      <t>Consolidado de observaciones del proceso en la plataforma SECOP II (si aplica).</t>
    </r>
  </si>
  <si>
    <r>
      <t xml:space="preserve">El responsable en el GIT de Gestión Contractual verificará el cumplimiento de los requisitos de la contratación y en caso de presentar inconsistencias se devolverá mediante lista de chequeo para las respectivas correcciones. 
</t>
    </r>
    <r>
      <rPr>
        <b/>
        <sz val="9"/>
        <rFont val="Arial"/>
        <family val="2"/>
      </rPr>
      <t xml:space="preserve">
Evidencia: </t>
    </r>
    <r>
      <rPr>
        <sz val="9"/>
        <rFont val="Arial"/>
        <family val="2"/>
      </rPr>
      <t xml:space="preserve">Correo remitido (si aplica) o lista de chequeo.                                                                                              </t>
    </r>
  </si>
  <si>
    <r>
      <t xml:space="preserve">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t>
    </r>
    <r>
      <rPr>
        <b/>
        <sz val="9"/>
        <rFont val="Arial"/>
        <family val="2"/>
      </rPr>
      <t xml:space="preserve">
Evidencia: </t>
    </r>
    <r>
      <rPr>
        <sz val="9"/>
        <rFont val="Arial"/>
        <family val="2"/>
      </rPr>
      <t>Informes de inventario, actas, comprobantes de ajustes y/o notificaciones por correo electrónico.</t>
    </r>
  </si>
  <si>
    <r>
      <t xml:space="preserve">El responsable del Almacén y el Coordinador del GIT de Gestión Contractual verifican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
</t>
    </r>
    <r>
      <rPr>
        <b/>
        <sz val="9"/>
        <rFont val="Arial"/>
        <family val="2"/>
      </rPr>
      <t xml:space="preserve">
Evidencias: </t>
    </r>
    <r>
      <rPr>
        <sz val="9"/>
        <rFont val="Arial"/>
        <family val="2"/>
      </rPr>
      <t>Formato de inducción a contratistas diligenciado y firmado, registros de asistencia a socializaciones, material fotográfico y/o correos electrónicos remitidos.</t>
    </r>
  </si>
  <si>
    <t>GESTIÓN CONTRACTUAL</t>
  </si>
  <si>
    <r>
      <t xml:space="preserve">El Responsable en el proceso de Gestión de Comunicaciones y Mercadeo mensualmente realiza el monitoreo de las publicaciones, a través del conteo aleatorio y su comparación con el Excel de inventarios y ERP, con el fin de asegurar los saldos reales de las publicaciones (ni sobrantes ni faltantes) en la bodega. En caso de identificar diferencias, realiza las actividades pertinentes con el área financiera. 
</t>
    </r>
    <r>
      <rPr>
        <b/>
        <sz val="9"/>
        <rFont val="Arial"/>
        <family val="2"/>
      </rPr>
      <t xml:space="preserve">
Evidencia: </t>
    </r>
    <r>
      <rPr>
        <sz val="9"/>
        <rFont val="Arial"/>
        <family val="2"/>
      </rPr>
      <t>Excel de inventarios chequeado y/o Reporte de conteos físicos comparado con el Excel de inventarios o el ERP.</t>
    </r>
  </si>
  <si>
    <t>GESTIÓN DE COMUNICACIONES Y MERCADEO</t>
  </si>
  <si>
    <r>
      <t xml:space="preserve">El responsable del Sistema de Gestión Ambiental 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t>
    </r>
    <r>
      <rPr>
        <b/>
        <sz val="9"/>
        <rFont val="Arial"/>
        <family val="2"/>
      </rPr>
      <t xml:space="preserve">Evidencia:  </t>
    </r>
    <r>
      <rPr>
        <sz val="9"/>
        <rFont val="Arial"/>
        <family val="2"/>
      </rPr>
      <t xml:space="preserve">Matriz de identificación y cumplimiento legal Ambiental actualizada y/o Matriz de Identificación de aspectos y valoración de impactos ambientales actualizada; y Sensibilizaciones realizadas (si aplica). </t>
    </r>
  </si>
  <si>
    <r>
      <t xml:space="preserve">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
</t>
    </r>
    <r>
      <rPr>
        <b/>
        <sz val="9"/>
        <rFont val="Arial"/>
        <family val="2"/>
      </rPr>
      <t>Evidencia:</t>
    </r>
    <r>
      <rPr>
        <sz val="9"/>
        <rFont val="Arial"/>
        <family val="2"/>
      </rPr>
      <t xml:space="preserve"> Correo de reporte de cumplimiento de los controles operacionales de las matrices por la Dirección Territorial</t>
    </r>
  </si>
  <si>
    <r>
      <t xml:space="preserve">El responsable de la programación de los servicios de transporte verifica, cada vez que sea requerido, que el formato de solicitud (físico o digital) esté debidamente diligenciado y autorizado por el Subdirector, Secretario General, Director Territorial y/o Coordinador GIT a través de firma, correo electrónico u aprobación digital a través de la herramienta de gestión de soporte técnico. En caso de no ser así, devuelve la solicitud y requiere cumplimiento.
</t>
    </r>
    <r>
      <rPr>
        <b/>
        <sz val="9"/>
        <rFont val="Arial"/>
        <family val="2"/>
      </rPr>
      <t xml:space="preserve">Evidencia: </t>
    </r>
    <r>
      <rPr>
        <sz val="9"/>
        <rFont val="Arial"/>
        <family val="2"/>
      </rPr>
      <t>Control del formato Solicitud de servicios de transporte (físico o digital) correctamente diligenciado y debidamente autorizado a través de firma, correo electrónico u aprobación digital a través de la herramienta de gestión de soporte técnico.</t>
    </r>
  </si>
  <si>
    <t>GESTIÓN DE SERVICIOS ADMINISTRATIVO</t>
  </si>
  <si>
    <r>
      <t xml:space="preserve">El Coordinador del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t>
    </r>
    <r>
      <rPr>
        <b/>
        <sz val="9"/>
        <rFont val="Arial"/>
        <family val="2"/>
      </rPr>
      <t xml:space="preserve">Evidencia: </t>
    </r>
    <r>
      <rPr>
        <sz val="9"/>
        <rFont val="Arial"/>
        <family val="2"/>
      </rPr>
      <t xml:space="preserve"> Correos electrónicos</t>
    </r>
  </si>
  <si>
    <r>
      <t xml:space="preserve">El profesional designado en el GIT de Infraestructura tecnológica, cuando se requiera, asigna privilegios de acceso a la infraestructura con base en la Política del sistema de seguridad y privacidad de la información y seguridad digital, de acuerdo con los permisos requeridos y autorizados por los dueños de los activos de información, para evitar ingresos no autorizados a las herramientas tecnológicas. En caso que un perfil quede asignado incorrectamente, se procede a realizar corrección en la asignación del permiso.
</t>
    </r>
    <r>
      <rPr>
        <b/>
        <sz val="9"/>
        <rFont val="Arial"/>
        <family val="2"/>
      </rPr>
      <t xml:space="preserve">Evidencia: </t>
    </r>
    <r>
      <rPr>
        <sz val="9"/>
        <rFont val="Arial"/>
        <family val="2"/>
      </rPr>
      <t xml:space="preserve"> Reporte de creación y modificación de usuarios en la herramienta de la mesa de servicios. </t>
    </r>
  </si>
  <si>
    <r>
      <t xml:space="preserve">El profesional designado en el GIT de Infraestructura tecnológica mensualmente remite a los dueños de los activos de información el Reporte de creación y modificación de usuarios, con el fin de validar el acceso autorizado a los usuarios. En caso de que se identifiquen novedades en el acceso, se tomarán las acciones pertinentes para mantener la confidencialidad de los activos de información. 
</t>
    </r>
    <r>
      <rPr>
        <b/>
        <sz val="9"/>
        <rFont val="Arial"/>
        <family val="2"/>
      </rPr>
      <t xml:space="preserve">
Evidencia:</t>
    </r>
    <r>
      <rPr>
        <sz val="9"/>
        <rFont val="Arial"/>
        <family val="2"/>
      </rPr>
      <t xml:space="preserve"> Correos remitidos a los dueños de los activos de información con el reporte adjunto y/o caso de GLPI generado por el dueño de los activos de información en caso de que existan modificaciones aplicables o novedades a revisar. </t>
    </r>
  </si>
  <si>
    <t>GESTIÓN DE TECNOLOGÍAS DE LA INFORMACIÓN</t>
  </si>
  <si>
    <t>GESTIÓN DEL CONOCIMIENTO, INVESTIGACIÓN E INNOVACIÓN</t>
  </si>
  <si>
    <r>
      <t xml:space="preserve">El Jefe de la Oficina CIAF o el funcionario asignado, verifica mensualmente el cumplimiento de las actividades propuestas en el Plan de Acción Anual (PAA) y los cronogramas de los proyectos, analizando los informes entregados a través de correo electrónico por cada Coordinador de GIT. En caso de encontrar algún retraso, o posible retraso, se toman las decisiones y reprogramaciones necesarias para cumplir las metas anuales.
</t>
    </r>
    <r>
      <rPr>
        <b/>
        <sz val="9"/>
        <rFont val="Arial"/>
        <family val="2"/>
      </rPr>
      <t>Evidencia:</t>
    </r>
    <r>
      <rPr>
        <sz val="9"/>
        <rFont val="Arial"/>
        <family val="2"/>
      </rPr>
      <t xml:space="preserve"> Informe mensual consolidado de seguimiento al Plan de Acción Anual (PAA) y/o correos lectrónicos de entrega de informes</t>
    </r>
  </si>
  <si>
    <r>
      <t xml:space="preserve">El responsable de cada GIT del proceso de Gestión del Conocimiento, Investigación e Innovación, debe verificar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
</t>
    </r>
    <r>
      <rPr>
        <b/>
        <sz val="9"/>
        <rFont val="Arial"/>
        <family val="2"/>
      </rPr>
      <t>Evidencias:</t>
    </r>
    <r>
      <rPr>
        <sz val="9"/>
        <rFont val="Arial"/>
        <family val="2"/>
      </rPr>
      <t xml:space="preserve"> Reporte y/o correo electrónico remitido al líder del proceso con la validación documental</t>
    </r>
  </si>
  <si>
    <r>
      <t xml:space="preserve">El Responsable de cada GIT del proceso de Gestión del Conocimiento, Investigación e Innovación trimestralmente debe verificar los perfiles, permisos o accesos de los funcionarios o contratistas que participan en los proyectos definidos, con el fin de asegurar que el uso adecuado de la información y evitar la sustracción o perdida de la información geográfica generada. En caso de encontrar alguna novedad o asignación no permitida, se solicita la eliminación de permisos al funcionario o contratista identificado a través del GLPI. 
</t>
    </r>
    <r>
      <rPr>
        <b/>
        <sz val="9"/>
        <rFont val="Arial"/>
        <family val="2"/>
      </rPr>
      <t xml:space="preserve">Evidencia: </t>
    </r>
    <r>
      <rPr>
        <sz val="9"/>
        <rFont val="Arial"/>
        <family val="2"/>
      </rPr>
      <t>Reporte de solicitudes de GLPI asociadas con la gestión de permisos de acceso y control de usuarios (cuando aplique).</t>
    </r>
  </si>
  <si>
    <r>
      <t xml:space="preserve">El responsable de cada proyecto de investigación o de desarrollo de tecnologías GIS del proceso de Gestión del Conocimiento, Investigación e  Innovación, verifica en la periodicidad establecida en el procedimiento, el cumplimiento de las especificaciones del producto o servicio mediante reuniones de seguimiento. En caso de encontrar un producto o servicio que tenga algún inconveniente se debe enviar a reproceso. 
</t>
    </r>
    <r>
      <rPr>
        <b/>
        <sz val="9"/>
        <rFont val="Arial"/>
        <family val="2"/>
      </rPr>
      <t>Evidencia:</t>
    </r>
    <r>
      <rPr>
        <sz val="9"/>
        <rFont val="Arial"/>
        <family val="2"/>
      </rPr>
      <t xml:space="preserve"> Acta de reunión de seguimiento.</t>
    </r>
  </si>
  <si>
    <r>
      <t xml:space="preserve">El responsable en el GIT del proceso de Gestión del Conocimiento, Investigación e  Innovación verifica cada vez que se termine un curso dictado por el CIAF los resultados de la encuesta de satisfacción a los estudiantes, donde se evalúa la infraestructura física y tecnológica, así como el cumplimiento, claridad y comunicación por parte del docente. Si detecta que el docente tiene una calificación inferior a 3,5 / 5,0 se decide no volverlo a contratar o se le dejan de asignar materias. Si los aspectos a mejorar se encuentran en temas de infraestructura, se informa a través de memorando al proceso de Gestión de Servicios Administrativos para que se tomen las acciones respectivas. 
</t>
    </r>
    <r>
      <rPr>
        <b/>
        <sz val="9"/>
        <rFont val="Arial"/>
        <family val="2"/>
      </rPr>
      <t>Evidencia:</t>
    </r>
    <r>
      <rPr>
        <sz val="9"/>
        <rFont val="Arial"/>
        <family val="2"/>
      </rPr>
      <t xml:space="preserve"> Informe de resultados de las encuestas de satisfacción, encuestas de satisfacción de los estudiantes y/o memorando solicitando las mejoras al proceso de Gestión de Servicios Administrativos (si aplica)</t>
    </r>
  </si>
  <si>
    <r>
      <t xml:space="preserve">Antes del uso del espectroradiómetro se valida que el equipo está funcionando dentro de los rangos apropiados en sus puntos mínimo y máximo, tomando la muestra en una tabla denominada spectralon. En caso de encontrar inconsistencias se manda a calibrar el equipo. Adicionalmente, cada año el Coordinador del GIT del proceso de I+D+I solicita la contratación de la calibración y mantenimiento de todos los espectroradiómetros para asegurar la precisión de los datos.
</t>
    </r>
    <r>
      <rPr>
        <b/>
        <sz val="9"/>
        <rFont val="Arial"/>
        <family val="2"/>
      </rPr>
      <t>Evidencias:</t>
    </r>
    <r>
      <rPr>
        <sz val="9"/>
        <rFont val="Arial"/>
        <family val="2"/>
      </rPr>
      <t xml:space="preserve"> Hoja de vida de equipos espectroradiómetros donde se relacionan calibraciones y mantenimientos, registro de captura de campo de las firmas espectrales y/o certificado de calibraciones de los equipos conforme a la fecha programada.</t>
    </r>
  </si>
  <si>
    <r>
      <t xml:space="preserve">Anualmente los Coordinadores de los GIT de Tecnologías de la Información Geográfica (TIG), Investigación, Desarrollo e Innovación (I+D+I) y Apropiación y Transferencia del Conocimiento en Ciencia, Tecnología e Innovación Geoespacial (CTEIG), revisan la necesidad de actualizar software obsoleto requerido para su operación, a través de listado de verificación. En caso de encontrar un software obsoleto, cada Coordinador del GIT solicita la destinación de los recursos y presenta el requerimiento a la Oficina de Informática y Telecomunicaciones (OIT) para que realicen la adquisición de las licencias.
</t>
    </r>
    <r>
      <rPr>
        <b/>
        <sz val="9"/>
        <rFont val="Arial"/>
        <family val="2"/>
      </rPr>
      <t>Evidencia:</t>
    </r>
    <r>
      <rPr>
        <sz val="9"/>
        <rFont val="Arial"/>
        <family val="2"/>
      </rPr>
      <t xml:space="preserve"> Correo electrónico o comunicación solicitando la adquisición de la nueva versión del software y/o el estado del soffware para la operación</t>
    </r>
  </si>
  <si>
    <t>Posibilidad que se generen factores que afecten el cumplimiento del Plan de Trabajo  del Sistema de Gestión de Seguridad y Salud en el Trabajo para la vigencia 2021</t>
  </si>
  <si>
    <t>Posibilidad que se generen factores que afecten el cumplimiento del Plan de Previsión de Recursos Humanos para la vigencia 2021</t>
  </si>
  <si>
    <t>Posibilidad que se generen factores que afecten el cumplimiento del Plan Institucional de Capacitación para la vigencia 2021</t>
  </si>
  <si>
    <r>
      <t xml:space="preserve">El responsable en el GIT de Gestión de Talento Humano realiza seguimiento mensual al Plan de Previsión de Recursos Humanos a través de la verificación y validación de las actividades programadas y su cumplimiento, contrastando el informe mensual con el soporte de las evidencias subidas en el Drive. En caso de no realizar la actividad se hará la  reprogramación correspondiente.                                                           
</t>
    </r>
    <r>
      <rPr>
        <b/>
        <sz val="9"/>
        <rFont val="Arial"/>
        <family val="2"/>
      </rPr>
      <t xml:space="preserve">Evidencias: </t>
    </r>
    <r>
      <rPr>
        <sz val="9"/>
        <rFont val="Arial"/>
        <family val="2"/>
      </rPr>
      <t xml:space="preserve"> Informe mensual soportado con las evidencias en DRIVE y/o reporte del indicador de cumplimiento. </t>
    </r>
  </si>
  <si>
    <t>Responsable en el GIT de Gestión de Talento Humano      
Líder de Previsiòn de Recursos Humanos</t>
  </si>
  <si>
    <t>Responsable en el GIT de Gestión de Talento Humano                                           
Líder de Plan Institucional de Capacitaciòn</t>
  </si>
  <si>
    <t>GESTIÓN DEL TALENTO HUMANO</t>
  </si>
  <si>
    <t>GESTIÓN DOCUMENTAL</t>
  </si>
  <si>
    <r>
      <t xml:space="preserve">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t>
    </r>
    <r>
      <rPr>
        <b/>
        <sz val="9"/>
        <rFont val="Arial"/>
        <family val="2"/>
      </rPr>
      <t xml:space="preserve">
Evidencia:</t>
    </r>
    <r>
      <rPr>
        <sz val="9"/>
        <rFont val="Arial"/>
        <family val="2"/>
      </rPr>
      <t xml:space="preserve"> Documentos soporte de los registros presupuestales</t>
    </r>
  </si>
  <si>
    <r>
      <t xml:space="preserve">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t>
    </r>
    <r>
      <rPr>
        <b/>
        <sz val="9"/>
        <rFont val="Arial"/>
        <family val="2"/>
      </rPr>
      <t>Evidencia:</t>
    </r>
    <r>
      <rPr>
        <sz val="9"/>
        <rFont val="Arial"/>
        <family val="2"/>
      </rPr>
      <t xml:space="preserve"> Listado de movimiento de bancos, informes de ventas, informe de cartera por edades y comunicaciones electrónicas. </t>
    </r>
  </si>
  <si>
    <r>
      <t xml:space="preserve">El Coordinador del GIT Contabilidad verifica el adecuado registro de la información financiera, cotejando que la información contable coincida con los documentos soporte y normatividad vigente. En caso contrario, se emiten lineamientos con el fin de sensibilizar a los responsables de registrar la información de los procedimientos del GIT del proceso.
</t>
    </r>
    <r>
      <rPr>
        <b/>
        <sz val="9"/>
        <rFont val="Arial"/>
        <family val="2"/>
      </rPr>
      <t>Evidencia:</t>
    </r>
    <r>
      <rPr>
        <sz val="9"/>
        <rFont val="Arial"/>
        <family val="2"/>
      </rPr>
      <t xml:space="preserve"> Cuadro de ingresos actualizado y/o comprobantes contables (si aplica). </t>
    </r>
  </si>
  <si>
    <r>
      <t xml:space="preserve">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
</t>
    </r>
    <r>
      <rPr>
        <b/>
        <sz val="9"/>
        <rFont val="Arial"/>
        <family val="2"/>
      </rPr>
      <t xml:space="preserve">
Evidencia: </t>
    </r>
    <r>
      <rPr>
        <sz val="9"/>
        <rFont val="Arial"/>
        <family val="2"/>
      </rPr>
      <t>Registros de depuración de saldos y Conciliaciones bancarias realizadas.</t>
    </r>
  </si>
  <si>
    <r>
      <t xml:space="preserve">El responsable de hacer la legalización de la caja menor en el GIT de contabilidad, coteja los documentos soporte con lo registrado en el SIIF Nación II, cada vez que se solicite reembolso y al cierre de la caja menor, verificando fecha, factura, valor y tercero. En caso de identificar inconsistencias, solicita al responsable de la caja menor que allegue los soportes adecuados.
</t>
    </r>
    <r>
      <rPr>
        <b/>
        <sz val="9"/>
        <rFont val="Arial"/>
        <family val="2"/>
      </rPr>
      <t xml:space="preserve">
Evidencia: </t>
    </r>
    <r>
      <rPr>
        <sz val="9"/>
        <rFont val="Arial"/>
        <family val="2"/>
      </rPr>
      <t>Documento de legalización de caja menor.</t>
    </r>
  </si>
  <si>
    <r>
      <t xml:space="preserve">Los responsables en los GIT de Presupuesto, GIT de Contabilidad y GIT de Tesorería de la Sede Central, así como los pagadores y contadores de las Direcciones Territoriales, cada vez que se requiera, verifican que los documentos soporte que autorizan los gastos, vengan firmados por el ordenador del gasto. En caso contrario, devuelven el documento para que sea allegado con la firma respectiva. 
</t>
    </r>
    <r>
      <rPr>
        <b/>
        <sz val="9"/>
        <rFont val="Arial"/>
        <family val="2"/>
      </rPr>
      <t xml:space="preserve">Evidencia: </t>
    </r>
    <r>
      <rPr>
        <sz val="9"/>
        <rFont val="Arial"/>
        <family val="2"/>
      </rPr>
      <t>Documentos soporte de autorización de gastos con firmas.</t>
    </r>
  </si>
  <si>
    <t>GESTIÓN FINANCIERA</t>
  </si>
  <si>
    <r>
      <t xml:space="preserve">El Profesional responsable de la Red MAGNA-ECO, monitorea todos los días el funcionamiento de las estaciones, descargando los archivos que proporciona cada una el día anterior (o el acumulado si se realiza teniendo en cuenta el fin de semana)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
</t>
    </r>
    <r>
      <rPr>
        <b/>
        <sz val="9"/>
        <rFont val="Arial"/>
        <family val="2"/>
      </rPr>
      <t xml:space="preserve">Evidencia: </t>
    </r>
    <r>
      <rPr>
        <sz val="9"/>
        <rFont val="Arial"/>
        <family val="2"/>
      </rPr>
      <t>Matriz de seguimiento a la Red MAGNA-ECO</t>
    </r>
  </si>
  <si>
    <r>
      <t xml:space="preserve">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
</t>
    </r>
    <r>
      <rPr>
        <b/>
        <sz val="9"/>
        <rFont val="Arial"/>
        <family val="2"/>
      </rPr>
      <t>Evidencia:</t>
    </r>
    <r>
      <rPr>
        <sz val="9"/>
        <rFont val="Arial"/>
        <family val="2"/>
      </rPr>
      <t xml:space="preserve"> Registro del formato 'Seguimiento de cálculos geodésicos'.</t>
    </r>
  </si>
  <si>
    <r>
      <t xml:space="preserve">El  profesional responsable de la red MAGNA-ECO del GIT Gestión Geodésica constata todos los días hábiles que el usuario tenga acceso a la información publicada en la página web realizando una simulación como usuario.  En caso de que no se pueda acceder a la información publicada en datos abiertos, el profesional del GIT Gestión Geodésica reporta a través de la herramienta GLPI a la Oficina de Informática y Telecomunicaciones la falla para restablecer el acceso a los datos, y se diligencia la matriz de control de novedades para llevar el registro mensual de las incidencias presentadas. Si se ha recibido solicitud de información por parte del usuario, se envía por cualquier medio.
</t>
    </r>
    <r>
      <rPr>
        <b/>
        <sz val="9"/>
        <rFont val="Arial"/>
        <family val="2"/>
      </rPr>
      <t>Evidencia:</t>
    </r>
    <r>
      <rPr>
        <sz val="9"/>
        <rFont val="Arial"/>
        <family val="2"/>
      </rPr>
      <t xml:space="preserve"> Incidencia en GLPI sobre el reporte de la falla dirigido a la Oficina de Informática y Telecomunicaciones y/o matriz de control de novedades mensual</t>
    </r>
  </si>
  <si>
    <r>
      <t xml:space="preserve">Mensualmente el Coordinador del GIT Gestión Geodésica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
</t>
    </r>
    <r>
      <rPr>
        <b/>
        <sz val="9"/>
        <rFont val="Arial"/>
        <family val="2"/>
      </rPr>
      <t>Evidencia:</t>
    </r>
    <r>
      <rPr>
        <sz val="9"/>
        <rFont val="Arial"/>
        <family val="2"/>
      </rPr>
      <t xml:space="preserve"> Archivo de estaciones procesadas CP IGA Bernese 5.2 con el nombre y cargo de la persona que realizó la revisión del cálculo de las coordenadas, y/o correo electrónico como evidencia de la comunicación de las inconformidades del cálculo y su corrección (si aplica).</t>
    </r>
  </si>
  <si>
    <r>
      <t xml:space="preserve">El funcionario responsable del centro de procesamiento IGA, revisa semanalmente las soluciones de coordenadas, evaluando que los parámetros de procesamiento generados por el BPE de Bernese se encuentren dentro de los rangos permitidos, en caso de no cumplir algún parámetro se revisa nuevamente la configuración de la campaña de cálculo y se aplican los ajustes pertinentes. 
</t>
    </r>
    <r>
      <rPr>
        <b/>
        <sz val="9"/>
        <rFont val="Arial"/>
        <family val="2"/>
      </rPr>
      <t>Evidencia:</t>
    </r>
    <r>
      <rPr>
        <sz val="9"/>
        <rFont val="Arial"/>
        <family val="2"/>
      </rPr>
      <t xml:space="preserve"> Reporte semanal de los parámetros de ejecución generados por el BPE de Bernese</t>
    </r>
  </si>
  <si>
    <r>
      <t xml:space="preserve">El funcionario responsable en el GIT de Gestión Geodésica verifica que el equipo se encuentre operando correctamente antes de su salida a campo y previo a la instalación o utilización del mismo, cada vez que sea requerido, para lo cual revisa todos los parámetros de operación de los equipos de las Redes MAGNA-ECO, Red Pasiva y Nivelación Geodésica, registrando en el formato de revisión de equipos esta verificación. Si el equipo no opera correctamente, se programa su mantenimiento.
</t>
    </r>
    <r>
      <rPr>
        <b/>
        <sz val="9"/>
        <rFont val="Arial"/>
        <family val="2"/>
      </rPr>
      <t>Evidencia:</t>
    </r>
    <r>
      <rPr>
        <sz val="9"/>
        <rFont val="Arial"/>
        <family val="2"/>
      </rPr>
      <t xml:space="preserve"> Formato de revisión de equipos</t>
    </r>
  </si>
  <si>
    <t>Solicitud o recepción de dádivas con el objetivo de agilizar o retrasar la entrega de un dato geodésico para beneficio propio o de un tercero</t>
  </si>
  <si>
    <r>
      <t xml:space="preserve">Mensualmente el Coordinador del GIT de Gestión Geodésica realiza seguimiento a los tiempos para el reporte de la publicación de la información geodésica en la página web. En caso de que se encuentren retrasos, se investiga el motivo, y de encontrarse que se trata para beneficio de un particular se informa la situación a la Oficina de Control Disciplinario para iniciar el proceso pertinente.  
</t>
    </r>
    <r>
      <rPr>
        <b/>
        <sz val="9"/>
        <rFont val="Arial"/>
        <family val="2"/>
      </rPr>
      <t xml:space="preserve">
Evidencia: </t>
    </r>
    <r>
      <rPr>
        <sz val="9"/>
        <rFont val="Arial"/>
        <family val="2"/>
      </rPr>
      <t>Reporte del seguimiento mensual a los tiempos de la información publicada en la página web  y/o comunicación realizada a la Oficina de Control Disciplinario (Si aplica el caso).</t>
    </r>
  </si>
  <si>
    <t>GESTIÓN GEODÉSICA</t>
  </si>
  <si>
    <r>
      <t xml:space="preserve">Antes de la publicación de una investigación, el Coordinador del GIT Estudios geográficos o el funcionario asignado,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
</t>
    </r>
    <r>
      <rPr>
        <b/>
        <sz val="9"/>
        <rFont val="Arial"/>
        <family val="2"/>
      </rPr>
      <t>Evidencia:</t>
    </r>
    <r>
      <rPr>
        <sz val="9"/>
        <rFont val="Arial"/>
        <family val="2"/>
      </rPr>
      <t xml:space="preserve"> Memorando o correo electrónico informando la situación (si aplica).</t>
    </r>
  </si>
  <si>
    <r>
      <t xml:space="preserve">El Coordinador  GIT de Estudios Geográficos y Ordenamiento Territorial y el Coordinador GIT de Fronteras y Limites de Entidades Territoriales y/o responsables delegadas por ellos,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t>
    </r>
    <r>
      <rPr>
        <b/>
        <sz val="9"/>
        <rFont val="Arial"/>
        <family val="2"/>
      </rPr>
      <t>Evidencia:</t>
    </r>
    <r>
      <rPr>
        <sz val="9"/>
        <rFont val="Arial"/>
        <family val="2"/>
      </rPr>
      <t xml:space="preserve"> Documentos de investigación versionados con control de cambios y/o correos electrónicos con la revisión del informe final de deslindes.</t>
    </r>
  </si>
  <si>
    <r>
      <t xml:space="preserve">Anualmente, o cada vez que se requiera, el Coordinador  del GIT de Estudios Geográficos y Ordenamiento Territorial, el Coordinador GIT de Fronteras y Limites de Entidades Territoriales y/o responsables delegados por la Subdirección de Geografía y Cartografía, revisan que los procedimientos estén acorde a la normatividad y estándares vigentes. En caso de requerirse, se realiza la correspondiente actualización.
</t>
    </r>
    <r>
      <rPr>
        <b/>
        <sz val="9"/>
        <rFont val="Arial"/>
        <family val="2"/>
      </rPr>
      <t>Evidencia:</t>
    </r>
    <r>
      <rPr>
        <sz val="9"/>
        <rFont val="Arial"/>
        <family val="2"/>
      </rPr>
      <t xml:space="preserve"> Correo electrónico que evidencia la realización de la revisión de los procedimientos, procedimientos actualizados cuando aplique y/o plan de trabajo para la actualización de documentos</t>
    </r>
  </si>
  <si>
    <r>
      <t xml:space="preserve">Los Coordinadores del GIT de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t>
    </r>
    <r>
      <rPr>
        <b/>
        <sz val="9"/>
        <rFont val="Arial"/>
        <family val="2"/>
      </rPr>
      <t>Evidencia</t>
    </r>
    <r>
      <rPr>
        <sz val="9"/>
        <rFont val="Arial"/>
        <family val="2"/>
      </rPr>
      <t>: Herramientas para el seguimiento del plan de acción y proyectos de inversión, y/o correo electrónico enviando con el seguimiento.</t>
    </r>
  </si>
  <si>
    <r>
      <t xml:space="preserve">Al realizar la planeación del proyecto, 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sujetos a disponibilidad de presupuesto asignados a cada GIT. 
</t>
    </r>
    <r>
      <rPr>
        <b/>
        <sz val="9"/>
        <rFont val="Arial"/>
        <family val="2"/>
      </rPr>
      <t xml:space="preserve">Evidencias: </t>
    </r>
    <r>
      <rPr>
        <sz val="9"/>
        <rFont val="Arial"/>
        <family val="2"/>
      </rPr>
      <t xml:space="preserve">Plan anual de adquisiciones con las necesidades de personal y demás recursos necesarios y correo electrónico enviando el plan </t>
    </r>
  </si>
  <si>
    <r>
      <t xml:space="preserve">Durante el proceso de generación, y una vez finalizado, un estudio o investigación geográfica, acta e informe de deslindes, los Coordinadores del GIT Estudios geográficos y ordenamiento territorial y GIT Fronteras y límites de entidades territoriales, verifican el cumplimiento de normatividad y procedimientos vigentes por medio de reuniones, donde se analiza el producto final. En caso de encontrar inconsistencias con el cumplimiento, los Coordinadores de cada uno de los GIT solicitan a los responsables de cada proyecto el ajuste del documento. 
</t>
    </r>
    <r>
      <rPr>
        <b/>
        <sz val="9"/>
        <rFont val="Arial"/>
        <family val="2"/>
      </rPr>
      <t>Evidencia:</t>
    </r>
    <r>
      <rPr>
        <sz val="9"/>
        <rFont val="Arial"/>
        <family val="2"/>
      </rPr>
      <t xml:space="preserve"> Registro o evidencia de asistencia a las reuniones y versiones de documentos con observaciones.</t>
    </r>
  </si>
  <si>
    <t>GESTIÓN GEOGRÁFICA</t>
  </si>
  <si>
    <r>
      <t xml:space="preserve">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
</t>
    </r>
    <r>
      <rPr>
        <b/>
        <sz val="9"/>
        <rFont val="Arial"/>
        <family val="2"/>
      </rPr>
      <t xml:space="preserve">Evidencia: </t>
    </r>
    <r>
      <rPr>
        <sz val="9"/>
        <rFont val="Arial"/>
        <family val="2"/>
      </rPr>
      <t xml:space="preserve">Reporte de la herramienta de gestión de soporte técnico - GLPI con la información incluyendo las solicitudes en estado 'No resuelto'. </t>
    </r>
  </si>
  <si>
    <t>Inoportunidad en la ejecución de mantenimientos preventivos de la infraestructura tecnológica de la entidad</t>
  </si>
  <si>
    <r>
      <t xml:space="preserve">Trimestralmente el Coordinador del GIT de Infraestructura Tecnológica realiza seguimiento al cronograma de mantenimientos preventivos de la infraestructura tecnológica programados en la vigencia, con el fin de asegurar la disponibilidad de los servicios de TI. En caso de identificar retrasos se informa a la jefatura de la OITpara que se realicen las gestiones pertinentes para efectuar las actividades.
</t>
    </r>
    <r>
      <rPr>
        <b/>
        <sz val="9"/>
        <rFont val="Arial"/>
        <family val="2"/>
      </rPr>
      <t>Evidencia:</t>
    </r>
    <r>
      <rPr>
        <sz val="9"/>
        <rFont val="Arial"/>
        <family val="2"/>
      </rPr>
      <t xml:space="preserve"> Cronograma de mantenimiento con seguimiento y/o control registro de mantenimientos</t>
    </r>
  </si>
  <si>
    <r>
      <t xml:space="preserve">Trimestralmente el Coordinador del GIT de Infraestructura Tecnológica monitorea de manera aleatoria los espacios con recursos de TI, con el fin de identificar la ocurrencia de un evento que pueda representar la no disponibilidad del servicio de TI. En caso de encontrar novedades o fallas en la infraestructura tecnológica, se informa a jefatura de la OIT para priorizar su mantenimiento. 
</t>
    </r>
    <r>
      <rPr>
        <b/>
        <sz val="9"/>
        <rFont val="Arial"/>
        <family val="2"/>
      </rPr>
      <t xml:space="preserve">Evidencia: </t>
    </r>
    <r>
      <rPr>
        <sz val="9"/>
        <rFont val="Arial"/>
        <family val="2"/>
      </rPr>
      <t xml:space="preserve">Correo electrónico con el reporte de la novedad o falla y/o reporte de la verificación aleatoria de la infraestructura tecnológica realizada.
</t>
    </r>
  </si>
  <si>
    <r>
      <t xml:space="preserve">El Administrador de bases de datos atiende cada solicitud de permisos de acceso a las bases de datos institucionales las cuales se gestionan a través de requerimientos en la herramienta tecnológica de la mesa de servicios, a solicitud de los usuarios. En caso de que los privilegios no sean autorizados por ellos se rechaza la solicitud y  no se asignan los permisos en las bases de datos.
</t>
    </r>
    <r>
      <rPr>
        <b/>
        <sz val="9"/>
        <rFont val="Arial"/>
        <family val="2"/>
      </rPr>
      <t xml:space="preserve">
Evidencia:</t>
    </r>
    <r>
      <rPr>
        <sz val="9"/>
        <rFont val="Arial"/>
        <family val="2"/>
      </rPr>
      <t xml:space="preserve">  Reportes de solicitudes de permisos de acceso a las bases de datos institucionales</t>
    </r>
  </si>
  <si>
    <r>
      <t xml:space="preserve">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
</t>
    </r>
    <r>
      <rPr>
        <b/>
        <sz val="9"/>
        <rFont val="Arial"/>
        <family val="2"/>
      </rPr>
      <t xml:space="preserve">
Evidencia: </t>
    </r>
    <r>
      <rPr>
        <sz val="9"/>
        <rFont val="Arial"/>
        <family val="2"/>
      </rPr>
      <t>Reportes de solicitudes de permisos de acceso a la base de datos Cobol debidamente autorizadas por el Jefe de Conservación.</t>
    </r>
  </si>
  <si>
    <t>GESTIÓN INFORMÁTICA DE SOPORTE</t>
  </si>
  <si>
    <r>
      <t xml:space="preserve">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t>
    </r>
    <r>
      <rPr>
        <b/>
        <sz val="9"/>
        <rFont val="Arial"/>
        <family val="2"/>
      </rPr>
      <t>Evidencia:</t>
    </r>
    <r>
      <rPr>
        <sz val="9"/>
        <rFont val="Arial"/>
        <family val="2"/>
      </rPr>
      <t xml:space="preserve"> 
1. Formato diligenciado "Control de estado de procesos judiciales" vigente y el informe consolidado con el estado de procesos judiciales (Sede central)
2. Formato diligenciado "Control de estado de procesos judiciales" vigente (Direcciones Territoriales)</t>
    </r>
  </si>
  <si>
    <r>
      <t xml:space="preserve">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t>
    </r>
    <r>
      <rPr>
        <b/>
        <sz val="9"/>
        <rFont val="Arial"/>
        <family val="2"/>
      </rPr>
      <t xml:space="preserve">Evidencia: </t>
    </r>
    <r>
      <rPr>
        <sz val="9"/>
        <rFont val="Arial"/>
        <family val="2"/>
      </rPr>
      <t>Convocatoria a través de correo electrónico, acta de reunión, agenda y/o pantallazo de los participantes (convocatoria virtual)</t>
    </r>
  </si>
  <si>
    <r>
      <t xml:space="preserve">El responsable asignado de la Oficina Asesora Jurídica en Sede central, realiza, junto con el reparto del proceso judicial o extrajudicial al abogado, la solicitud de manifestación de conflicto de interés, inhabilidad o incompatibilidad para actuar en el proceso judicial, con la finalidad de que la OAJ determine su existencia. 
</t>
    </r>
    <r>
      <rPr>
        <b/>
        <sz val="9"/>
        <rFont val="Arial"/>
        <family val="2"/>
      </rPr>
      <t xml:space="preserve">Evidencia: </t>
    </r>
    <r>
      <rPr>
        <sz val="9"/>
        <rFont val="Arial"/>
        <family val="2"/>
      </rPr>
      <t xml:space="preserve">Correo electrónico remitido al abogado y recibido con la manifestación. </t>
    </r>
  </si>
  <si>
    <t>GESTIÓN JURÍDICA</t>
  </si>
  <si>
    <r>
      <t xml:space="preserve">El responsable en la Oficina, GIT o Área responsable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t>
    </r>
    <r>
      <rPr>
        <b/>
        <sz val="9"/>
        <rFont val="Arial"/>
        <family val="2"/>
      </rPr>
      <t xml:space="preserve">Evidencia: </t>
    </r>
    <r>
      <rPr>
        <sz val="9"/>
        <rFont val="Arial"/>
        <family val="2"/>
      </rPr>
      <t>Correo de envío del proyecto de Acto Administrativo al proceso de Difusión y Mercadeo para publicación en la página web; y/o link de publicación del Acto Administrativo.</t>
    </r>
  </si>
  <si>
    <t>REGULACIÓN</t>
  </si>
  <si>
    <r>
      <t xml:space="preserve">Cada auditor de la Oficina de Control Interno (OCI) verifica mensualmente que la información como resultado de las auditorías (informes, evidencias de verificación, etc.) se incluya en las carpetas compartidas de la oficina en Drive para su permanente consulta y reporta a través de correo electrónico al Jefe de la OCI el cargue de esta información. En caso de detectar novedades en la información que se subió a la carpeta, se establece comunicación con el auditor encargado para que se corrija o cargue la información faltante.
</t>
    </r>
    <r>
      <rPr>
        <b/>
        <sz val="9"/>
        <rFont val="Arial"/>
        <family val="2"/>
      </rPr>
      <t xml:space="preserve">
Evidencia:</t>
    </r>
    <r>
      <rPr>
        <sz val="9"/>
        <rFont val="Arial"/>
        <family val="2"/>
      </rPr>
      <t xml:space="preserve"> Correo electrónico de verificación por parte del responsable de la Oficina de Control Interno al Jefe de la OCI</t>
    </r>
  </si>
  <si>
    <t>SEGUIMIENTO Y EVALUACIÓN INSTITUCIONAL</t>
  </si>
  <si>
    <r>
      <t xml:space="preserve">El responsable en el GIT de Servicio al Ciudadano realiza seguimiento mensual al estado de PQRSD registradas en el sistema de gestión documental CORDIS a cargo de la Sede Central o de las Direcciones Territoriales, identificando las que presentan retrasos de vigencias anteriores con el fin de que sean atendidas y se dé respuesta por parte de la entidad. En caso de encontrar PQRSD con atrasos superiores a la vigencia anterior se generan acciones correctivas por parte del responsable a cargo de las PQRSD (Área en Sede Central o Dirección Territorial) para solventar la situación. 
</t>
    </r>
    <r>
      <rPr>
        <b/>
        <sz val="9"/>
        <rFont val="Arial"/>
        <family val="2"/>
      </rPr>
      <t>Evidencia:</t>
    </r>
    <r>
      <rPr>
        <sz val="9"/>
        <rFont val="Arial"/>
        <family val="2"/>
      </rPr>
      <t xml:space="preserve"> Correo electrónico de seguimiento desde el GIT de Servicio al Ciudadano</t>
    </r>
  </si>
  <si>
    <r>
      <t xml:space="preserve">El responsable asignado en el GIT de Servicio al Ciudadano realiza verificación trimestral de las encuestas respondidas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t>
    </r>
    <r>
      <rPr>
        <b/>
        <sz val="9"/>
        <rFont val="Arial"/>
        <family val="2"/>
      </rPr>
      <t xml:space="preserve">
Evidencia:</t>
    </r>
    <r>
      <rPr>
        <sz val="9"/>
        <rFont val="Arial"/>
        <family val="2"/>
      </rPr>
      <t xml:space="preserve"> Reporte de las encuestas respondidas por los usuarios y/o correo electrónico con el seguimiento realizado al Coordinador GIT Servicio al Ciudadano.</t>
    </r>
  </si>
  <si>
    <t>SERVICIO AL CIUDADANO Y PARTICIPACIÓN</t>
  </si>
  <si>
    <t>LISTA DE PROCESOS</t>
  </si>
  <si>
    <r>
      <t xml:space="preserve">El responsable asignado en la Oficina Asesora de Planeación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
</t>
    </r>
    <r>
      <rPr>
        <b/>
        <sz val="9"/>
        <rFont val="Arial"/>
        <family val="2"/>
      </rPr>
      <t xml:space="preserve">
Evidencias: </t>
    </r>
    <r>
      <rPr>
        <sz val="9"/>
        <rFont val="Arial"/>
        <family val="2"/>
      </rPr>
      <t xml:space="preserve">Pantallazos del control de formulación técnica y/o fichas EBI actualizadas para conocer la aceptación o rechazo de la propuesta de actualización del proyecto. </t>
    </r>
  </si>
  <si>
    <t xml:space="preserve">Pantallazos del control de formulación técnica y/o fichas EBI actualizadas para conocer la aceptación o rechazo de la propuesta de actualización del proyecto. </t>
  </si>
  <si>
    <t>MATRIZ DE RIESGOS INSTITUCIONAL - IGAC 2021</t>
  </si>
  <si>
    <t>El Instituto Geográfico Agustín Codazzi - IGAC presenta la matriz de riesgos institucional para el periodo 2021. La gestión de riesgos institucional en la entidad se llevó a cabo en el marco de la norma ISO 31000:2018 “Gestión del riesgo”, ISO 9001:2018 “Gestión de la calidad” y la Guía para la Administración de los Riesgos del Departamento Administrativo de la Función Pública (DAFP) en su versión número 4.</t>
  </si>
  <si>
    <t>DESCRIPCIÓN DE RIESGOS</t>
  </si>
  <si>
    <r>
      <t xml:space="preserve">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responsable del SGA se comunicará con la persona que remitió el correo de seguimiento para que se hagan los ajustes pertinentes.
</t>
    </r>
    <r>
      <rPr>
        <b/>
        <sz val="9"/>
        <rFont val="Arial"/>
        <family val="2"/>
      </rPr>
      <t xml:space="preserve">Evidencia: </t>
    </r>
    <r>
      <rPr>
        <sz val="9"/>
        <rFont val="Arial"/>
        <family val="2"/>
      </rPr>
      <t>Plan de Trabajo Ambiental con el seguimiento trimestral, incluyendo los ajustes a los que haya lugar.</t>
    </r>
  </si>
  <si>
    <t>Plan de Trabajo Ambiental con el seguimiento trimestral, incluyendo los ajustes a los que haya lugar.</t>
  </si>
  <si>
    <t>DEP-5</t>
  </si>
  <si>
    <r>
      <t xml:space="preserve">El responsable en el GIT de servicios administrativos verifica trimestralmente el Plan Anual de Adquisiciones del proceso, incluyendo los servicios esenciales (aseo, cafeteria, vigilancia y seguros), con el fin de realizar el seguimiento a su cumplimiento. En caso de que se presenten variaciones o se requieran hacer modificaciones (si aplica), se revisa el Plan y se remite al proceso de Gestión Contractual para su aprobación y actualización. 
</t>
    </r>
    <r>
      <rPr>
        <b/>
        <sz val="9"/>
        <rFont val="Arial"/>
        <family val="2"/>
      </rPr>
      <t>Evidencia:</t>
    </r>
    <r>
      <rPr>
        <sz val="9"/>
        <rFont val="Arial"/>
        <family val="2"/>
      </rPr>
      <t xml:space="preserve"> Verificación trimestral del Plan Anual de Adquisiciones del proceso con los servicios esenciales  y/o correo que evidencie la solicitud de modificaciones al PAA (Si aplica). </t>
    </r>
  </si>
  <si>
    <t xml:space="preserve">Verificación trimestral del Plan Anual de Adquisiciones del proceso con los servicios esenciales  y/o correo que evidencie la solicitud de modificaciones al PAA (Si aplica). </t>
  </si>
  <si>
    <r>
      <t xml:space="preserve">Semanalmente el responsable de correspondencia del proceso de Gestión del conocimiento, investigación e  innovación, realiza el seguimiento al estado de las peticiones descargando el reporte de SIGAC. En caso de encontrar peticiones que no se han respondido, informa al responsable antes de vencer el plazo de respuesta y comunica al Jefe de la Oficina CIAF sobre las peticiones pendientes por responder.
</t>
    </r>
    <r>
      <rPr>
        <b/>
        <sz val="9"/>
        <rFont val="Arial"/>
        <family val="2"/>
      </rPr>
      <t>Evidencia:</t>
    </r>
    <r>
      <rPr>
        <sz val="9"/>
        <rFont val="Arial"/>
        <family val="2"/>
      </rPr>
      <t xml:space="preserve"> Reporte de pendientes del aplicativo de correspondencia y/o correos electrónicos informando las peticiones pendientes (según sea el caso).</t>
    </r>
  </si>
  <si>
    <r>
      <t xml:space="preserve">El responsable en el GIT de Gestión de Talento Humano y el líder del SGSST,  realiza seguimiento mensual al Plan de Seguridad y Salud en el Trabajo a través de la verificación y validación de las actividades programadas y su cumplimiento, contrastando el informe mensual con el soporte de las evidencias subidas en el Drive. En caso de no realizar la actividad se hará la  reprogramación correspondiente.                      
</t>
    </r>
    <r>
      <rPr>
        <b/>
        <sz val="9"/>
        <rFont val="Arial"/>
        <family val="2"/>
      </rPr>
      <t xml:space="preserve">
Evidencias:  
</t>
    </r>
    <r>
      <rPr>
        <sz val="9"/>
        <rFont val="Arial"/>
        <family val="2"/>
      </rPr>
      <t xml:space="preserve">Informe mensual soportado con las evidencias en DRIVE y/o reporte del indicador de cumplimiento. </t>
    </r>
  </si>
  <si>
    <t>Responsable en el GIT de Gestión de Talento Humano 
Líder del SGSST</t>
  </si>
  <si>
    <r>
      <t xml:space="preserve">Maria del Pilar Gonzalez
</t>
    </r>
    <r>
      <rPr>
        <b/>
        <sz val="10"/>
        <rFont val="Arial"/>
        <family val="2"/>
      </rPr>
      <t>Secretaria General</t>
    </r>
  </si>
  <si>
    <r>
      <t xml:space="preserve">Maria del Pilar Gonzalez
</t>
    </r>
    <r>
      <rPr>
        <b/>
        <sz val="10"/>
        <rFont val="Arial"/>
        <family val="2"/>
      </rPr>
      <t xml:space="preserve">Secretaria General
</t>
    </r>
    <r>
      <rPr>
        <sz val="10"/>
        <rFont val="Arial"/>
        <family val="2"/>
      </rPr>
      <t xml:space="preserve">
Eymar Gilberto Jiménez Ovalle
</t>
    </r>
    <r>
      <rPr>
        <b/>
        <sz val="10"/>
        <rFont val="Arial"/>
        <family val="2"/>
      </rPr>
      <t xml:space="preserve">GIT Presupuesto </t>
    </r>
    <r>
      <rPr>
        <sz val="10"/>
        <rFont val="Arial"/>
        <family val="2"/>
      </rPr>
      <t xml:space="preserve"> 
Luz Marina Gómez Linares 
</t>
    </r>
    <r>
      <rPr>
        <b/>
        <sz val="10"/>
        <rFont val="Arial"/>
        <family val="2"/>
      </rPr>
      <t xml:space="preserve">GIT Contabilidad </t>
    </r>
    <r>
      <rPr>
        <sz val="10"/>
        <rFont val="Arial"/>
        <family val="2"/>
      </rPr>
      <t xml:space="preserve">
Jesica Damaris Aux Rodríguez 
</t>
    </r>
    <r>
      <rPr>
        <b/>
        <sz val="10"/>
        <rFont val="Arial"/>
        <family val="2"/>
      </rPr>
      <t xml:space="preserve">GIT Tesorería </t>
    </r>
  </si>
  <si>
    <r>
      <t xml:space="preserve">Maria del Pilar Gonzalez
</t>
    </r>
    <r>
      <rPr>
        <b/>
        <sz val="10"/>
        <rFont val="Arial"/>
        <family val="2"/>
      </rPr>
      <t>Secretaria General</t>
    </r>
    <r>
      <rPr>
        <sz val="10"/>
        <rFont val="Arial"/>
        <family val="2"/>
      </rPr>
      <t xml:space="preserve">
Eymar Gilberto Jiménez Ovalle
</t>
    </r>
    <r>
      <rPr>
        <b/>
        <sz val="10"/>
        <rFont val="Arial"/>
        <family val="2"/>
      </rPr>
      <t xml:space="preserve">GIT Presupuesto </t>
    </r>
    <r>
      <rPr>
        <sz val="10"/>
        <rFont val="Arial"/>
        <family val="2"/>
      </rPr>
      <t xml:space="preserve"> 
Luz Marina Gómez Linares 
</t>
    </r>
    <r>
      <rPr>
        <b/>
        <sz val="10"/>
        <rFont val="Arial"/>
        <family val="2"/>
      </rPr>
      <t xml:space="preserve">GIT Contabilidad 
</t>
    </r>
    <r>
      <rPr>
        <sz val="10"/>
        <rFont val="Arial"/>
        <family val="2"/>
      </rPr>
      <t xml:space="preserve">
Jesica Damaris Aux Rodríguez 
</t>
    </r>
    <r>
      <rPr>
        <b/>
        <sz val="10"/>
        <rFont val="Arial"/>
        <family val="2"/>
      </rPr>
      <t xml:space="preserve">GIT Tesorería </t>
    </r>
  </si>
  <si>
    <r>
      <t xml:space="preserve">Maria del Pilar Gonzalez
</t>
    </r>
    <r>
      <rPr>
        <b/>
        <sz val="10"/>
        <rFont val="Arial"/>
        <family val="2"/>
      </rPr>
      <t xml:space="preserve">Secretaria General
</t>
    </r>
    <r>
      <rPr>
        <sz val="10"/>
        <rFont val="Arial"/>
        <family val="2"/>
      </rPr>
      <t xml:space="preserve">
Eymar Gilberto Jiménez Ovalle
</t>
    </r>
    <r>
      <rPr>
        <b/>
        <sz val="10"/>
        <rFont val="Arial"/>
        <family val="2"/>
      </rPr>
      <t xml:space="preserve">GIT Presupuesto  
</t>
    </r>
    <r>
      <rPr>
        <sz val="10"/>
        <rFont val="Arial"/>
        <family val="2"/>
      </rPr>
      <t xml:space="preserve">
Luz Marina Gómez Linares 
</t>
    </r>
    <r>
      <rPr>
        <b/>
        <sz val="10"/>
        <rFont val="Arial"/>
        <family val="2"/>
      </rPr>
      <t xml:space="preserve">GIT Contabilidad </t>
    </r>
    <r>
      <rPr>
        <sz val="10"/>
        <rFont val="Arial"/>
        <family val="2"/>
      </rPr>
      <t xml:space="preserve">
Jesica Damaris Aux Rodríguez 
</t>
    </r>
    <r>
      <rPr>
        <b/>
        <sz val="10"/>
        <rFont val="Arial"/>
        <family val="2"/>
      </rPr>
      <t xml:space="preserve">GIT Tesorería </t>
    </r>
  </si>
  <si>
    <r>
      <t xml:space="preserve">Harvey Hernando Mora Sánchez     
</t>
    </r>
    <r>
      <rPr>
        <b/>
        <sz val="10"/>
        <rFont val="Arial"/>
        <family val="2"/>
      </rPr>
      <t>Jefe Oficina De Control Interno (E)</t>
    </r>
  </si>
  <si>
    <r>
      <t xml:space="preserve">Harvey Hernando Mora Sánchez </t>
    </r>
    <r>
      <rPr>
        <b/>
        <sz val="10"/>
        <rFont val="Arial"/>
        <family val="2"/>
      </rPr>
      <t xml:space="preserve">    
Jefe Oficina De Control Interno (E)</t>
    </r>
  </si>
  <si>
    <t>CONSOLIDADO DE RIESGOS 2021</t>
  </si>
  <si>
    <t>1. Afectaciones ambientales a terceros. 
2. Pérdida de imagen institucional y credibilidad del proceso.
3. Multas y/o sanciones para la entidad por el incumplimiento de la normatividad.
4. Contaminación ambiental.</t>
  </si>
  <si>
    <t>GAG-6</t>
  </si>
  <si>
    <t>53</t>
  </si>
  <si>
    <t>42</t>
  </si>
  <si>
    <t>45</t>
  </si>
  <si>
    <t>13</t>
  </si>
  <si>
    <t>12</t>
  </si>
  <si>
    <t>54</t>
  </si>
  <si>
    <t>43</t>
  </si>
  <si>
    <t>15</t>
  </si>
  <si>
    <t>11</t>
  </si>
  <si>
    <t/>
  </si>
  <si>
    <t>-20</t>
  </si>
  <si>
    <t>24</t>
  </si>
  <si>
    <t>31</t>
  </si>
  <si>
    <t>14</t>
  </si>
  <si>
    <t>55</t>
  </si>
  <si>
    <t>33</t>
  </si>
  <si>
    <t>35</t>
  </si>
  <si>
    <t>25</t>
  </si>
  <si>
    <t>23</t>
  </si>
  <si>
    <t>-10</t>
  </si>
  <si>
    <t>44</t>
  </si>
  <si>
    <t>22</t>
  </si>
  <si>
    <t>21</t>
  </si>
  <si>
    <r>
      <t xml:space="preserve">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
</t>
    </r>
    <r>
      <rPr>
        <b/>
        <sz val="9"/>
        <rFont val="Arial"/>
        <family val="2"/>
      </rPr>
      <t xml:space="preserve">Evidencia: 
1. Direcciones Territoriales: </t>
    </r>
    <r>
      <rPr>
        <sz val="9"/>
        <rFont val="Arial"/>
        <family val="2"/>
      </rPr>
      <t>Cronograma de trabajo, reporte del seguimiento semanal y relación de acciones (si aplica).</t>
    </r>
  </si>
  <si>
    <r>
      <t xml:space="preserve">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
</t>
    </r>
    <r>
      <rPr>
        <b/>
        <sz val="9"/>
        <rFont val="Arial"/>
        <family val="2"/>
      </rPr>
      <t>Evidencia:</t>
    </r>
    <r>
      <rPr>
        <sz val="9"/>
        <rFont val="Arial"/>
        <family val="2"/>
      </rPr>
      <t xml:space="preserve"> </t>
    </r>
    <r>
      <rPr>
        <b/>
        <sz val="9"/>
        <rFont val="Arial"/>
        <family val="2"/>
      </rPr>
      <t xml:space="preserve">
1. Direcciones Territoriales y Subdirección de Catastro (Sede Central): </t>
    </r>
    <r>
      <rPr>
        <sz val="9"/>
        <rFont val="Arial"/>
        <family val="2"/>
      </rPr>
      <t>Cronograma de trabajo, Tableros de control, las listas de asistencia al seguimiento y/o actas de reunión.</t>
    </r>
  </si>
  <si>
    <r>
      <t xml:space="preserve">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
</t>
    </r>
    <r>
      <rPr>
        <b/>
        <sz val="9"/>
        <rFont val="Arial"/>
        <family val="2"/>
      </rPr>
      <t xml:space="preserve">Evidencia: 
1. Direcciones Territoriales: </t>
    </r>
    <r>
      <rPr>
        <sz val="9"/>
        <rFont val="Arial"/>
        <family val="2"/>
      </rPr>
      <t xml:space="preserve">Listas de asistencia a reuniones de seguimiento y/o actas de reunión.
</t>
    </r>
    <r>
      <rPr>
        <b/>
        <sz val="9"/>
        <rFont val="Arial"/>
        <family val="2"/>
      </rPr>
      <t xml:space="preserve">2. Subdirección de Catastro (Sede Central): </t>
    </r>
    <r>
      <rPr>
        <sz val="9"/>
        <rFont val="Arial"/>
        <family val="2"/>
      </rPr>
      <t>Listas de asistencia a reuniones de seguimiento y/o actas de reunión.</t>
    </r>
  </si>
  <si>
    <r>
      <t xml:space="preserve">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t>
    </r>
    <r>
      <rPr>
        <b/>
        <sz val="9"/>
        <rFont val="Arial"/>
        <family val="2"/>
      </rPr>
      <t xml:space="preserve">Evidencia: 
1. Direcciones Territoriales: </t>
    </r>
    <r>
      <rPr>
        <sz val="9"/>
        <rFont val="Arial"/>
        <family val="2"/>
      </rPr>
      <t>Cronograma de trabajo, reporte del seguimiento semanal y relación de acciones (si aplica).</t>
    </r>
  </si>
  <si>
    <t>Se gestionan 63 riesgos institucionales y 13 de seguridad digital para el 2021. La identificación de riesgos del periodo 2021 tuvo presente la alineación con los objetivos estratégicos de la entidad, así como la clasificación de acuerdo con el tipo de riesgo, análisis de contexto y evaluación objetiva.</t>
  </si>
  <si>
    <t xml:space="preserve">
Se utiliza el aplicativo PLANIGAC, elaborado por la Oficina Asesora de Planeación (OAP), para la optimización del proceso de seguimiento, monitoreo, control y reporte de la gestión de riesgos a nivel de proceso y Dirección Territorial. Esta fue una innovación que facilitó el registro de información y su posterior reporte. </t>
  </si>
  <si>
    <t>Los códigos de cada pestaña se asocian con los procesos a continuación:</t>
  </si>
  <si>
    <t>APLICABILIDAD EN DIRECCIONES TERRITORIALES</t>
  </si>
  <si>
    <t>Teniendo en cuenta que la gestión de riesgos de la entidad tiene cobertura tanto a nivel central como territorial, el seguimiento a la aplicación de controles se lleva a cabo también desde las 22 Direcciones Territoriales del IGAC, de manera que se cuente con un cubrimiento permanente de las condiciones de riesgo que pueden afectar el desempeño institucional.</t>
  </si>
  <si>
    <t>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t>
  </si>
  <si>
    <t>1. Investigaciones y sanciones a la entidad
2. Pérdida de imagen institucional
3. Pérdida de credibilidad en el instituto
4. Toma de decisiones erróneas por parte de los usuarios de la información 
5. Insatisfacción del cliente</t>
  </si>
  <si>
    <t>Posibilidad de la manipulación de la información o en el manejo de las muestras del LNS y/o alteración de los resultados de los productos agrológicos para beneficio propio o de un tercero</t>
  </si>
  <si>
    <r>
      <t xml:space="preserve">El Profesional de calidad en el LNS evalúa trimestralmente las cartas control de los procesos en curso, con el fin de garantizar el control de los procedimientos analíticos. En caso de encontrar comportamientos anormales o atípicos, se realiza el análisis de causas y se determinan las acciones que se deben llevar a cabo para identificar la falla y corregirla posteriormente. 
</t>
    </r>
    <r>
      <rPr>
        <b/>
        <sz val="9"/>
        <rFont val="Arial"/>
        <family val="2"/>
      </rPr>
      <t>Evidencia:</t>
    </r>
    <r>
      <rPr>
        <sz val="9"/>
        <rFont val="Arial"/>
        <family val="2"/>
      </rPr>
      <t xml:space="preserve"> Formato de Evaluación de las cartas control </t>
    </r>
  </si>
  <si>
    <r>
      <t>Cada vez que se realice una solicitud de muestra para análisis químico, físico, mineralógico y biológico, el responsable de la recepción del LNS debe entregar únicamente la orden de consignación al usuario y por ningún motivo entregar datos como el número de solicitud, de laboratorio de las muestras o datos como quienes seran los encargados de realizar su analisis, con el fin de que los análistas intervinientes en el proceso desconozcan la identidad del usuario quien realizó la solicitud y de que el cliente no conozca los datos con respecto a la identificación de sus muestras y quienes seran los encargados de analizarlas; y así garantizar la confidencialidad e imparcialidad en las actividades y en el  manejo de las muestras en el laboratorio. En caso de que el usuario requiera  tener mayor información se debe aplicar lo establecido en el procedimiento "Análisis de muestras en el LNS", y en todo caso evitar que se revele información sobre las personas involucradas en la ejecución de analisis de las muestras.</t>
    </r>
    <r>
      <rPr>
        <sz val="9"/>
        <color rgb="FFFF0000"/>
        <rFont val="Arial"/>
        <family val="2"/>
      </rPr>
      <t xml:space="preserve">
</t>
    </r>
    <r>
      <rPr>
        <sz val="9"/>
        <rFont val="Arial"/>
        <family val="2"/>
      </rPr>
      <t xml:space="preserve">
</t>
    </r>
    <r>
      <rPr>
        <b/>
        <sz val="9"/>
        <rFont val="Arial"/>
        <family val="2"/>
      </rPr>
      <t>Evidencia: C</t>
    </r>
    <r>
      <rPr>
        <sz val="9"/>
        <rFont val="Arial"/>
        <family val="2"/>
      </rPr>
      <t>ompromiso firmados de confidencialidad, imparcialidad e independencia por parte del responsable de la recepción en el LNS.</t>
    </r>
  </si>
  <si>
    <t>El responsable del SGI o el profesional de apoyo en el laboratorio</t>
  </si>
  <si>
    <t>Compromiso firmados de confidencialidad, imparcialidad e independencia por parte del responsable de la recepción en el LNS.</t>
  </si>
  <si>
    <r>
      <t xml:space="preserve">Cada vez que ingrese un funcionario o contratista a desarrollar actividades en el Laboratorio Nacional de Suelos, el responsable o el profesional apoyo del SGI debe verificar que se firme el compromiso de confidencialidad, imparcialidad e independencia con el fin de garantizar que todas las personas se comprometan a implementar y mantener los lineamientos de imparcialidad establecidos en el laboratorio, en caso de encontrar desviaciones se debe informar al coordinador del laboratorio y al responsable del SGI para que se tomen las medidas pertinentes.
</t>
    </r>
    <r>
      <rPr>
        <b/>
        <sz val="9"/>
        <rFont val="Arial"/>
        <family val="2"/>
      </rPr>
      <t>Evidencia:</t>
    </r>
    <r>
      <rPr>
        <sz val="9"/>
        <rFont val="Arial"/>
        <family val="2"/>
      </rPr>
      <t xml:space="preserve"> Compromisos firmados de confidencialidad, imparcialidad e independencia.</t>
    </r>
  </si>
  <si>
    <t xml:space="preserve"> Compromisos firmados de confidencialidad, imparcialidad e 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</si>
</sst>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0"/>
      <name val="Arial"/>
      <family val="2"/>
    </font>
    <font>
      <sz val="10"/>
      <name val="Arial"/>
      <family val="2"/>
    </font>
    <font>
      <sz val="11"/>
      <color theme="1"/>
      <name val="Arial"/>
      <family val="2"/>
    </font>
    <font>
      <sz val="10"/>
      <color theme="1"/>
      <name val="Arial"/>
      <family val="2"/>
    </font>
    <font>
      <b/>
      <sz val="11"/>
      <color theme="1"/>
      <name val="Arial"/>
      <family val="2"/>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b/>
      <sz val="10"/>
      <color theme="0"/>
      <name val="Arial"/>
      <family val="2"/>
    </font>
    <font>
      <sz val="9"/>
      <name val="Arial"/>
      <family val="2"/>
    </font>
    <font>
      <b/>
      <sz val="11"/>
      <name val="Arial"/>
      <family val="2"/>
    </font>
    <font>
      <b/>
      <sz val="26"/>
      <color theme="0"/>
      <name val="Calibri"/>
      <family val="2"/>
      <scheme val="minor"/>
    </font>
    <font>
      <sz val="9"/>
      <color theme="1"/>
      <name val="Arial"/>
      <family val="2"/>
    </font>
    <font>
      <b/>
      <sz val="9"/>
      <name val="Arial"/>
      <family val="2"/>
    </font>
    <font>
      <b/>
      <sz val="11"/>
      <color theme="0"/>
      <name val="Arial"/>
      <family val="2"/>
    </font>
    <font>
      <b/>
      <u/>
      <sz val="10"/>
      <color theme="0"/>
      <name val="Arial"/>
      <family val="2"/>
    </font>
    <font>
      <b/>
      <sz val="11"/>
      <color theme="5" tint="0.39997558519241921"/>
      <name val="Arial"/>
      <family val="2"/>
    </font>
    <font>
      <b/>
      <sz val="10"/>
      <color theme="9" tint="0.59999389629810485"/>
      <name val="Arial"/>
      <family val="2"/>
    </font>
    <font>
      <b/>
      <sz val="9"/>
      <color theme="0"/>
      <name val="Arial"/>
      <family val="2"/>
    </font>
    <font>
      <b/>
      <sz val="36"/>
      <color theme="0"/>
      <name val="Calibri"/>
      <family val="2"/>
      <scheme val="minor"/>
    </font>
    <font>
      <b/>
      <sz val="12"/>
      <color theme="1"/>
      <name val="Arial"/>
      <family val="2"/>
    </font>
    <font>
      <i/>
      <sz val="14"/>
      <color theme="1"/>
      <name val="Calibri"/>
      <family val="2"/>
      <scheme val="minor"/>
    </font>
    <font>
      <b/>
      <sz val="12"/>
      <color theme="0"/>
      <name val="Arial"/>
      <family val="2"/>
    </font>
    <font>
      <sz val="11"/>
      <name val="Arial"/>
      <family val="2"/>
    </font>
    <font>
      <b/>
      <sz val="12"/>
      <name val="Arial"/>
      <family val="2"/>
    </font>
    <font>
      <b/>
      <sz val="10"/>
      <name val="Calibri"/>
      <family val="2"/>
      <scheme val="minor"/>
    </font>
    <font>
      <b/>
      <sz val="14"/>
      <color theme="0"/>
      <name val="Arial"/>
      <family val="2"/>
    </font>
    <font>
      <sz val="9"/>
      <color rgb="FFFF0000"/>
      <name val="Arial"/>
      <family val="2"/>
    </font>
    <font>
      <b/>
      <sz val="9"/>
      <color rgb="FF000000"/>
      <name val="Tahoma"/>
      <family val="2"/>
    </font>
    <font>
      <sz val="9"/>
      <color rgb="FF000000"/>
      <name val="Tahoma"/>
      <family val="2"/>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990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rgb="FFFFC00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2" fillId="0" borderId="0"/>
  </cellStyleXfs>
  <cellXfs count="232">
    <xf numFmtId="0" fontId="0" fillId="0" borderId="0" xfId="0"/>
    <xf numFmtId="0" fontId="3"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xf numFmtId="0" fontId="3" fillId="0" borderId="0" xfId="0" applyFont="1" applyAlignment="1">
      <alignment wrapText="1"/>
    </xf>
    <xf numFmtId="0" fontId="6" fillId="0" borderId="2"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left" vertical="center"/>
    </xf>
    <xf numFmtId="0" fontId="10" fillId="7" borderId="2" xfId="0" applyFont="1" applyFill="1" applyBorder="1" applyAlignment="1" applyProtection="1">
      <alignment horizontal="center" vertical="center" wrapText="1"/>
    </xf>
    <xf numFmtId="0" fontId="6"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0" fillId="0" borderId="0" xfId="0" applyFont="1"/>
    <xf numFmtId="0" fontId="6" fillId="0" borderId="2"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xf>
    <xf numFmtId="0" fontId="6" fillId="0" borderId="2" xfId="0" applyFont="1" applyBorder="1" applyAlignment="1">
      <alignment horizontal="left" vertical="center"/>
    </xf>
    <xf numFmtId="0" fontId="0" fillId="0" borderId="0" xfId="0" applyFont="1" applyAlignment="1"/>
    <xf numFmtId="0" fontId="0" fillId="0" borderId="0" xfId="0" applyAlignment="1"/>
    <xf numFmtId="0" fontId="14" fillId="0" borderId="0" xfId="0" applyFont="1" applyAlignment="1">
      <alignment horizontal="center" vertical="center"/>
    </xf>
    <xf numFmtId="0" fontId="14" fillId="0" borderId="0" xfId="0" applyFont="1"/>
    <xf numFmtId="0" fontId="10" fillId="5" borderId="1" xfId="0" applyFont="1" applyFill="1" applyBorder="1" applyAlignment="1" applyProtection="1">
      <alignment horizontal="center" vertical="center" wrapText="1"/>
    </xf>
    <xf numFmtId="0" fontId="3" fillId="5" borderId="0" xfId="0" applyFont="1" applyFill="1"/>
    <xf numFmtId="0" fontId="23" fillId="0" borderId="0" xfId="0" applyFont="1"/>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Alignment="1">
      <alignment horizontal="center" vertical="center"/>
    </xf>
    <xf numFmtId="0" fontId="0" fillId="10" borderId="0" xfId="0" applyFill="1" applyAlignment="1">
      <alignment horizontal="center" vertical="center"/>
    </xf>
    <xf numFmtId="0" fontId="0" fillId="12" borderId="0" xfId="0" applyFill="1" applyAlignment="1">
      <alignment horizontal="center" vertical="center"/>
    </xf>
    <xf numFmtId="0" fontId="0" fillId="11" borderId="0" xfId="0" applyFill="1" applyAlignment="1">
      <alignment horizontal="center" vertical="center"/>
    </xf>
    <xf numFmtId="0" fontId="0" fillId="13" borderId="0" xfId="0" applyFill="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left" vertical="center" wrapText="1"/>
    </xf>
    <xf numFmtId="0" fontId="25" fillId="0" borderId="0" xfId="0" applyFont="1"/>
    <xf numFmtId="0" fontId="2" fillId="0" borderId="0" xfId="0" applyFont="1" applyAlignment="1" applyProtection="1">
      <protection locked="0"/>
    </xf>
    <xf numFmtId="0" fontId="2" fillId="0" borderId="0" xfId="0" applyFont="1" applyProtection="1">
      <protection locked="0"/>
    </xf>
    <xf numFmtId="0" fontId="2" fillId="0" borderId="0" xfId="0" applyFont="1" applyAlignment="1" applyProtection="1">
      <alignment horizontal="left" vertical="center"/>
      <protection locked="0"/>
    </xf>
    <xf numFmtId="0" fontId="2" fillId="0" borderId="2" xfId="0" applyFont="1" applyBorder="1" applyAlignment="1">
      <alignment horizontal="left" vertical="center"/>
    </xf>
    <xf numFmtId="0" fontId="12" fillId="0" borderId="0" xfId="0" applyFont="1" applyAlignment="1">
      <alignment horizontal="center" vertical="center"/>
    </xf>
    <xf numFmtId="0" fontId="25" fillId="0" borderId="0" xfId="0" applyFont="1" applyAlignment="1">
      <alignment horizontal="center" vertical="top"/>
    </xf>
    <xf numFmtId="0" fontId="11" fillId="0" borderId="0" xfId="0" applyFont="1"/>
    <xf numFmtId="0" fontId="25" fillId="0" borderId="0" xfId="0" applyFont="1" applyAlignment="1">
      <alignment wrapText="1"/>
    </xf>
    <xf numFmtId="0" fontId="25" fillId="0" borderId="0" xfId="0" applyFont="1" applyAlignment="1">
      <alignment horizontal="center" vertical="center" wrapText="1"/>
    </xf>
    <xf numFmtId="0" fontId="11" fillId="0" borderId="0" xfId="0" applyFont="1" applyAlignment="1">
      <alignment horizontal="center" vertical="center"/>
    </xf>
    <xf numFmtId="0" fontId="25" fillId="0" borderId="0" xfId="0" applyFont="1" applyAlignment="1">
      <alignment horizontal="center" vertical="center"/>
    </xf>
    <xf numFmtId="0" fontId="25" fillId="0" borderId="0" xfId="0" applyFont="1"/>
    <xf numFmtId="0" fontId="25" fillId="0" borderId="0" xfId="0" applyFont="1" applyAlignment="1">
      <alignment wrapText="1"/>
    </xf>
    <xf numFmtId="0" fontId="11" fillId="0" borderId="0" xfId="0" applyFont="1"/>
    <xf numFmtId="0" fontId="25" fillId="0" borderId="0" xfId="0" applyFont="1"/>
    <xf numFmtId="0" fontId="25" fillId="0" borderId="0" xfId="0" applyFont="1"/>
    <xf numFmtId="0" fontId="25" fillId="0" borderId="0" xfId="0" applyFont="1" applyAlignment="1">
      <alignment wrapText="1"/>
    </xf>
    <xf numFmtId="0" fontId="11" fillId="0" borderId="0" xfId="0" applyFont="1"/>
    <xf numFmtId="0" fontId="25" fillId="0" borderId="0" xfId="0" applyFont="1" applyAlignment="1">
      <alignment horizontal="center" vertical="center"/>
    </xf>
    <xf numFmtId="0" fontId="25" fillId="0" borderId="0" xfId="0" applyFont="1" applyAlignment="1">
      <alignment horizontal="center" vertical="center" wrapText="1"/>
    </xf>
    <xf numFmtId="0" fontId="2" fillId="0" borderId="2" xfId="0" applyFont="1" applyBorder="1" applyAlignment="1" applyProtection="1">
      <alignment horizontal="left" vertical="center"/>
      <protection locked="0"/>
    </xf>
    <xf numFmtId="0" fontId="11" fillId="0" borderId="0" xfId="0" applyFont="1" applyAlignment="1"/>
    <xf numFmtId="0" fontId="3" fillId="0" borderId="0" xfId="0" applyFont="1"/>
    <xf numFmtId="0" fontId="3" fillId="0" borderId="0" xfId="0" applyFont="1" applyAlignment="1">
      <alignment wrapText="1"/>
    </xf>
    <xf numFmtId="0" fontId="16" fillId="14" borderId="2" xfId="0" applyFont="1" applyFill="1" applyBorder="1" applyAlignment="1">
      <alignment horizontal="center" vertical="center"/>
    </xf>
    <xf numFmtId="0" fontId="10" fillId="14" borderId="1" xfId="0" applyFont="1" applyFill="1" applyBorder="1" applyAlignment="1" applyProtection="1">
      <alignment horizontal="center" vertical="center" wrapText="1"/>
    </xf>
    <xf numFmtId="0" fontId="20" fillId="14" borderId="1" xfId="0"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25" fillId="0" borderId="0" xfId="0" applyFont="1" applyAlignment="1">
      <alignment wrapText="1"/>
    </xf>
    <xf numFmtId="1" fontId="15" fillId="0" borderId="2" xfId="0" applyNumberFormat="1" applyFont="1" applyBorder="1" applyAlignment="1">
      <alignment horizontal="center" vertical="center"/>
    </xf>
    <xf numFmtId="0" fontId="1" fillId="0" borderId="2" xfId="0" applyFont="1" applyBorder="1" applyAlignment="1">
      <alignment horizontal="center" vertical="center"/>
    </xf>
    <xf numFmtId="0" fontId="25" fillId="0" borderId="0" xfId="0" applyFont="1"/>
    <xf numFmtId="0" fontId="3" fillId="0" borderId="0" xfId="0" applyFont="1"/>
    <xf numFmtId="0" fontId="3" fillId="0" borderId="0" xfId="0" applyFont="1" applyAlignment="1">
      <alignment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5" fillId="0" borderId="2" xfId="0" applyFont="1" applyBorder="1" applyAlignment="1">
      <alignment horizontal="center" vertical="center"/>
    </xf>
    <xf numFmtId="1" fontId="2" fillId="0" borderId="2" xfId="0" applyNumberFormat="1" applyFont="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1"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1" fillId="0" borderId="2" xfId="0" applyFont="1" applyBorder="1" applyAlignment="1">
      <alignment horizontal="center" vertical="center" wrapText="1"/>
    </xf>
    <xf numFmtId="1" fontId="1" fillId="8" borderId="2" xfId="0" applyNumberFormat="1" applyFont="1" applyFill="1" applyBorder="1" applyAlignment="1">
      <alignment horizontal="center" vertical="center"/>
    </xf>
    <xf numFmtId="0" fontId="3" fillId="0" borderId="0" xfId="0" applyFont="1"/>
    <xf numFmtId="0" fontId="3" fillId="0" borderId="0" xfId="0" applyFont="1" applyAlignment="1">
      <alignment wrapText="1"/>
    </xf>
    <xf numFmtId="0" fontId="25" fillId="0" borderId="0" xfId="0" applyFont="1"/>
    <xf numFmtId="0" fontId="1" fillId="0" borderId="2" xfId="0" applyFont="1" applyBorder="1" applyAlignment="1">
      <alignment horizontal="center" vertical="center"/>
    </xf>
    <xf numFmtId="1" fontId="15"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15" fillId="0" borderId="2" xfId="0" applyFont="1" applyBorder="1" applyAlignment="1">
      <alignment horizontal="center" vertical="center"/>
    </xf>
    <xf numFmtId="1"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1"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4" fillId="0" borderId="0" xfId="0" applyFont="1"/>
    <xf numFmtId="0" fontId="11" fillId="0" borderId="2" xfId="0" applyFont="1" applyBorder="1" applyAlignment="1">
      <alignment horizontal="center" vertical="center" wrapText="1"/>
    </xf>
    <xf numFmtId="1" fontId="1" fillId="8" borderId="2" xfId="0" applyNumberFormat="1" applyFont="1" applyFill="1" applyBorder="1" applyAlignment="1">
      <alignment horizontal="center" vertical="center"/>
    </xf>
    <xf numFmtId="0" fontId="2" fillId="0" borderId="2" xfId="0" applyFont="1" applyBorder="1" applyAlignment="1">
      <alignment horizontal="left" vertical="center" wrapText="1"/>
    </xf>
    <xf numFmtId="1" fontId="15" fillId="0" borderId="2" xfId="0" applyNumberFormat="1" applyFont="1" applyBorder="1" applyAlignment="1">
      <alignment vertical="center"/>
    </xf>
    <xf numFmtId="0" fontId="25" fillId="0" borderId="0" xfId="0" applyFont="1" applyAlignment="1">
      <alignment horizontal="center"/>
    </xf>
    <xf numFmtId="0" fontId="1" fillId="0" borderId="2" xfId="0" applyFont="1" applyBorder="1" applyAlignment="1">
      <alignment vertical="center"/>
    </xf>
    <xf numFmtId="0" fontId="1" fillId="0" borderId="2" xfId="0" applyFont="1" applyFill="1" applyBorder="1" applyAlignment="1">
      <alignment vertical="center" wrapText="1"/>
    </xf>
    <xf numFmtId="0" fontId="25" fillId="0" borderId="0" xfId="0" applyFont="1" applyAlignment="1"/>
    <xf numFmtId="0" fontId="25" fillId="0" borderId="0" xfId="0" applyFont="1" applyAlignment="1">
      <alignment horizontal="center" wrapText="1"/>
    </xf>
    <xf numFmtId="0" fontId="3" fillId="0" borderId="0" xfId="0" applyFont="1" applyAlignment="1">
      <alignment horizontal="center"/>
    </xf>
    <xf numFmtId="0" fontId="10" fillId="14"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20" fillId="14" borderId="1" xfId="0" applyFont="1" applyFill="1" applyBorder="1" applyAlignment="1">
      <alignment horizontal="center" vertical="center" textRotation="90" wrapText="1"/>
    </xf>
    <xf numFmtId="0" fontId="23" fillId="0" borderId="0" xfId="0" applyFont="1" applyAlignment="1">
      <alignment vertical="center" wrapText="1"/>
    </xf>
    <xf numFmtId="0" fontId="23" fillId="0" borderId="0" xfId="0" applyFont="1" applyAlignment="1">
      <alignment horizontal="justify" vertical="center" wrapText="1"/>
    </xf>
    <xf numFmtId="0" fontId="23" fillId="0" borderId="0" xfId="0" applyFont="1" applyAlignment="1">
      <alignment vertical="top" wrapText="1"/>
    </xf>
    <xf numFmtId="0" fontId="23" fillId="0" borderId="0" xfId="0" applyFont="1" applyAlignment="1"/>
    <xf numFmtId="0" fontId="23" fillId="0" borderId="0" xfId="0" applyFont="1" applyAlignment="1">
      <alignment vertical="top"/>
    </xf>
    <xf numFmtId="1" fontId="1" fillId="8"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15" fillId="0" borderId="2" xfId="0" applyFont="1" applyBorder="1" applyAlignment="1">
      <alignment horizontal="center" vertical="center"/>
    </xf>
    <xf numFmtId="1" fontId="2"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2" borderId="2" xfId="0"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1"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24" fillId="14" borderId="6" xfId="0" applyFont="1" applyFill="1" applyBorder="1" applyAlignment="1">
      <alignment horizontal="center" vertical="center"/>
    </xf>
    <xf numFmtId="0" fontId="24" fillId="14" borderId="17" xfId="0" applyFont="1" applyFill="1" applyBorder="1" applyAlignment="1">
      <alignment horizontal="center" vertical="center"/>
    </xf>
    <xf numFmtId="0" fontId="24" fillId="14" borderId="7" xfId="0" applyFont="1" applyFill="1" applyBorder="1" applyAlignment="1">
      <alignment horizontal="center" vertical="center"/>
    </xf>
    <xf numFmtId="0" fontId="23" fillId="0" borderId="0" xfId="0" applyFont="1" applyAlignment="1">
      <alignment horizontal="justify" vertical="center" wrapText="1"/>
    </xf>
    <xf numFmtId="0" fontId="13" fillId="14" borderId="9"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4" borderId="5" xfId="1" applyFont="1" applyFill="1" applyBorder="1" applyAlignment="1">
      <alignment horizontal="center" vertical="center" wrapText="1"/>
    </xf>
    <xf numFmtId="0" fontId="13" fillId="14" borderId="8" xfId="1" applyFont="1" applyFill="1" applyBorder="1" applyAlignment="1">
      <alignment horizontal="center" vertical="center" wrapText="1"/>
    </xf>
    <xf numFmtId="0" fontId="13" fillId="14" borderId="0" xfId="1" applyFont="1" applyFill="1" applyBorder="1" applyAlignment="1">
      <alignment horizontal="center" vertical="center" wrapText="1"/>
    </xf>
    <xf numFmtId="0" fontId="13" fillId="14" borderId="15" xfId="1" applyFont="1" applyFill="1" applyBorder="1" applyAlignment="1">
      <alignment horizontal="center" vertical="center" wrapText="1"/>
    </xf>
    <xf numFmtId="0" fontId="13" fillId="14" borderId="10" xfId="1" applyFont="1" applyFill="1" applyBorder="1" applyAlignment="1">
      <alignment horizontal="center" vertical="center" wrapText="1"/>
    </xf>
    <xf numFmtId="0" fontId="13" fillId="14" borderId="11" xfId="1" applyFont="1" applyFill="1" applyBorder="1" applyAlignment="1">
      <alignment horizontal="center" vertical="center" wrapText="1"/>
    </xf>
    <xf numFmtId="0" fontId="13" fillId="14" borderId="12" xfId="1" applyFont="1" applyFill="1" applyBorder="1" applyAlignment="1">
      <alignment horizontal="center" vertical="center" wrapText="1"/>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6" xfId="1" applyFont="1" applyFill="1" applyBorder="1" applyAlignment="1">
      <alignment horizontal="center" vertical="center"/>
    </xf>
    <xf numFmtId="0" fontId="23" fillId="0" borderId="0" xfId="0" applyFont="1" applyAlignment="1">
      <alignment horizontal="justify" vertical="top" wrapText="1"/>
    </xf>
    <xf numFmtId="0" fontId="22" fillId="6" borderId="6"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7" xfId="0" applyFont="1" applyFill="1" applyBorder="1" applyAlignment="1">
      <alignment horizontal="center" vertical="center" wrapText="1"/>
    </xf>
    <xf numFmtId="1" fontId="15" fillId="0" borderId="2" xfId="0" applyNumberFormat="1" applyFont="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0" xfId="1" applyFont="1" applyFill="1" applyAlignment="1">
      <alignment horizontal="center" vertical="center"/>
    </xf>
    <xf numFmtId="0" fontId="6" fillId="2" borderId="1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21" fillId="14" borderId="9" xfId="1" applyFont="1" applyFill="1" applyBorder="1" applyAlignment="1">
      <alignment horizontal="center" vertical="center" wrapText="1"/>
    </xf>
    <xf numFmtId="0" fontId="21" fillId="14" borderId="4" xfId="1" applyFont="1" applyFill="1" applyBorder="1" applyAlignment="1">
      <alignment horizontal="center" vertical="center" wrapText="1"/>
    </xf>
    <xf numFmtId="0" fontId="21" fillId="14" borderId="5" xfId="1" applyFont="1" applyFill="1" applyBorder="1" applyAlignment="1">
      <alignment horizontal="center" vertical="center" wrapText="1"/>
    </xf>
    <xf numFmtId="0" fontId="21" fillId="14" borderId="8" xfId="1" applyFont="1" applyFill="1" applyBorder="1" applyAlignment="1">
      <alignment horizontal="center" vertical="center" wrapText="1"/>
    </xf>
    <xf numFmtId="0" fontId="21" fillId="14" borderId="0" xfId="1" applyFont="1" applyFill="1" applyAlignment="1">
      <alignment horizontal="center" vertical="center" wrapText="1"/>
    </xf>
    <xf numFmtId="0" fontId="21" fillId="14" borderId="15" xfId="1" applyFont="1" applyFill="1" applyBorder="1" applyAlignment="1">
      <alignment horizontal="center" vertical="center" wrapText="1"/>
    </xf>
    <xf numFmtId="0" fontId="21" fillId="14" borderId="10" xfId="1" applyFont="1" applyFill="1" applyBorder="1" applyAlignment="1">
      <alignment horizontal="center" vertical="center" wrapText="1"/>
    </xf>
    <xf numFmtId="0" fontId="21" fillId="14" borderId="11" xfId="1" applyFont="1" applyFill="1" applyBorder="1" applyAlignment="1">
      <alignment horizontal="center" vertical="center" wrapText="1"/>
    </xf>
    <xf numFmtId="0" fontId="21" fillId="14" borderId="12" xfId="1" applyFont="1" applyFill="1" applyBorder="1" applyAlignment="1">
      <alignment horizontal="center" vertical="center" wrapText="1"/>
    </xf>
    <xf numFmtId="0" fontId="28" fillId="15" borderId="6" xfId="0" applyFont="1" applyFill="1" applyBorder="1" applyAlignment="1">
      <alignment horizontal="center" vertical="center"/>
    </xf>
    <xf numFmtId="0" fontId="28" fillId="15" borderId="17" xfId="0" applyFont="1" applyFill="1" applyBorder="1" applyAlignment="1">
      <alignment horizontal="center" vertical="center"/>
    </xf>
    <xf numFmtId="0" fontId="28" fillId="15" borderId="7" xfId="0" applyFont="1" applyFill="1" applyBorder="1" applyAlignment="1">
      <alignment horizontal="center" vertical="center"/>
    </xf>
    <xf numFmtId="0" fontId="22" fillId="9" borderId="6"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7" xfId="0" applyFont="1" applyFill="1" applyBorder="1" applyAlignment="1">
      <alignment horizontal="center" vertical="center" wrapText="1"/>
    </xf>
    <xf numFmtId="1" fontId="1" fillId="8" borderId="2" xfId="0" applyNumberFormat="1" applyFont="1" applyFill="1" applyBorder="1" applyAlignment="1">
      <alignment horizontal="center" vertical="center"/>
    </xf>
    <xf numFmtId="0" fontId="15" fillId="0" borderId="2" xfId="0" applyFont="1" applyBorder="1" applyAlignment="1">
      <alignment horizontal="center" vertical="center"/>
    </xf>
    <xf numFmtId="1" fontId="2" fillId="0" borderId="2" xfId="0" applyNumberFormat="1" applyFont="1" applyBorder="1" applyAlignment="1">
      <alignment horizontal="center" vertical="center"/>
    </xf>
    <xf numFmtId="0" fontId="12" fillId="2" borderId="2" xfId="0" applyFont="1" applyFill="1" applyBorder="1" applyAlignment="1">
      <alignment horizontal="center" vertical="center" wrapText="1"/>
    </xf>
    <xf numFmtId="0" fontId="27" fillId="0" borderId="2" xfId="0" applyFont="1" applyBorder="1" applyAlignment="1">
      <alignment horizontal="center" vertical="center"/>
    </xf>
    <xf numFmtId="0" fontId="11" fillId="0" borderId="2" xfId="0" applyFont="1" applyBorder="1" applyAlignment="1">
      <alignment horizontal="center" vertical="center" wrapText="1"/>
    </xf>
    <xf numFmtId="0" fontId="25" fillId="0" borderId="2" xfId="0" applyFont="1" applyBorder="1"/>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1" fontId="15" fillId="0" borderId="3" xfId="0" applyNumberFormat="1" applyFont="1" applyBorder="1" applyAlignment="1">
      <alignment horizontal="center" vertical="center"/>
    </xf>
    <xf numFmtId="1" fontId="15" fillId="0" borderId="1" xfId="0" applyNumberFormat="1" applyFont="1" applyBorder="1" applyAlignment="1">
      <alignment horizontal="center" vertical="center"/>
    </xf>
    <xf numFmtId="0" fontId="2" fillId="0" borderId="2" xfId="0" applyFont="1" applyBorder="1" applyAlignment="1">
      <alignment horizontal="justify" vertical="center" wrapText="1"/>
    </xf>
    <xf numFmtId="0" fontId="26" fillId="0" borderId="2" xfId="0" applyFont="1" applyBorder="1" applyAlignment="1">
      <alignment horizontal="center" vertical="center" wrapText="1"/>
    </xf>
    <xf numFmtId="0" fontId="6" fillId="2" borderId="0" xfId="1" applyFont="1" applyFill="1" applyBorder="1" applyAlignment="1">
      <alignment horizontal="center" vertical="center"/>
    </xf>
    <xf numFmtId="0" fontId="21" fillId="14" borderId="0" xfId="1" applyFont="1" applyFill="1" applyBorder="1" applyAlignment="1">
      <alignment horizontal="center" vertical="center" wrapText="1"/>
    </xf>
    <xf numFmtId="0" fontId="16" fillId="14" borderId="6" xfId="0" applyFont="1" applyFill="1" applyBorder="1" applyAlignment="1">
      <alignment horizontal="center" vertical="center"/>
    </xf>
    <xf numFmtId="0" fontId="16" fillId="14" borderId="17" xfId="0" applyFont="1" applyFill="1" applyBorder="1" applyAlignment="1">
      <alignment horizontal="center" vertical="center"/>
    </xf>
    <xf numFmtId="0" fontId="16" fillId="14" borderId="7" xfId="0" applyFont="1" applyFill="1" applyBorder="1" applyAlignment="1">
      <alignment horizontal="center" vertical="center"/>
    </xf>
    <xf numFmtId="0" fontId="3" fillId="0" borderId="0" xfId="0" applyFont="1"/>
    <xf numFmtId="0" fontId="3" fillId="0" borderId="0" xfId="0" applyFont="1" applyAlignment="1">
      <alignment wrapText="1"/>
    </xf>
    <xf numFmtId="0" fontId="1" fillId="0" borderId="2" xfId="0" applyFont="1" applyFill="1" applyBorder="1" applyAlignment="1">
      <alignment horizontal="center" vertical="center" wrapText="1"/>
    </xf>
    <xf numFmtId="0" fontId="16" fillId="14" borderId="6" xfId="0" applyFont="1" applyFill="1" applyBorder="1" applyAlignment="1">
      <alignment horizontal="left" vertical="center"/>
    </xf>
    <xf numFmtId="0" fontId="16" fillId="14" borderId="17" xfId="0" applyFont="1" applyFill="1" applyBorder="1" applyAlignment="1">
      <alignment horizontal="left" vertical="center"/>
    </xf>
    <xf numFmtId="0" fontId="16" fillId="14" borderId="7" xfId="0" applyFont="1" applyFill="1" applyBorder="1" applyAlignment="1">
      <alignment horizontal="left" vertical="center"/>
    </xf>
    <xf numFmtId="0" fontId="25" fillId="0" borderId="0" xfId="0" applyFont="1"/>
    <xf numFmtId="0" fontId="25" fillId="0" borderId="0" xfId="0" applyFont="1" applyAlignment="1">
      <alignment wrapText="1"/>
    </xf>
    <xf numFmtId="0" fontId="25" fillId="0" borderId="0" xfId="0" applyFont="1" applyAlignment="1">
      <alignment horizontal="center" vertical="center"/>
    </xf>
    <xf numFmtId="0" fontId="25" fillId="0" borderId="0" xfId="0" applyFont="1" applyAlignment="1">
      <alignment horizontal="center" vertical="center" wrapText="1"/>
    </xf>
    <xf numFmtId="0" fontId="14" fillId="0" borderId="0" xfId="0" applyFont="1"/>
    <xf numFmtId="0" fontId="11" fillId="0" borderId="0" xfId="0" applyFont="1"/>
    <xf numFmtId="0" fontId="25" fillId="0" borderId="2" xfId="0" applyFont="1" applyBorder="1" applyAlignment="1">
      <alignment horizontal="center"/>
    </xf>
    <xf numFmtId="0" fontId="25" fillId="0" borderId="2" xfId="0" applyFont="1" applyBorder="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0" fontId="25" fillId="0" borderId="0" xfId="0" applyFont="1" applyAlignment="1">
      <alignment horizontal="center" wrapText="1"/>
    </xf>
    <xf numFmtId="0" fontId="25" fillId="0" borderId="0" xfId="0" applyFont="1" applyAlignment="1">
      <alignment horizontal="center"/>
    </xf>
    <xf numFmtId="0" fontId="11"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1"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2" fillId="0" borderId="2" xfId="0" applyFont="1" applyFill="1" applyBorder="1" applyAlignment="1">
      <alignment horizontal="left" vertical="center"/>
    </xf>
    <xf numFmtId="0" fontId="1" fillId="0" borderId="2" xfId="0" applyFont="1" applyFill="1" applyBorder="1" applyAlignment="1">
      <alignment horizontal="center" vertical="center"/>
    </xf>
    <xf numFmtId="1" fontId="1" fillId="0" borderId="2" xfId="0" applyNumberFormat="1" applyFont="1" applyFill="1" applyBorder="1" applyAlignment="1">
      <alignment horizontal="center" vertical="center"/>
    </xf>
    <xf numFmtId="0" fontId="2" fillId="0" borderId="2" xfId="0" applyFont="1" applyFill="1" applyBorder="1" applyAlignment="1" applyProtection="1">
      <alignment horizontal="left" vertical="center"/>
      <protection locked="0"/>
    </xf>
  </cellXfs>
  <cellStyles count="2">
    <cellStyle name="Normal" xfId="0" builtinId="0"/>
    <cellStyle name="Normal 2" xfId="1" xr:uid="{00000000-0005-0000-0000-000001000000}"/>
  </cellStyles>
  <dxfs count="1656">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s>
  <tableStyles count="0" defaultTableStyle="TableStyleMedium2" defaultPivotStyle="PivotStyleLight16"/>
  <colors>
    <mruColors>
      <color rgb="FFFF9900"/>
      <color rgb="FF6BA42C"/>
      <color rgb="FFFFCC00"/>
      <color rgb="FFFF822D"/>
      <color rgb="FFFFCE33"/>
      <color rgb="FFD2ECB6"/>
      <color rgb="FF538022"/>
      <color rgb="FFFF5353"/>
      <color rgb="FFF0935A"/>
      <color rgb="FFC1AC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100292</xdr:colOff>
      <xdr:row>1</xdr:row>
      <xdr:rowOff>88623</xdr:rowOff>
    </xdr:from>
    <xdr:to>
      <xdr:col>1</xdr:col>
      <xdr:colOff>762001</xdr:colOff>
      <xdr:row>4</xdr:row>
      <xdr:rowOff>149908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167527" y="88623"/>
          <a:ext cx="661709" cy="789668"/>
        </a:xfrm>
        <a:prstGeom prst="rect">
          <a:avLst/>
        </a:prstGeom>
      </xdr:spPr>
    </xdr:pic>
    <xdr:clientData/>
  </xdr:twoCellAnchor>
  <xdr:twoCellAnchor editAs="oneCell">
    <xdr:from>
      <xdr:col>7</xdr:col>
      <xdr:colOff>0</xdr:colOff>
      <xdr:row>41</xdr:row>
      <xdr:rowOff>0</xdr:rowOff>
    </xdr:from>
    <xdr:to>
      <xdr:col>7</xdr:col>
      <xdr:colOff>304800</xdr:colOff>
      <xdr:row>42</xdr:row>
      <xdr:rowOff>114300</xdr:rowOff>
    </xdr:to>
    <xdr:sp macro="" textlink="">
      <xdr:nvSpPr>
        <xdr:cNvPr id="1025" name="AutoShape 1" descr="Pdf icono gratis">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6705600" y="18392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537881</xdr:colOff>
      <xdr:row>28</xdr:row>
      <xdr:rowOff>123265</xdr:rowOff>
    </xdr:from>
    <xdr:to>
      <xdr:col>9</xdr:col>
      <xdr:colOff>537882</xdr:colOff>
      <xdr:row>41</xdr:row>
      <xdr:rowOff>190402</xdr:rowOff>
    </xdr:to>
    <xdr:pic>
      <xdr:nvPicPr>
        <xdr:cNvPr id="8" name="Imagen 7">
          <a:extLst>
            <a:ext uri="{FF2B5EF4-FFF2-40B4-BE49-F238E27FC236}">
              <a16:creationId xmlns:a16="http://schemas.microsoft.com/office/drawing/2014/main" id="{C4DC577E-86A3-4B9C-9E18-50BB7DE7EC76}"/>
            </a:ext>
          </a:extLst>
        </xdr:cNvPr>
        <xdr:cNvPicPr>
          <a:picLocks noChangeAspect="1"/>
        </xdr:cNvPicPr>
      </xdr:nvPicPr>
      <xdr:blipFill>
        <a:blip xmlns:r="http://schemas.openxmlformats.org/officeDocument/2006/relationships" r:embed="rId2"/>
        <a:stretch>
          <a:fillRect/>
        </a:stretch>
      </xdr:blipFill>
      <xdr:spPr>
        <a:xfrm>
          <a:off x="1490381" y="5815853"/>
          <a:ext cx="7698442" cy="2543637"/>
        </a:xfrm>
        <a:prstGeom prst="rect">
          <a:avLst/>
        </a:prstGeom>
      </xdr:spPr>
    </xdr:pic>
    <xdr:clientData/>
  </xdr:twoCellAnchor>
  <xdr:twoCellAnchor editAs="oneCell">
    <xdr:from>
      <xdr:col>7</xdr:col>
      <xdr:colOff>605117</xdr:colOff>
      <xdr:row>16</xdr:row>
      <xdr:rowOff>11206</xdr:rowOff>
    </xdr:from>
    <xdr:to>
      <xdr:col>11</xdr:col>
      <xdr:colOff>481853</xdr:colOff>
      <xdr:row>25</xdr:row>
      <xdr:rowOff>134471</xdr:rowOff>
    </xdr:to>
    <xdr:pic>
      <xdr:nvPicPr>
        <xdr:cNvPr id="5" name="Imagen 4">
          <a:extLst>
            <a:ext uri="{FF2B5EF4-FFF2-40B4-BE49-F238E27FC236}">
              <a16:creationId xmlns:a16="http://schemas.microsoft.com/office/drawing/2014/main" id="{E2F014A0-0DA2-443E-B24A-506FBBB4936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95882" y="3126441"/>
          <a:ext cx="3552265" cy="1938618"/>
        </a:xfrm>
        <a:prstGeom prst="rect">
          <a:avLst/>
        </a:prstGeom>
      </xdr:spPr>
    </xdr:pic>
    <xdr:clientData/>
  </xdr:twoCellAnchor>
  <xdr:twoCellAnchor editAs="oneCell">
    <xdr:from>
      <xdr:col>1</xdr:col>
      <xdr:colOff>95250</xdr:colOff>
      <xdr:row>49</xdr:row>
      <xdr:rowOff>161925</xdr:rowOff>
    </xdr:from>
    <xdr:to>
      <xdr:col>12</xdr:col>
      <xdr:colOff>352425</xdr:colOff>
      <xdr:row>97</xdr:row>
      <xdr:rowOff>95250</xdr:rowOff>
    </xdr:to>
    <xdr:pic>
      <xdr:nvPicPr>
        <xdr:cNvPr id="7" name="Imagen 6">
          <a:extLst>
            <a:ext uri="{FF2B5EF4-FFF2-40B4-BE49-F238E27FC236}">
              <a16:creationId xmlns:a16="http://schemas.microsoft.com/office/drawing/2014/main" id="{A0359208-4EED-4FCC-A8AE-22A41C4AFD1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1925" y="9601200"/>
          <a:ext cx="11410950" cy="953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2977E0EB-9A7A-4949-9880-0870F6AA2C62}"/>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twoCellAnchor editAs="oneCell">
    <xdr:from>
      <xdr:col>3</xdr:col>
      <xdr:colOff>195543</xdr:colOff>
      <xdr:row>1</xdr:row>
      <xdr:rowOff>76717</xdr:rowOff>
    </xdr:from>
    <xdr:to>
      <xdr:col>3</xdr:col>
      <xdr:colOff>675585</xdr:colOff>
      <xdr:row>4</xdr:row>
      <xdr:rowOff>130969</xdr:rowOff>
    </xdr:to>
    <xdr:pic>
      <xdr:nvPicPr>
        <xdr:cNvPr id="3" name="Imagen 2">
          <a:extLst>
            <a:ext uri="{FF2B5EF4-FFF2-40B4-BE49-F238E27FC236}">
              <a16:creationId xmlns:a16="http://schemas.microsoft.com/office/drawing/2014/main" id="{2D100F19-F088-4EDD-892D-749552B78C3D}"/>
            </a:ext>
          </a:extLst>
        </xdr:cNvPr>
        <xdr:cNvPicPr>
          <a:picLocks noChangeAspect="1"/>
        </xdr:cNvPicPr>
      </xdr:nvPicPr>
      <xdr:blipFill>
        <a:blip xmlns:r="http://schemas.openxmlformats.org/officeDocument/2006/relationships" r:embed="rId1"/>
        <a:stretch>
          <a:fillRect/>
        </a:stretch>
      </xdr:blipFill>
      <xdr:spPr>
        <a:xfrm>
          <a:off x="1024218" y="152917"/>
          <a:ext cx="480042" cy="597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FCC501AC-9A6B-478C-9E84-7CCCD61FFBA6}"/>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84A9DE5E-387A-4BF7-981D-9FEFCED98C62}"/>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0BEC6F73-42DC-4128-98B6-6AED68C19CED}"/>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B8D92BDA-6E98-40F8-A9A9-A33C5C2A1D65}"/>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C1373F08-D2A3-4F07-AEAE-8CB399ABFB44}"/>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0E29BB88-54A9-45C4-A9FF-BCFE8C7A1A1F}"/>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2EEB813C-4DAB-4DFB-989D-8FD78DFCFB2D}"/>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4936D9D7-27F2-439F-A2D3-0C99C69E48AF}"/>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54DA1F72-B073-466E-953B-0AD964D88836}"/>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twoCellAnchor editAs="oneCell">
    <xdr:from>
      <xdr:col>21</xdr:col>
      <xdr:colOff>590550</xdr:colOff>
      <xdr:row>53</xdr:row>
      <xdr:rowOff>19050</xdr:rowOff>
    </xdr:from>
    <xdr:to>
      <xdr:col>24</xdr:col>
      <xdr:colOff>5237561</xdr:colOff>
      <xdr:row>62</xdr:row>
      <xdr:rowOff>18836</xdr:rowOff>
    </xdr:to>
    <xdr:pic>
      <xdr:nvPicPr>
        <xdr:cNvPr id="5" name="Imagen 4">
          <a:extLst>
            <a:ext uri="{FF2B5EF4-FFF2-40B4-BE49-F238E27FC236}">
              <a16:creationId xmlns:a16="http://schemas.microsoft.com/office/drawing/2014/main" id="{88322E44-4EED-4CF4-9129-86082E47F142}"/>
            </a:ext>
          </a:extLst>
        </xdr:cNvPr>
        <xdr:cNvPicPr>
          <a:picLocks noChangeAspect="1"/>
        </xdr:cNvPicPr>
      </xdr:nvPicPr>
      <xdr:blipFill>
        <a:blip xmlns:r="http://schemas.openxmlformats.org/officeDocument/2006/relationships" r:embed="rId2"/>
        <a:stretch>
          <a:fillRect/>
        </a:stretch>
      </xdr:blipFill>
      <xdr:spPr>
        <a:xfrm>
          <a:off x="20202525" y="15154275"/>
          <a:ext cx="9514286" cy="171428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938D9058-34E6-4D6B-BC76-38C162D22990}"/>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399129D8-B30A-47BA-9D4D-2E644E2EA991}"/>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5A11D923-4A62-4812-A600-B881943843D0}"/>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0511955F-856A-4C60-8FA3-27A30897976D}"/>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06C46A0C-A6A6-4BFB-9C48-41DA17D5CD12}"/>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6E305C17-0DF6-4D80-AE62-3B6827CA9FB2}"/>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3FDD51C7-D515-46C1-BF20-0DD1DD1032E7}"/>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E94F6436-781D-4D7F-BE41-8059AA0A779F}"/>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155A8762-8E9F-442F-AB96-3F0715D364F3}"/>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D7B0581B-8CD3-4430-BB59-021811063552}"/>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5B1ACE9D-C2C7-4885-A2B5-94E06C460942}"/>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95250</xdr:colOff>
      <xdr:row>1</xdr:row>
      <xdr:rowOff>114301</xdr:rowOff>
    </xdr:from>
    <xdr:to>
      <xdr:col>14</xdr:col>
      <xdr:colOff>333375</xdr:colOff>
      <xdr:row>14</xdr:row>
      <xdr:rowOff>151021</xdr:rowOff>
    </xdr:to>
    <xdr:pic>
      <xdr:nvPicPr>
        <xdr:cNvPr id="2" name="Imagen 1">
          <a:extLst>
            <a:ext uri="{FF2B5EF4-FFF2-40B4-BE49-F238E27FC236}">
              <a16:creationId xmlns:a16="http://schemas.microsoft.com/office/drawing/2014/main" id="{633664C0-70AE-4807-B9ED-906D25D25210}"/>
            </a:ext>
          </a:extLst>
        </xdr:cNvPr>
        <xdr:cNvPicPr>
          <a:picLocks noChangeAspect="1"/>
        </xdr:cNvPicPr>
      </xdr:nvPicPr>
      <xdr:blipFill>
        <a:blip xmlns:r="http://schemas.openxmlformats.org/officeDocument/2006/relationships" r:embed="rId1"/>
        <a:stretch>
          <a:fillRect/>
        </a:stretch>
      </xdr:blipFill>
      <xdr:spPr>
        <a:xfrm>
          <a:off x="8705850" y="304801"/>
          <a:ext cx="3286125" cy="25132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Downloads\Borrador%20Plan%20de%20Acci&#243;n%20Anual%20(PAA)%202020%20-%20IG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A_SERVCIUDA"/>
      <sheetName val="Listas"/>
    </sheetNames>
    <sheetDataSet>
      <sheetData sheetId="0">
        <row r="5">
          <cell r="C5" t="str">
            <v>SERVICIO_AL_CIUDADANO_Y_PARTICIPACION</v>
          </cell>
        </row>
      </sheetData>
      <sheetData sheetId="1">
        <row r="2">
          <cell r="F2" t="str">
            <v>SERVICIO_AL_CIUDADANO_Y_PARTICIPACION</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A4B5-1658-4B0D-AA54-CF4684459FEB}">
  <sheetPr codeName="Hoja2">
    <tabColor theme="3" tint="-0.499984740745262"/>
  </sheetPr>
  <dimension ref="A1:N173"/>
  <sheetViews>
    <sheetView showGridLines="0" tabSelected="1" zoomScale="70" zoomScaleNormal="70" zoomScaleSheetLayoutView="85" workbookViewId="0"/>
  </sheetViews>
  <sheetFormatPr baseColWidth="10" defaultColWidth="0" defaultRowHeight="0" customHeight="1" zeroHeight="1" x14ac:dyDescent="0.3"/>
  <cols>
    <col min="1" max="1" width="1" customWidth="1"/>
    <col min="2" max="2" width="13.33203125" customWidth="1"/>
    <col min="3" max="3" width="26.109375" customWidth="1"/>
    <col min="4" max="4" width="23.44140625" bestFit="1" customWidth="1"/>
    <col min="5" max="5" width="3.88671875" customWidth="1"/>
    <col min="6" max="6" width="12.5546875" bestFit="1" customWidth="1"/>
    <col min="7" max="7" width="21.5546875" customWidth="1"/>
    <col min="8" max="8" width="12.109375" customWidth="1"/>
    <col min="9" max="10" width="15.6640625" customWidth="1"/>
    <col min="11" max="12" width="11.44140625" customWidth="1"/>
    <col min="13" max="13" width="6.33203125" customWidth="1"/>
    <col min="14" max="14" width="2.88671875" customWidth="1"/>
    <col min="15" max="16384" width="11.44140625" hidden="1"/>
  </cols>
  <sheetData>
    <row r="1" spans="2:13" ht="5.35" customHeight="1" thickBot="1" x14ac:dyDescent="0.35"/>
    <row r="2" spans="2:13" ht="27.1" customHeight="1" x14ac:dyDescent="0.3">
      <c r="B2" s="142"/>
      <c r="C2" s="133" t="s">
        <v>779</v>
      </c>
      <c r="D2" s="134"/>
      <c r="E2" s="134"/>
      <c r="F2" s="134"/>
      <c r="G2" s="134"/>
      <c r="H2" s="134"/>
      <c r="I2" s="134"/>
      <c r="J2" s="134"/>
      <c r="K2" s="134"/>
      <c r="L2" s="134"/>
      <c r="M2" s="135"/>
    </row>
    <row r="3" spans="2:13" ht="15.05" customHeight="1" x14ac:dyDescent="0.3">
      <c r="B3" s="143"/>
      <c r="C3" s="136"/>
      <c r="D3" s="137"/>
      <c r="E3" s="137"/>
      <c r="F3" s="137"/>
      <c r="G3" s="137"/>
      <c r="H3" s="137"/>
      <c r="I3" s="137"/>
      <c r="J3" s="137"/>
      <c r="K3" s="137"/>
      <c r="L3" s="137"/>
      <c r="M3" s="138"/>
    </row>
    <row r="4" spans="2:13" ht="15.05" customHeight="1" x14ac:dyDescent="0.3">
      <c r="B4" s="143"/>
      <c r="C4" s="136"/>
      <c r="D4" s="137"/>
      <c r="E4" s="137"/>
      <c r="F4" s="137"/>
      <c r="G4" s="137"/>
      <c r="H4" s="137"/>
      <c r="I4" s="137"/>
      <c r="J4" s="137"/>
      <c r="K4" s="137"/>
      <c r="L4" s="137"/>
      <c r="M4" s="138"/>
    </row>
    <row r="5" spans="2:13" ht="15.85" customHeight="1" thickBot="1" x14ac:dyDescent="0.35">
      <c r="B5" s="144"/>
      <c r="C5" s="139"/>
      <c r="D5" s="140"/>
      <c r="E5" s="140"/>
      <c r="F5" s="140"/>
      <c r="G5" s="140"/>
      <c r="H5" s="140"/>
      <c r="I5" s="140"/>
      <c r="J5" s="140"/>
      <c r="K5" s="140"/>
      <c r="L5" s="140"/>
      <c r="M5" s="141"/>
    </row>
    <row r="6" spans="2:13" ht="15.65" thickBot="1" x14ac:dyDescent="0.35"/>
    <row r="7" spans="2:13" ht="15.65" thickBot="1" x14ac:dyDescent="0.35">
      <c r="B7" s="129" t="s">
        <v>781</v>
      </c>
      <c r="C7" s="130"/>
      <c r="D7" s="131"/>
    </row>
    <row r="8" spans="2:13" ht="6.75" customHeight="1" x14ac:dyDescent="0.35">
      <c r="B8" s="25"/>
    </row>
    <row r="9" spans="2:13" ht="15.85" customHeight="1" x14ac:dyDescent="0.3">
      <c r="B9" s="132" t="s">
        <v>780</v>
      </c>
      <c r="C9" s="132"/>
      <c r="D9" s="132"/>
      <c r="E9" s="132"/>
      <c r="F9" s="132"/>
      <c r="G9" s="132"/>
      <c r="H9" s="132"/>
      <c r="I9" s="132"/>
      <c r="J9" s="132"/>
      <c r="K9" s="132"/>
      <c r="L9" s="132"/>
      <c r="M9" s="132"/>
    </row>
    <row r="10" spans="2:13" ht="15.85" customHeight="1" x14ac:dyDescent="0.3">
      <c r="B10" s="132"/>
      <c r="C10" s="132"/>
      <c r="D10" s="132"/>
      <c r="E10" s="132"/>
      <c r="F10" s="132"/>
      <c r="G10" s="132"/>
      <c r="H10" s="132"/>
      <c r="I10" s="132"/>
      <c r="J10" s="132"/>
      <c r="K10" s="132"/>
      <c r="L10" s="132"/>
      <c r="M10" s="132"/>
    </row>
    <row r="11" spans="2:13" ht="15.85" customHeight="1" x14ac:dyDescent="0.3">
      <c r="B11" s="132"/>
      <c r="C11" s="132"/>
      <c r="D11" s="132"/>
      <c r="E11" s="132"/>
      <c r="F11" s="132"/>
      <c r="G11" s="132"/>
      <c r="H11" s="132"/>
      <c r="I11" s="132"/>
      <c r="J11" s="132"/>
      <c r="K11" s="132"/>
      <c r="L11" s="132"/>
      <c r="M11" s="132"/>
    </row>
    <row r="12" spans="2:13" ht="15.85" customHeight="1" x14ac:dyDescent="0.3">
      <c r="B12" s="132"/>
      <c r="C12" s="132"/>
      <c r="D12" s="132"/>
      <c r="E12" s="132"/>
      <c r="F12" s="132"/>
      <c r="G12" s="132"/>
      <c r="H12" s="132"/>
      <c r="I12" s="132"/>
      <c r="J12" s="132"/>
      <c r="K12" s="132"/>
      <c r="L12" s="132"/>
      <c r="M12" s="132"/>
    </row>
    <row r="13" spans="2:13" ht="15.85" customHeight="1" x14ac:dyDescent="0.3">
      <c r="B13" s="132" t="s">
        <v>826</v>
      </c>
      <c r="C13" s="132"/>
      <c r="D13" s="132"/>
      <c r="E13" s="132"/>
      <c r="F13" s="132"/>
      <c r="G13" s="132"/>
      <c r="H13" s="132"/>
      <c r="I13" s="132"/>
      <c r="J13" s="132"/>
      <c r="K13" s="132"/>
      <c r="L13" s="132"/>
      <c r="M13" s="132"/>
    </row>
    <row r="14" spans="2:13" ht="15.85" customHeight="1" x14ac:dyDescent="0.3">
      <c r="B14" s="132"/>
      <c r="C14" s="132"/>
      <c r="D14" s="132"/>
      <c r="E14" s="132"/>
      <c r="F14" s="132"/>
      <c r="G14" s="132"/>
      <c r="H14" s="132"/>
      <c r="I14" s="132"/>
      <c r="J14" s="132"/>
      <c r="K14" s="132"/>
      <c r="L14" s="132"/>
      <c r="M14" s="132"/>
    </row>
    <row r="15" spans="2:13" ht="15.85" customHeight="1" x14ac:dyDescent="0.3">
      <c r="B15" s="132"/>
      <c r="C15" s="132"/>
      <c r="D15" s="132"/>
      <c r="E15" s="132"/>
      <c r="F15" s="132"/>
      <c r="G15" s="132"/>
      <c r="H15" s="132"/>
      <c r="I15" s="132"/>
      <c r="J15" s="132"/>
      <c r="K15" s="132"/>
      <c r="L15" s="132"/>
      <c r="M15" s="132"/>
    </row>
    <row r="16" spans="2:13" ht="15.85" customHeight="1" x14ac:dyDescent="0.3">
      <c r="B16" s="132"/>
      <c r="C16" s="132"/>
      <c r="D16" s="132"/>
      <c r="E16" s="132"/>
      <c r="F16" s="132"/>
      <c r="G16" s="132"/>
      <c r="H16" s="132"/>
      <c r="I16" s="132"/>
      <c r="J16" s="132"/>
      <c r="K16" s="132"/>
      <c r="L16" s="132"/>
      <c r="M16" s="132"/>
    </row>
    <row r="17" spans="2:13" ht="15.85" customHeight="1" x14ac:dyDescent="0.3">
      <c r="B17" s="145" t="s">
        <v>827</v>
      </c>
      <c r="C17" s="145"/>
      <c r="D17" s="145"/>
      <c r="E17" s="145"/>
      <c r="F17" s="145"/>
      <c r="G17" s="145"/>
      <c r="H17" s="112"/>
      <c r="I17" s="112"/>
      <c r="J17" s="112"/>
      <c r="K17" s="112"/>
      <c r="L17" s="112"/>
      <c r="M17" s="112"/>
    </row>
    <row r="18" spans="2:13" ht="15.85" customHeight="1" x14ac:dyDescent="0.3">
      <c r="B18" s="145"/>
      <c r="C18" s="145"/>
      <c r="D18" s="145"/>
      <c r="E18" s="145"/>
      <c r="F18" s="145"/>
      <c r="G18" s="145"/>
      <c r="H18" s="112"/>
      <c r="I18" s="112"/>
      <c r="J18" s="112"/>
      <c r="K18" s="112"/>
      <c r="L18" s="112"/>
      <c r="M18" s="112"/>
    </row>
    <row r="19" spans="2:13" ht="15.85" customHeight="1" x14ac:dyDescent="0.3">
      <c r="B19" s="145"/>
      <c r="C19" s="145"/>
      <c r="D19" s="145"/>
      <c r="E19" s="145"/>
      <c r="F19" s="145"/>
      <c r="G19" s="145"/>
      <c r="H19" s="112"/>
      <c r="I19" s="112"/>
      <c r="J19" s="112"/>
      <c r="K19" s="112"/>
      <c r="L19" s="112"/>
      <c r="M19" s="112"/>
    </row>
    <row r="20" spans="2:13" ht="15.85" customHeight="1" x14ac:dyDescent="0.3">
      <c r="B20" s="145"/>
      <c r="C20" s="145"/>
      <c r="D20" s="145"/>
      <c r="E20" s="145"/>
      <c r="F20" s="145"/>
      <c r="G20" s="145"/>
      <c r="H20" s="112"/>
      <c r="I20" s="112"/>
      <c r="J20" s="112"/>
      <c r="K20" s="112"/>
      <c r="L20" s="112"/>
      <c r="M20" s="112"/>
    </row>
    <row r="21" spans="2:13" ht="15.85" customHeight="1" x14ac:dyDescent="0.3">
      <c r="B21" s="145"/>
      <c r="C21" s="145"/>
      <c r="D21" s="145"/>
      <c r="E21" s="145"/>
      <c r="F21" s="145"/>
      <c r="G21" s="145"/>
      <c r="H21" s="112"/>
      <c r="I21" s="112"/>
      <c r="J21" s="112"/>
      <c r="K21" s="112"/>
      <c r="L21" s="112"/>
      <c r="M21" s="112"/>
    </row>
    <row r="22" spans="2:13" ht="15.85" customHeight="1" x14ac:dyDescent="0.3">
      <c r="B22" s="145"/>
      <c r="C22" s="145"/>
      <c r="D22" s="145"/>
      <c r="E22" s="145"/>
      <c r="F22" s="145"/>
      <c r="G22" s="145"/>
      <c r="H22" s="112"/>
      <c r="I22" s="112"/>
      <c r="J22" s="112"/>
      <c r="K22" s="112"/>
      <c r="L22" s="112"/>
      <c r="M22" s="112"/>
    </row>
    <row r="23" spans="2:13" ht="15.85" customHeight="1" x14ac:dyDescent="0.3">
      <c r="B23" s="145"/>
      <c r="C23" s="145"/>
      <c r="D23" s="145"/>
      <c r="E23" s="145"/>
      <c r="F23" s="145"/>
      <c r="G23" s="145"/>
      <c r="H23" s="112"/>
      <c r="I23" s="112"/>
      <c r="J23" s="112"/>
      <c r="K23" s="112"/>
      <c r="L23" s="112"/>
      <c r="M23" s="112"/>
    </row>
    <row r="24" spans="2:13" ht="15.85" customHeight="1" x14ac:dyDescent="0.3">
      <c r="B24" s="145"/>
      <c r="C24" s="145"/>
      <c r="D24" s="145"/>
      <c r="E24" s="145"/>
      <c r="F24" s="145"/>
      <c r="G24" s="145"/>
    </row>
    <row r="25" spans="2:13" ht="15.85" customHeight="1" thickBot="1" x14ac:dyDescent="0.4">
      <c r="B25" s="25"/>
    </row>
    <row r="26" spans="2:13" ht="15.65" thickBot="1" x14ac:dyDescent="0.35">
      <c r="B26" s="129" t="s">
        <v>776</v>
      </c>
      <c r="C26" s="130"/>
      <c r="D26" s="131"/>
    </row>
    <row r="27" spans="2:13" ht="9.1" customHeight="1" x14ac:dyDescent="0.35">
      <c r="B27" s="115"/>
      <c r="C27" s="20"/>
      <c r="D27" s="20"/>
      <c r="E27" s="20"/>
      <c r="F27" s="20"/>
      <c r="G27" s="20"/>
      <c r="H27" s="20"/>
      <c r="I27" s="20"/>
    </row>
    <row r="28" spans="2:13" ht="18.2" x14ac:dyDescent="0.3">
      <c r="B28" s="116" t="s">
        <v>828</v>
      </c>
      <c r="C28" s="116"/>
      <c r="D28" s="116"/>
      <c r="E28" s="116"/>
      <c r="F28" s="116"/>
      <c r="G28" s="116"/>
      <c r="H28" s="20"/>
      <c r="I28" s="20"/>
    </row>
    <row r="29" spans="2:13" ht="15.05" customHeight="1" x14ac:dyDescent="0.3">
      <c r="B29" s="114"/>
      <c r="C29" s="114"/>
      <c r="D29" s="114"/>
      <c r="E29" s="114"/>
      <c r="F29" s="114"/>
      <c r="G29" s="114"/>
    </row>
    <row r="30" spans="2:13" ht="15.05" customHeight="1" x14ac:dyDescent="0.3">
      <c r="B30" s="114"/>
      <c r="C30" s="114"/>
      <c r="D30" s="114"/>
      <c r="E30" s="114"/>
      <c r="F30" s="114"/>
      <c r="G30" s="114"/>
    </row>
    <row r="31" spans="2:13" ht="15.05" customHeight="1" x14ac:dyDescent="0.3">
      <c r="B31" s="114"/>
      <c r="C31" s="114"/>
      <c r="D31" s="114"/>
      <c r="E31" s="114"/>
      <c r="F31" s="114"/>
      <c r="G31" s="114"/>
    </row>
    <row r="32" spans="2:13" ht="15.05" customHeight="1" x14ac:dyDescent="0.3">
      <c r="B32" s="114"/>
      <c r="C32" s="114"/>
      <c r="D32" s="114"/>
      <c r="E32" s="114"/>
      <c r="F32" s="114"/>
      <c r="G32" s="114"/>
    </row>
    <row r="33" spans="2:13" ht="15.05" customHeight="1" x14ac:dyDescent="0.3">
      <c r="B33" s="114"/>
      <c r="C33" s="114"/>
      <c r="D33" s="114"/>
      <c r="E33" s="114"/>
      <c r="F33" s="114"/>
      <c r="G33" s="114"/>
    </row>
    <row r="34" spans="2:13" ht="15.05" customHeight="1" x14ac:dyDescent="0.3">
      <c r="B34" s="114"/>
      <c r="C34" s="114"/>
      <c r="D34" s="114"/>
      <c r="E34" s="114"/>
      <c r="F34" s="114"/>
      <c r="G34" s="114"/>
    </row>
    <row r="35" spans="2:13" ht="15.05" customHeight="1" x14ac:dyDescent="0.3">
      <c r="B35" s="114"/>
      <c r="C35" s="114"/>
      <c r="D35" s="114"/>
      <c r="E35" s="114"/>
      <c r="F35" s="114"/>
      <c r="G35" s="114"/>
    </row>
    <row r="36" spans="2:13" ht="15.05" customHeight="1" x14ac:dyDescent="0.3">
      <c r="B36" s="114"/>
      <c r="C36" s="114"/>
      <c r="D36" s="114"/>
      <c r="E36" s="114"/>
      <c r="F36" s="114"/>
      <c r="G36" s="114"/>
    </row>
    <row r="37" spans="2:13" ht="15.05" x14ac:dyDescent="0.3"/>
    <row r="38" spans="2:13" ht="15.05" x14ac:dyDescent="0.3"/>
    <row r="39" spans="2:13" ht="15.05" x14ac:dyDescent="0.3"/>
    <row r="40" spans="2:13" ht="15.05" x14ac:dyDescent="0.3"/>
    <row r="41" spans="2:13" ht="15.05" x14ac:dyDescent="0.3"/>
    <row r="42" spans="2:13" s="20" customFormat="1" ht="15.05" x14ac:dyDescent="0.3"/>
    <row r="43" spans="2:13" s="20" customFormat="1" ht="15.65" thickBot="1" x14ac:dyDescent="0.35"/>
    <row r="44" spans="2:13" ht="15.65" thickBot="1" x14ac:dyDescent="0.35">
      <c r="B44" s="129" t="s">
        <v>829</v>
      </c>
      <c r="C44" s="130"/>
      <c r="D44" s="131"/>
    </row>
    <row r="45" spans="2:13" ht="9.1" customHeight="1" x14ac:dyDescent="0.35">
      <c r="B45" s="115"/>
      <c r="C45" s="20"/>
      <c r="D45" s="20"/>
      <c r="E45" s="20"/>
      <c r="F45" s="20"/>
      <c r="G45" s="20"/>
      <c r="H45" s="20"/>
      <c r="I45" s="20"/>
    </row>
    <row r="46" spans="2:13" ht="15.85" customHeight="1" x14ac:dyDescent="0.3">
      <c r="B46" s="132" t="s">
        <v>830</v>
      </c>
      <c r="C46" s="132"/>
      <c r="D46" s="132"/>
      <c r="E46" s="132"/>
      <c r="F46" s="132"/>
      <c r="G46" s="132"/>
      <c r="H46" s="132"/>
      <c r="I46" s="132"/>
      <c r="J46" s="132"/>
      <c r="K46" s="132"/>
      <c r="L46" s="132"/>
      <c r="M46" s="132"/>
    </row>
    <row r="47" spans="2:13" ht="15.85" customHeight="1" x14ac:dyDescent="0.3">
      <c r="B47" s="132"/>
      <c r="C47" s="132"/>
      <c r="D47" s="132"/>
      <c r="E47" s="132"/>
      <c r="F47" s="132"/>
      <c r="G47" s="132"/>
      <c r="H47" s="132"/>
      <c r="I47" s="132"/>
      <c r="J47" s="132"/>
      <c r="K47" s="132"/>
      <c r="L47" s="132"/>
      <c r="M47" s="132"/>
    </row>
    <row r="48" spans="2:13" ht="15.85" customHeight="1" x14ac:dyDescent="0.3">
      <c r="B48" s="132"/>
      <c r="C48" s="132"/>
      <c r="D48" s="132"/>
      <c r="E48" s="132"/>
      <c r="F48" s="132"/>
      <c r="G48" s="132"/>
      <c r="H48" s="132"/>
      <c r="I48" s="132"/>
      <c r="J48" s="132"/>
      <c r="K48" s="132"/>
      <c r="L48" s="132"/>
      <c r="M48" s="132"/>
    </row>
    <row r="49" spans="2:13" ht="15.85" customHeight="1" x14ac:dyDescent="0.3">
      <c r="B49" s="132"/>
      <c r="C49" s="132"/>
      <c r="D49" s="132"/>
      <c r="E49" s="132"/>
      <c r="F49" s="132"/>
      <c r="G49" s="132"/>
      <c r="H49" s="132"/>
      <c r="I49" s="132"/>
      <c r="J49" s="132"/>
      <c r="K49" s="132"/>
      <c r="L49" s="132"/>
      <c r="M49" s="132"/>
    </row>
    <row r="50" spans="2:13" ht="15.85" customHeight="1" x14ac:dyDescent="0.3">
      <c r="B50" s="113"/>
      <c r="C50" s="113"/>
      <c r="D50" s="113"/>
      <c r="E50" s="113"/>
      <c r="F50" s="113"/>
      <c r="G50" s="113"/>
      <c r="H50" s="113"/>
      <c r="I50" s="113"/>
      <c r="J50" s="113"/>
      <c r="K50" s="113"/>
      <c r="L50" s="113"/>
      <c r="M50" s="113"/>
    </row>
    <row r="51" spans="2:13" ht="15.85" customHeight="1" x14ac:dyDescent="0.3">
      <c r="B51" s="113"/>
      <c r="C51" s="113"/>
      <c r="D51" s="113"/>
      <c r="E51" s="113"/>
      <c r="F51" s="113"/>
      <c r="G51" s="113"/>
      <c r="H51" s="113"/>
      <c r="I51" s="113"/>
      <c r="J51" s="113"/>
      <c r="K51" s="113"/>
      <c r="L51" s="113"/>
      <c r="M51" s="113"/>
    </row>
    <row r="52" spans="2:13" ht="15.85" customHeight="1" x14ac:dyDescent="0.3">
      <c r="B52" s="113"/>
      <c r="C52" s="113"/>
      <c r="D52" s="113"/>
      <c r="E52" s="113"/>
      <c r="F52" s="113"/>
      <c r="G52" s="113"/>
      <c r="H52" s="113"/>
      <c r="I52" s="113"/>
      <c r="J52" s="113"/>
      <c r="K52" s="113"/>
      <c r="L52" s="113"/>
      <c r="M52" s="113"/>
    </row>
    <row r="53" spans="2:13" ht="15.85" customHeight="1" x14ac:dyDescent="0.3">
      <c r="B53" s="113"/>
      <c r="C53" s="113"/>
      <c r="D53" s="113"/>
      <c r="E53" s="113"/>
      <c r="F53" s="113"/>
      <c r="G53" s="113"/>
      <c r="H53" s="113"/>
      <c r="I53" s="113"/>
      <c r="J53" s="113"/>
      <c r="K53" s="113"/>
      <c r="L53" s="113"/>
      <c r="M53" s="113"/>
    </row>
    <row r="54" spans="2:13" ht="15.85" customHeight="1" x14ac:dyDescent="0.3">
      <c r="B54" s="113"/>
      <c r="C54" s="113"/>
      <c r="D54" s="113"/>
      <c r="E54" s="113"/>
      <c r="F54" s="113"/>
      <c r="G54" s="113"/>
      <c r="H54" s="113"/>
      <c r="I54" s="113"/>
      <c r="J54" s="113"/>
      <c r="K54" s="113"/>
      <c r="L54" s="113"/>
      <c r="M54" s="113"/>
    </row>
    <row r="55" spans="2:13" ht="15.85" customHeight="1" x14ac:dyDescent="0.3">
      <c r="B55" s="113"/>
      <c r="C55" s="113"/>
      <c r="D55" s="113"/>
      <c r="E55" s="113"/>
      <c r="F55" s="113"/>
      <c r="G55" s="113"/>
      <c r="H55" s="113"/>
      <c r="I55" s="113"/>
      <c r="J55" s="113"/>
      <c r="K55" s="113"/>
      <c r="L55" s="113"/>
      <c r="M55" s="113"/>
    </row>
    <row r="56" spans="2:13" ht="15.85" customHeight="1" x14ac:dyDescent="0.3">
      <c r="B56" s="113"/>
      <c r="C56" s="113"/>
      <c r="D56" s="113"/>
      <c r="E56" s="113"/>
      <c r="F56" s="113"/>
      <c r="G56" s="113"/>
      <c r="H56" s="113"/>
      <c r="I56" s="113"/>
      <c r="J56" s="113"/>
      <c r="K56" s="113"/>
      <c r="L56" s="113"/>
      <c r="M56" s="113"/>
    </row>
    <row r="57" spans="2:13" ht="15.85" customHeight="1" x14ac:dyDescent="0.3">
      <c r="B57" s="113"/>
      <c r="C57" s="113"/>
      <c r="D57" s="113"/>
      <c r="E57" s="113"/>
      <c r="F57" s="113"/>
      <c r="G57" s="113"/>
      <c r="H57" s="113"/>
      <c r="I57" s="113"/>
      <c r="J57" s="113"/>
      <c r="K57" s="113"/>
      <c r="L57" s="113"/>
      <c r="M57" s="113"/>
    </row>
    <row r="58" spans="2:13" ht="15.85" customHeight="1" x14ac:dyDescent="0.3">
      <c r="B58" s="113"/>
      <c r="C58" s="113"/>
      <c r="D58" s="113"/>
      <c r="E58" s="113"/>
      <c r="F58" s="113"/>
      <c r="G58" s="113"/>
      <c r="H58" s="113"/>
      <c r="I58" s="113"/>
      <c r="J58" s="113"/>
      <c r="K58" s="113"/>
      <c r="L58" s="113"/>
      <c r="M58" s="113"/>
    </row>
    <row r="59" spans="2:13" ht="15.85" customHeight="1" x14ac:dyDescent="0.3">
      <c r="B59" s="113"/>
      <c r="C59" s="113"/>
      <c r="D59" s="113"/>
      <c r="E59" s="113"/>
      <c r="F59" s="113"/>
      <c r="G59" s="113"/>
      <c r="H59" s="113"/>
      <c r="I59" s="113"/>
      <c r="J59" s="113"/>
      <c r="K59" s="113"/>
      <c r="L59" s="113"/>
      <c r="M59" s="113"/>
    </row>
    <row r="60" spans="2:13" ht="15.85" customHeight="1" x14ac:dyDescent="0.3">
      <c r="B60" s="113"/>
      <c r="C60" s="113"/>
      <c r="D60" s="113"/>
      <c r="E60" s="113"/>
      <c r="F60" s="113"/>
      <c r="G60" s="113"/>
      <c r="H60" s="113"/>
      <c r="I60" s="113"/>
      <c r="J60" s="113"/>
      <c r="K60" s="113"/>
      <c r="L60" s="113"/>
      <c r="M60" s="113"/>
    </row>
    <row r="61" spans="2:13" ht="15.85" customHeight="1" x14ac:dyDescent="0.3">
      <c r="B61" s="113"/>
      <c r="C61" s="113"/>
      <c r="D61" s="113"/>
      <c r="E61" s="113"/>
      <c r="F61" s="113"/>
      <c r="G61" s="113"/>
      <c r="H61" s="113"/>
      <c r="I61" s="113"/>
      <c r="J61" s="113"/>
      <c r="K61" s="113"/>
      <c r="L61" s="113"/>
      <c r="M61" s="113"/>
    </row>
    <row r="62" spans="2:13" ht="15.85" customHeight="1" x14ac:dyDescent="0.3">
      <c r="B62" s="113"/>
      <c r="C62" s="113"/>
      <c r="D62" s="113"/>
      <c r="E62" s="113"/>
      <c r="F62" s="113"/>
      <c r="G62" s="113"/>
      <c r="H62" s="113"/>
      <c r="I62" s="113"/>
      <c r="J62" s="113"/>
      <c r="K62" s="113"/>
      <c r="L62" s="113"/>
      <c r="M62" s="113"/>
    </row>
    <row r="63" spans="2:13" ht="15.85" customHeight="1" x14ac:dyDescent="0.3">
      <c r="B63" s="113"/>
      <c r="C63" s="113"/>
      <c r="D63" s="113"/>
      <c r="E63" s="113"/>
      <c r="F63" s="113"/>
      <c r="G63" s="113"/>
      <c r="H63" s="113"/>
      <c r="I63" s="113"/>
      <c r="J63" s="113"/>
      <c r="K63" s="113"/>
      <c r="L63" s="113"/>
      <c r="M63" s="113"/>
    </row>
    <row r="64" spans="2:13" ht="15.85" customHeight="1" x14ac:dyDescent="0.3">
      <c r="B64" s="113"/>
      <c r="C64" s="113"/>
      <c r="D64" s="113"/>
      <c r="E64" s="113"/>
      <c r="F64" s="113"/>
      <c r="G64" s="113"/>
      <c r="H64" s="113"/>
      <c r="I64" s="113"/>
      <c r="J64" s="113"/>
      <c r="K64" s="113"/>
      <c r="L64" s="113"/>
      <c r="M64" s="113"/>
    </row>
    <row r="65" spans="2:13" ht="15.85" customHeight="1" x14ac:dyDescent="0.3">
      <c r="B65" s="113"/>
      <c r="C65" s="113"/>
      <c r="D65" s="113"/>
      <c r="E65" s="113"/>
      <c r="F65" s="113"/>
      <c r="G65" s="113"/>
      <c r="H65" s="113"/>
      <c r="I65" s="113"/>
      <c r="J65" s="113"/>
      <c r="K65" s="113"/>
      <c r="L65" s="113"/>
      <c r="M65" s="113"/>
    </row>
    <row r="66" spans="2:13" ht="15.85" customHeight="1" x14ac:dyDescent="0.3">
      <c r="B66" s="113"/>
      <c r="C66" s="113"/>
      <c r="D66" s="113"/>
      <c r="E66" s="113"/>
      <c r="F66" s="113"/>
      <c r="G66" s="113"/>
      <c r="H66" s="113"/>
      <c r="I66" s="113"/>
      <c r="J66" s="113"/>
      <c r="K66" s="113"/>
      <c r="L66" s="113"/>
      <c r="M66" s="113"/>
    </row>
    <row r="67" spans="2:13" ht="15.85" customHeight="1" x14ac:dyDescent="0.3">
      <c r="B67" s="113"/>
      <c r="C67" s="113"/>
      <c r="D67" s="113"/>
      <c r="E67" s="113"/>
      <c r="F67" s="113"/>
      <c r="G67" s="113"/>
      <c r="H67" s="113"/>
      <c r="I67" s="113"/>
      <c r="J67" s="113"/>
      <c r="K67" s="113"/>
      <c r="L67" s="113"/>
      <c r="M67" s="113"/>
    </row>
    <row r="68" spans="2:13" ht="15.85" customHeight="1" x14ac:dyDescent="0.3">
      <c r="B68" s="113"/>
      <c r="C68" s="113"/>
      <c r="D68" s="113"/>
      <c r="E68" s="113"/>
      <c r="F68" s="113"/>
      <c r="G68" s="113"/>
      <c r="H68" s="113"/>
      <c r="I68" s="113"/>
      <c r="J68" s="113"/>
      <c r="K68" s="113"/>
      <c r="L68" s="113"/>
      <c r="M68" s="113"/>
    </row>
    <row r="69" spans="2:13" ht="15.85" customHeight="1" x14ac:dyDescent="0.3">
      <c r="B69" s="113"/>
      <c r="C69" s="113"/>
      <c r="D69" s="113"/>
      <c r="E69" s="113"/>
      <c r="F69" s="113"/>
      <c r="G69" s="113"/>
      <c r="H69" s="113"/>
      <c r="I69" s="113"/>
      <c r="J69" s="113"/>
      <c r="K69" s="113"/>
      <c r="L69" s="113"/>
      <c r="M69" s="113"/>
    </row>
    <row r="70" spans="2:13" ht="15.85" customHeight="1" x14ac:dyDescent="0.3">
      <c r="B70" s="113"/>
      <c r="C70" s="113"/>
      <c r="D70" s="113"/>
      <c r="E70" s="113"/>
      <c r="F70" s="113"/>
      <c r="G70" s="113"/>
      <c r="H70" s="113"/>
      <c r="I70" s="113"/>
      <c r="J70" s="113"/>
      <c r="K70" s="113"/>
      <c r="L70" s="113"/>
      <c r="M70" s="113"/>
    </row>
    <row r="71" spans="2:13" ht="15.85" customHeight="1" x14ac:dyDescent="0.3">
      <c r="B71" s="113"/>
      <c r="C71" s="113"/>
      <c r="D71" s="113"/>
      <c r="E71" s="113"/>
      <c r="F71" s="113"/>
      <c r="G71" s="113"/>
      <c r="H71" s="113"/>
      <c r="I71" s="113"/>
      <c r="J71" s="113"/>
      <c r="K71" s="113"/>
      <c r="L71" s="113"/>
      <c r="M71" s="113"/>
    </row>
    <row r="72" spans="2:13" ht="15.85" customHeight="1" x14ac:dyDescent="0.3">
      <c r="B72" s="113"/>
      <c r="C72" s="113"/>
      <c r="D72" s="113"/>
      <c r="E72" s="113"/>
      <c r="F72" s="113"/>
      <c r="G72" s="113"/>
      <c r="H72" s="113"/>
      <c r="I72" s="113"/>
      <c r="J72" s="113"/>
      <c r="K72" s="113"/>
      <c r="L72" s="113"/>
      <c r="M72" s="113"/>
    </row>
    <row r="73" spans="2:13" ht="15.85" customHeight="1" x14ac:dyDescent="0.3">
      <c r="B73" s="113"/>
      <c r="C73" s="113"/>
      <c r="D73" s="113"/>
      <c r="E73" s="113"/>
      <c r="F73" s="113"/>
      <c r="G73" s="113"/>
      <c r="H73" s="113"/>
      <c r="I73" s="113"/>
      <c r="J73" s="113"/>
      <c r="K73" s="113"/>
      <c r="L73" s="113"/>
      <c r="M73" s="113"/>
    </row>
    <row r="74" spans="2:13" ht="15.85" customHeight="1" x14ac:dyDescent="0.3">
      <c r="B74" s="113"/>
      <c r="C74" s="113"/>
      <c r="D74" s="113"/>
      <c r="E74" s="113"/>
      <c r="F74" s="113"/>
      <c r="G74" s="113"/>
      <c r="H74" s="113"/>
      <c r="I74" s="113"/>
      <c r="J74" s="113"/>
      <c r="K74" s="113"/>
      <c r="L74" s="113"/>
      <c r="M74" s="113"/>
    </row>
    <row r="75" spans="2:13" ht="15.85" customHeight="1" x14ac:dyDescent="0.3">
      <c r="B75" s="113"/>
      <c r="C75" s="113"/>
      <c r="D75" s="113"/>
      <c r="E75" s="113"/>
      <c r="F75" s="113"/>
      <c r="G75" s="113"/>
      <c r="H75" s="113"/>
      <c r="I75" s="113"/>
      <c r="J75" s="113"/>
      <c r="K75" s="113"/>
      <c r="L75" s="113"/>
      <c r="M75" s="113"/>
    </row>
    <row r="76" spans="2:13" ht="15.85" customHeight="1" x14ac:dyDescent="0.3">
      <c r="B76" s="113"/>
      <c r="C76" s="113"/>
      <c r="D76" s="113"/>
      <c r="E76" s="113"/>
      <c r="F76" s="113"/>
      <c r="G76" s="113"/>
      <c r="H76" s="113"/>
      <c r="I76" s="113"/>
      <c r="J76" s="113"/>
      <c r="K76" s="113"/>
      <c r="L76" s="113"/>
      <c r="M76" s="113"/>
    </row>
    <row r="77" spans="2:13" ht="15.85" customHeight="1" x14ac:dyDescent="0.3">
      <c r="B77" s="113"/>
      <c r="C77" s="113"/>
      <c r="D77" s="113"/>
      <c r="E77" s="113"/>
      <c r="F77" s="113"/>
      <c r="G77" s="113"/>
      <c r="H77" s="113"/>
      <c r="I77" s="113"/>
      <c r="J77" s="113"/>
      <c r="K77" s="113"/>
      <c r="L77" s="113"/>
      <c r="M77" s="113"/>
    </row>
    <row r="78" spans="2:13" ht="15.85" customHeight="1" x14ac:dyDescent="0.3">
      <c r="B78" s="113"/>
      <c r="C78" s="113"/>
      <c r="D78" s="113"/>
      <c r="E78" s="113"/>
      <c r="F78" s="113"/>
      <c r="G78" s="113"/>
      <c r="H78" s="113"/>
      <c r="I78" s="113"/>
      <c r="J78" s="113"/>
      <c r="K78" s="113"/>
      <c r="L78" s="113"/>
      <c r="M78" s="113"/>
    </row>
    <row r="79" spans="2:13" ht="15.85" customHeight="1" x14ac:dyDescent="0.3">
      <c r="B79" s="113"/>
      <c r="C79" s="113"/>
      <c r="D79" s="113"/>
      <c r="E79" s="113"/>
      <c r="F79" s="113"/>
      <c r="G79" s="113"/>
      <c r="H79" s="113"/>
      <c r="I79" s="113"/>
      <c r="J79" s="113"/>
      <c r="K79" s="113"/>
      <c r="L79" s="113"/>
      <c r="M79" s="113"/>
    </row>
    <row r="80" spans="2:13" ht="15.85" customHeight="1" x14ac:dyDescent="0.3">
      <c r="B80" s="113"/>
      <c r="C80" s="113"/>
      <c r="D80" s="113"/>
      <c r="E80" s="113"/>
      <c r="F80" s="113"/>
      <c r="G80" s="113"/>
      <c r="H80" s="113"/>
      <c r="I80" s="113"/>
      <c r="J80" s="113"/>
      <c r="K80" s="113"/>
      <c r="L80" s="113"/>
      <c r="M80" s="113"/>
    </row>
    <row r="81" spans="2:13" ht="15.85" customHeight="1" x14ac:dyDescent="0.3">
      <c r="B81" s="113"/>
      <c r="C81" s="113"/>
      <c r="D81" s="113"/>
      <c r="E81" s="113"/>
      <c r="F81" s="113"/>
      <c r="G81" s="113"/>
      <c r="H81" s="113"/>
      <c r="I81" s="113"/>
      <c r="J81" s="113"/>
      <c r="K81" s="113"/>
      <c r="L81" s="113"/>
      <c r="M81" s="113"/>
    </row>
    <row r="82" spans="2:13" ht="15.85" customHeight="1" x14ac:dyDescent="0.3">
      <c r="B82" s="113"/>
      <c r="C82" s="113"/>
      <c r="D82" s="113"/>
      <c r="E82" s="113"/>
      <c r="F82" s="113"/>
      <c r="G82" s="113"/>
      <c r="H82" s="113"/>
      <c r="I82" s="113"/>
      <c r="J82" s="113"/>
      <c r="K82" s="113"/>
      <c r="L82" s="113"/>
      <c r="M82" s="113"/>
    </row>
    <row r="83" spans="2:13" ht="15.85" customHeight="1" x14ac:dyDescent="0.3">
      <c r="B83" s="113"/>
      <c r="C83" s="113"/>
      <c r="D83" s="113"/>
      <c r="E83" s="113"/>
      <c r="F83" s="113"/>
      <c r="G83" s="113"/>
      <c r="H83" s="113"/>
      <c r="I83" s="113"/>
      <c r="J83" s="113"/>
      <c r="K83" s="113"/>
      <c r="L83" s="113"/>
      <c r="M83" s="113"/>
    </row>
    <row r="84" spans="2:13" ht="15.85" customHeight="1" x14ac:dyDescent="0.3">
      <c r="B84" s="113"/>
      <c r="C84" s="113"/>
      <c r="D84" s="113"/>
      <c r="E84" s="113"/>
      <c r="F84" s="113"/>
      <c r="G84" s="113"/>
      <c r="H84" s="113"/>
      <c r="I84" s="113"/>
      <c r="J84" s="113"/>
      <c r="K84" s="113"/>
      <c r="L84" s="113"/>
      <c r="M84" s="113"/>
    </row>
    <row r="85" spans="2:13" ht="15.85" customHeight="1" x14ac:dyDescent="0.3">
      <c r="B85" s="113"/>
      <c r="C85" s="113"/>
      <c r="D85" s="113"/>
      <c r="E85" s="113"/>
      <c r="F85" s="113"/>
      <c r="G85" s="113"/>
      <c r="H85" s="113"/>
      <c r="I85" s="113"/>
      <c r="J85" s="113"/>
      <c r="K85" s="113"/>
      <c r="L85" s="113"/>
      <c r="M85" s="113"/>
    </row>
    <row r="86" spans="2:13" ht="15.85" customHeight="1" x14ac:dyDescent="0.3">
      <c r="B86" s="113"/>
      <c r="C86" s="113"/>
      <c r="D86" s="113"/>
      <c r="E86" s="113"/>
      <c r="F86" s="113"/>
      <c r="G86" s="113"/>
      <c r="H86" s="113"/>
      <c r="I86" s="113"/>
      <c r="J86" s="113"/>
      <c r="K86" s="113"/>
      <c r="L86" s="113"/>
      <c r="M86" s="113"/>
    </row>
    <row r="87" spans="2:13" ht="15.85" customHeight="1" x14ac:dyDescent="0.3">
      <c r="B87" s="113"/>
      <c r="C87" s="113"/>
      <c r="D87" s="113"/>
      <c r="E87" s="113"/>
      <c r="F87" s="113"/>
      <c r="G87" s="113"/>
      <c r="H87" s="113"/>
      <c r="I87" s="113"/>
      <c r="J87" s="113"/>
      <c r="K87" s="113"/>
      <c r="L87" s="113"/>
      <c r="M87" s="113"/>
    </row>
    <row r="88" spans="2:13" ht="15.85" customHeight="1" x14ac:dyDescent="0.3">
      <c r="B88" s="113"/>
      <c r="C88" s="113"/>
      <c r="D88" s="113"/>
      <c r="E88" s="113"/>
      <c r="F88" s="113"/>
      <c r="G88" s="113"/>
      <c r="H88" s="113"/>
      <c r="I88" s="113"/>
      <c r="J88" s="113"/>
      <c r="K88" s="113"/>
      <c r="L88" s="113"/>
      <c r="M88" s="113"/>
    </row>
    <row r="89" spans="2:13" ht="15.85" customHeight="1" x14ac:dyDescent="0.3">
      <c r="B89" s="113"/>
      <c r="C89" s="113"/>
      <c r="D89" s="113"/>
      <c r="E89" s="113"/>
      <c r="F89" s="113"/>
      <c r="G89" s="113"/>
      <c r="H89" s="113"/>
      <c r="I89" s="113"/>
      <c r="J89" s="113"/>
      <c r="K89" s="113"/>
      <c r="L89" s="113"/>
      <c r="M89" s="113"/>
    </row>
    <row r="90" spans="2:13" ht="15.85" customHeight="1" x14ac:dyDescent="0.3">
      <c r="B90" s="113"/>
      <c r="C90" s="113"/>
      <c r="D90" s="113"/>
      <c r="E90" s="113"/>
      <c r="F90" s="113"/>
      <c r="G90" s="113"/>
      <c r="H90" s="113"/>
      <c r="I90" s="113"/>
      <c r="J90" s="113"/>
      <c r="K90" s="113"/>
      <c r="L90" s="113"/>
      <c r="M90" s="113"/>
    </row>
    <row r="91" spans="2:13" ht="15.85" customHeight="1" x14ac:dyDescent="0.3">
      <c r="B91" s="113"/>
      <c r="C91" s="113"/>
      <c r="D91" s="113"/>
      <c r="E91" s="113"/>
      <c r="F91" s="113"/>
      <c r="G91" s="113"/>
      <c r="H91" s="113"/>
      <c r="I91" s="113"/>
      <c r="J91" s="113"/>
      <c r="K91" s="113"/>
      <c r="L91" s="113"/>
      <c r="M91" s="113"/>
    </row>
    <row r="92" spans="2:13" ht="15.85" customHeight="1" x14ac:dyDescent="0.3">
      <c r="B92" s="113"/>
      <c r="C92" s="113"/>
      <c r="D92" s="113"/>
      <c r="E92" s="113"/>
      <c r="F92" s="113"/>
      <c r="G92" s="113"/>
      <c r="H92" s="113"/>
      <c r="I92" s="113"/>
      <c r="J92" s="113"/>
      <c r="K92" s="113"/>
      <c r="L92" s="113"/>
      <c r="M92" s="113"/>
    </row>
    <row r="93" spans="2:13" ht="15.85" customHeight="1" x14ac:dyDescent="0.3">
      <c r="B93" s="113"/>
      <c r="C93" s="113"/>
      <c r="D93" s="113"/>
      <c r="E93" s="113"/>
      <c r="F93" s="113"/>
      <c r="G93" s="113"/>
      <c r="H93" s="113"/>
      <c r="I93" s="113"/>
      <c r="J93" s="113"/>
      <c r="K93" s="113"/>
      <c r="L93" s="113"/>
      <c r="M93" s="113"/>
    </row>
    <row r="94" spans="2:13" ht="15.85" customHeight="1" x14ac:dyDescent="0.3">
      <c r="B94" s="113"/>
      <c r="C94" s="113"/>
      <c r="D94" s="113"/>
      <c r="E94" s="113"/>
      <c r="F94" s="113"/>
      <c r="G94" s="113"/>
      <c r="H94" s="113"/>
      <c r="I94" s="113"/>
      <c r="J94" s="113"/>
      <c r="K94" s="113"/>
      <c r="L94" s="113"/>
      <c r="M94" s="113"/>
    </row>
    <row r="95" spans="2:13" ht="15.85" customHeight="1" x14ac:dyDescent="0.3">
      <c r="B95" s="113"/>
      <c r="C95" s="113"/>
      <c r="D95" s="113"/>
      <c r="E95" s="113"/>
      <c r="F95" s="113"/>
      <c r="G95" s="113"/>
      <c r="H95" s="113"/>
      <c r="I95" s="113"/>
      <c r="J95" s="113"/>
      <c r="K95" s="113"/>
      <c r="L95" s="113"/>
      <c r="M95" s="113"/>
    </row>
    <row r="96" spans="2:13" ht="15.85" customHeight="1" x14ac:dyDescent="0.3">
      <c r="B96" s="113"/>
      <c r="C96" s="113"/>
      <c r="D96" s="113"/>
      <c r="E96" s="113"/>
      <c r="F96" s="113"/>
      <c r="G96" s="113"/>
      <c r="H96" s="113"/>
      <c r="I96" s="113"/>
      <c r="J96" s="113"/>
      <c r="K96" s="113"/>
      <c r="L96" s="113"/>
      <c r="M96" s="113"/>
    </row>
    <row r="97" spans="2:13" ht="15.85" customHeight="1" x14ac:dyDescent="0.3">
      <c r="B97" s="113"/>
      <c r="C97" s="113"/>
      <c r="D97" s="113"/>
      <c r="E97" s="113"/>
      <c r="F97" s="113"/>
      <c r="G97" s="113"/>
      <c r="H97" s="113"/>
      <c r="I97" s="113"/>
      <c r="J97" s="113"/>
      <c r="K97" s="113"/>
      <c r="L97" s="113"/>
      <c r="M97" s="113"/>
    </row>
    <row r="98" spans="2:13" ht="15.85" customHeight="1" x14ac:dyDescent="0.3">
      <c r="B98" s="113"/>
      <c r="C98" s="113"/>
      <c r="D98" s="113"/>
      <c r="E98" s="113"/>
      <c r="F98" s="113"/>
      <c r="G98" s="113"/>
      <c r="H98" s="113"/>
      <c r="I98" s="113"/>
      <c r="J98" s="113"/>
      <c r="K98" s="113"/>
      <c r="L98" s="113"/>
      <c r="M98" s="113"/>
    </row>
    <row r="113" customFormat="1" ht="0" hidden="1" customHeight="1" x14ac:dyDescent="0.3"/>
    <row r="114" customFormat="1" ht="0" hidden="1" customHeight="1" x14ac:dyDescent="0.3"/>
    <row r="115" customFormat="1" ht="0" hidden="1" customHeight="1" x14ac:dyDescent="0.3"/>
    <row r="116" customFormat="1" ht="0" hidden="1" customHeight="1" x14ac:dyDescent="0.3"/>
    <row r="117" customFormat="1" ht="0" hidden="1" customHeight="1" x14ac:dyDescent="0.3"/>
    <row r="118" customFormat="1" ht="0" hidden="1" customHeight="1" x14ac:dyDescent="0.3"/>
    <row r="119" customFormat="1" ht="0" hidden="1" customHeight="1" x14ac:dyDescent="0.3"/>
    <row r="120" customFormat="1" ht="0" hidden="1" customHeight="1" x14ac:dyDescent="0.3"/>
    <row r="121" customFormat="1" ht="0" hidden="1" customHeight="1" x14ac:dyDescent="0.3"/>
    <row r="122" customFormat="1" ht="0" hidden="1" customHeight="1" x14ac:dyDescent="0.3"/>
    <row r="123" customFormat="1" ht="0" hidden="1" customHeight="1" x14ac:dyDescent="0.3"/>
    <row r="124" customFormat="1" ht="0" hidden="1" customHeight="1" x14ac:dyDescent="0.3"/>
    <row r="125" customFormat="1" ht="0" hidden="1" customHeight="1" x14ac:dyDescent="0.3"/>
    <row r="126" customFormat="1" ht="0" hidden="1" customHeight="1" x14ac:dyDescent="0.3"/>
    <row r="127" customFormat="1" ht="0" hidden="1" customHeight="1" x14ac:dyDescent="0.3"/>
    <row r="128" customFormat="1" ht="0" hidden="1" customHeight="1" x14ac:dyDescent="0.3"/>
    <row r="129" customFormat="1" ht="0" hidden="1" customHeight="1" x14ac:dyDescent="0.3"/>
    <row r="130" customFormat="1" ht="0" hidden="1" customHeight="1" x14ac:dyDescent="0.3"/>
    <row r="131" customFormat="1" ht="0" hidden="1" customHeight="1" x14ac:dyDescent="0.3"/>
    <row r="132" customFormat="1" ht="0" hidden="1" customHeight="1" x14ac:dyDescent="0.3"/>
    <row r="133" customFormat="1" ht="0" hidden="1" customHeight="1" x14ac:dyDescent="0.3"/>
    <row r="134" customFormat="1" ht="0" hidden="1" customHeight="1" x14ac:dyDescent="0.3"/>
    <row r="135" customFormat="1" ht="0" hidden="1" customHeight="1" x14ac:dyDescent="0.3"/>
    <row r="136" customFormat="1" ht="0" hidden="1" customHeight="1" x14ac:dyDescent="0.3"/>
    <row r="137" customFormat="1" ht="0" hidden="1" customHeight="1" x14ac:dyDescent="0.3"/>
    <row r="138" customFormat="1" ht="0" hidden="1" customHeight="1" x14ac:dyDescent="0.3"/>
    <row r="139" customFormat="1" ht="0" hidden="1" customHeight="1" x14ac:dyDescent="0.3"/>
    <row r="140" customFormat="1" ht="0" hidden="1" customHeight="1" x14ac:dyDescent="0.3"/>
    <row r="141" customFormat="1" ht="0" hidden="1" customHeight="1" x14ac:dyDescent="0.3"/>
    <row r="142" customFormat="1" ht="0" hidden="1" customHeight="1" x14ac:dyDescent="0.3"/>
    <row r="143" customFormat="1" ht="0" hidden="1" customHeight="1" x14ac:dyDescent="0.3"/>
    <row r="144" customFormat="1" ht="0" hidden="1" customHeight="1" x14ac:dyDescent="0.3"/>
    <row r="145" customFormat="1" ht="0" hidden="1" customHeight="1" x14ac:dyDescent="0.3"/>
    <row r="146" customFormat="1" ht="0" hidden="1" customHeight="1" x14ac:dyDescent="0.3"/>
    <row r="147" customFormat="1" ht="0" hidden="1" customHeight="1" x14ac:dyDescent="0.3"/>
    <row r="148" customFormat="1" ht="0" hidden="1" customHeight="1" x14ac:dyDescent="0.3"/>
    <row r="149" customFormat="1" ht="0" hidden="1" customHeight="1" x14ac:dyDescent="0.3"/>
    <row r="150" customFormat="1" ht="0" hidden="1" customHeight="1" x14ac:dyDescent="0.3"/>
    <row r="151" customFormat="1" ht="0" hidden="1" customHeight="1" x14ac:dyDescent="0.3"/>
    <row r="152" customFormat="1" ht="0" hidden="1" customHeight="1" x14ac:dyDescent="0.3"/>
    <row r="153" customFormat="1" ht="0" hidden="1" customHeight="1" x14ac:dyDescent="0.3"/>
    <row r="154" customFormat="1" ht="0" hidden="1" customHeight="1" x14ac:dyDescent="0.3"/>
    <row r="155" customFormat="1" ht="0" hidden="1" customHeight="1" x14ac:dyDescent="0.3"/>
    <row r="156" customFormat="1" ht="0" hidden="1" customHeight="1" x14ac:dyDescent="0.3"/>
    <row r="157" customFormat="1" ht="0" hidden="1" customHeight="1" x14ac:dyDescent="0.3"/>
    <row r="158" customFormat="1" ht="0" hidden="1" customHeight="1" x14ac:dyDescent="0.3"/>
    <row r="159" customFormat="1" ht="0" hidden="1" customHeight="1" x14ac:dyDescent="0.3"/>
    <row r="160" customFormat="1" ht="0" hidden="1" customHeight="1" x14ac:dyDescent="0.3"/>
    <row r="161" customFormat="1" ht="0" hidden="1" customHeight="1" x14ac:dyDescent="0.3"/>
    <row r="162" customFormat="1" ht="0" hidden="1" customHeight="1" x14ac:dyDescent="0.3"/>
    <row r="163" customFormat="1" ht="0" hidden="1" customHeight="1" x14ac:dyDescent="0.3"/>
    <row r="164" customFormat="1" ht="0" hidden="1" customHeight="1" x14ac:dyDescent="0.3"/>
    <row r="165" customFormat="1" ht="0" hidden="1" customHeight="1" x14ac:dyDescent="0.3"/>
    <row r="166" customFormat="1" ht="0" hidden="1" customHeight="1" x14ac:dyDescent="0.3"/>
    <row r="167" customFormat="1" ht="0" hidden="1" customHeight="1" x14ac:dyDescent="0.3"/>
    <row r="168" customFormat="1" ht="0" hidden="1" customHeight="1" x14ac:dyDescent="0.3"/>
    <row r="169" customFormat="1" ht="0" hidden="1" customHeight="1" x14ac:dyDescent="0.3"/>
    <row r="170" customFormat="1" ht="0" hidden="1" customHeight="1" x14ac:dyDescent="0.3"/>
    <row r="171" customFormat="1" ht="0" hidden="1" customHeight="1" x14ac:dyDescent="0.3"/>
    <row r="172" customFormat="1" ht="0" hidden="1" customHeight="1" x14ac:dyDescent="0.3"/>
    <row r="173" customFormat="1" ht="0" hidden="1" customHeight="1" x14ac:dyDescent="0.3"/>
  </sheetData>
  <sheetProtection formatCells="0" formatColumns="0" formatRows="0" insertColumns="0" insertRows="0" insertHyperlinks="0" deleteColumns="0" deleteRows="0" selectLockedCells="1" sort="0" autoFilter="0" pivotTables="0" selectUnlockedCells="1"/>
  <mergeCells count="9">
    <mergeCell ref="B44:D44"/>
    <mergeCell ref="B46:M49"/>
    <mergeCell ref="C2:M5"/>
    <mergeCell ref="B2:B5"/>
    <mergeCell ref="B26:D26"/>
    <mergeCell ref="B7:D7"/>
    <mergeCell ref="B9:M12"/>
    <mergeCell ref="B13:M16"/>
    <mergeCell ref="B17:G24"/>
  </mergeCells>
  <pageMargins left="0.25" right="0.25"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9727E-958F-40A0-B15F-F4E74B2C365F}">
  <sheetPr>
    <tabColor rgb="FFFF9900"/>
  </sheetPr>
  <dimension ref="A1:EH156"/>
  <sheetViews>
    <sheetView showGridLines="0" zoomScale="70" zoomScaleNormal="85" zoomScaleSheetLayoutView="80" workbookViewId="0"/>
  </sheetViews>
  <sheetFormatPr baseColWidth="10" defaultColWidth="11.44140625" defaultRowHeight="14.4" x14ac:dyDescent="0.25"/>
  <cols>
    <col min="1" max="1" width="5.44140625" style="82" bestFit="1" customWidth="1"/>
    <col min="2" max="2" width="10.33203125" style="3" customWidth="1"/>
    <col min="3" max="3" width="20.109375" style="26" hidden="1" customWidth="1"/>
    <col min="4" max="4" width="20.44140625" style="2" customWidth="1"/>
    <col min="5" max="5" width="15" style="82" customWidth="1"/>
    <col min="6" max="7" width="14.44140625" style="82" customWidth="1"/>
    <col min="8" max="8" width="15.5546875" style="82" customWidth="1"/>
    <col min="9" max="9" width="37.88671875" style="82" customWidth="1"/>
    <col min="10" max="10" width="33.109375" style="82" customWidth="1"/>
    <col min="11" max="11" width="36.33203125" style="82" customWidth="1"/>
    <col min="12" max="13" width="6" style="82" customWidth="1"/>
    <col min="14" max="14" width="9.5546875" style="82" hidden="1" customWidth="1"/>
    <col min="15" max="16" width="15.5546875" style="83" customWidth="1"/>
    <col min="17" max="17" width="18.44140625" style="82" customWidth="1"/>
    <col min="18" max="19" width="8" style="82" customWidth="1"/>
    <col min="20" max="20" width="9.5546875" style="82" hidden="1" customWidth="1"/>
    <col min="21" max="21" width="15.5546875" style="83" customWidth="1"/>
    <col min="22" max="22" width="16.6640625" style="83" customWidth="1"/>
    <col min="23" max="24" width="28.109375" style="82" customWidth="1"/>
    <col min="25" max="25" width="82.109375" style="82" customWidth="1"/>
    <col min="26" max="26" width="21.33203125" style="2" customWidth="1"/>
    <col min="27" max="27" width="16.109375" style="82" customWidth="1"/>
    <col min="28" max="28" width="35" style="82" customWidth="1"/>
    <col min="29" max="29" width="21.109375" style="82" hidden="1" customWidth="1"/>
    <col min="30" max="30" width="10.109375" style="82" customWidth="1"/>
    <col min="31" max="34" width="10.6640625" style="82" customWidth="1"/>
    <col min="35" max="35" width="21.109375" style="82" hidden="1" customWidth="1"/>
    <col min="36" max="41" width="16.109375" style="82" hidden="1" customWidth="1"/>
    <col min="42" max="48" width="19.33203125" style="2" hidden="1" customWidth="1"/>
    <col min="49" max="49" width="4.88671875" style="2" hidden="1" customWidth="1"/>
    <col min="50" max="50" width="6.44140625" style="2" hidden="1" customWidth="1"/>
    <col min="51" max="55" width="4.88671875" style="2" hidden="1" customWidth="1"/>
    <col min="56" max="56" width="10.44140625" style="2" hidden="1" customWidth="1"/>
    <col min="57" max="57" width="11.88671875" style="2" customWidth="1"/>
    <col min="58" max="58" width="28.88671875" style="82" hidden="1" customWidth="1"/>
    <col min="59" max="59" width="13" style="82" customWidth="1"/>
    <col min="60" max="60" width="14" style="82" customWidth="1"/>
    <col min="61" max="62" width="14.44140625" style="82" hidden="1" customWidth="1"/>
    <col min="63" max="63" width="14.5546875" style="82" customWidth="1"/>
    <col min="64" max="65" width="18.88671875" style="82" hidden="1" customWidth="1"/>
    <col min="66" max="67" width="18" style="82" hidden="1" customWidth="1"/>
    <col min="68" max="69" width="17.88671875" style="82" hidden="1" customWidth="1"/>
    <col min="70" max="70" width="22.44140625" style="26" customWidth="1"/>
    <col min="71" max="77" width="11.44140625" style="82" customWidth="1"/>
    <col min="78" max="16384" width="11.44140625" style="82"/>
  </cols>
  <sheetData>
    <row r="1" spans="2:65" ht="5.95" customHeight="1" thickBot="1" x14ac:dyDescent="0.3"/>
    <row r="2" spans="2:65"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row>
    <row r="3" spans="2:65" ht="14.25" customHeight="1" x14ac:dyDescent="0.25">
      <c r="B3" s="161"/>
      <c r="C3" s="162"/>
      <c r="D3" s="163"/>
      <c r="E3" s="170"/>
      <c r="F3" s="171"/>
      <c r="G3" s="171"/>
      <c r="H3" s="171"/>
      <c r="I3" s="171"/>
      <c r="J3" s="171"/>
      <c r="K3" s="171"/>
      <c r="L3" s="171"/>
      <c r="M3" s="171"/>
      <c r="N3" s="171"/>
      <c r="O3" s="171"/>
      <c r="P3" s="171"/>
      <c r="Q3" s="171"/>
      <c r="R3" s="171"/>
      <c r="S3" s="171"/>
      <c r="T3" s="171"/>
      <c r="U3" s="171"/>
      <c r="V3" s="171"/>
      <c r="W3" s="171"/>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row>
    <row r="4" spans="2:65" ht="14.25" customHeight="1" x14ac:dyDescent="0.25">
      <c r="B4" s="161"/>
      <c r="C4" s="162"/>
      <c r="D4" s="163"/>
      <c r="E4" s="170"/>
      <c r="F4" s="171"/>
      <c r="G4" s="171"/>
      <c r="H4" s="171"/>
      <c r="I4" s="171"/>
      <c r="J4" s="171"/>
      <c r="K4" s="171"/>
      <c r="L4" s="171"/>
      <c r="M4" s="171"/>
      <c r="N4" s="171"/>
      <c r="O4" s="171"/>
      <c r="P4" s="171"/>
      <c r="Q4" s="171"/>
      <c r="R4" s="171"/>
      <c r="S4" s="171"/>
      <c r="T4" s="171"/>
      <c r="U4" s="171"/>
      <c r="V4" s="171"/>
      <c r="W4" s="171"/>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row>
    <row r="5" spans="2:65"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row>
    <row r="6" spans="2:65" hidden="1" x14ac:dyDescent="0.25">
      <c r="B6" s="3" t="s">
        <v>133</v>
      </c>
      <c r="D6" s="2" t="s">
        <v>58</v>
      </c>
      <c r="E6" s="82" t="s">
        <v>36</v>
      </c>
      <c r="F6" s="82" t="s">
        <v>64</v>
      </c>
      <c r="G6" s="82" t="s">
        <v>75</v>
      </c>
      <c r="H6" s="82" t="s">
        <v>80</v>
      </c>
      <c r="L6" s="82">
        <v>1</v>
      </c>
      <c r="M6" s="82">
        <v>1</v>
      </c>
      <c r="O6" s="82" t="s">
        <v>84</v>
      </c>
      <c r="P6" s="82" t="s">
        <v>84</v>
      </c>
      <c r="Q6" s="82" t="s">
        <v>89</v>
      </c>
      <c r="R6" s="82">
        <v>1</v>
      </c>
      <c r="S6" s="82">
        <v>1</v>
      </c>
      <c r="U6" s="82" t="s">
        <v>84</v>
      </c>
      <c r="V6" s="82" t="s">
        <v>84</v>
      </c>
      <c r="X6" s="82" t="s">
        <v>6</v>
      </c>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row>
    <row r="7" spans="2:65" hidden="1" x14ac:dyDescent="0.25">
      <c r="B7" s="3" t="s">
        <v>134</v>
      </c>
      <c r="D7" s="2" t="s">
        <v>8</v>
      </c>
      <c r="E7" s="82" t="s">
        <v>34</v>
      </c>
      <c r="F7" s="82" t="s">
        <v>65</v>
      </c>
      <c r="G7" s="82" t="s">
        <v>76</v>
      </c>
      <c r="H7" s="82" t="s">
        <v>81</v>
      </c>
      <c r="L7" s="82">
        <v>2</v>
      </c>
      <c r="M7" s="82">
        <v>2</v>
      </c>
      <c r="O7" s="82" t="s">
        <v>85</v>
      </c>
      <c r="P7" s="82" t="s">
        <v>85</v>
      </c>
      <c r="Q7" s="82" t="s">
        <v>90</v>
      </c>
      <c r="R7" s="82">
        <v>2</v>
      </c>
      <c r="S7" s="82">
        <v>2</v>
      </c>
      <c r="U7" s="82" t="s">
        <v>85</v>
      </c>
      <c r="V7" s="82" t="s">
        <v>85</v>
      </c>
      <c r="X7" s="82" t="s">
        <v>23</v>
      </c>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row>
    <row r="8" spans="2:65" hidden="1" x14ac:dyDescent="0.25">
      <c r="B8" s="3" t="s">
        <v>135</v>
      </c>
      <c r="D8" s="2" t="s">
        <v>44</v>
      </c>
      <c r="E8" s="82" t="s">
        <v>32</v>
      </c>
      <c r="F8" s="82" t="s">
        <v>66</v>
      </c>
      <c r="G8" s="82" t="s">
        <v>77</v>
      </c>
      <c r="H8" s="82" t="s">
        <v>82</v>
      </c>
      <c r="L8" s="82">
        <v>3</v>
      </c>
      <c r="M8" s="82">
        <v>3</v>
      </c>
      <c r="O8" s="82" t="s">
        <v>86</v>
      </c>
      <c r="P8" s="82" t="s">
        <v>86</v>
      </c>
      <c r="Q8" s="82" t="s">
        <v>91</v>
      </c>
      <c r="R8" s="82">
        <v>3</v>
      </c>
      <c r="S8" s="82">
        <v>3</v>
      </c>
      <c r="U8" s="82" t="s">
        <v>86</v>
      </c>
      <c r="V8" s="82" t="s">
        <v>86</v>
      </c>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row>
    <row r="9" spans="2:65" hidden="1" x14ac:dyDescent="0.25">
      <c r="B9" s="3" t="s">
        <v>136</v>
      </c>
      <c r="D9" s="2" t="s">
        <v>43</v>
      </c>
      <c r="E9" s="82" t="s">
        <v>33</v>
      </c>
      <c r="F9" s="82" t="s">
        <v>67</v>
      </c>
      <c r="G9" s="82" t="s">
        <v>78</v>
      </c>
      <c r="H9" s="82" t="s">
        <v>71</v>
      </c>
      <c r="L9" s="82">
        <v>4</v>
      </c>
      <c r="M9" s="82">
        <v>4</v>
      </c>
      <c r="O9" s="82" t="s">
        <v>87</v>
      </c>
      <c r="P9" s="82" t="s">
        <v>87</v>
      </c>
      <c r="Q9" s="82" t="s">
        <v>92</v>
      </c>
      <c r="R9" s="82">
        <v>4</v>
      </c>
      <c r="S9" s="82">
        <v>4</v>
      </c>
      <c r="U9" s="82" t="s">
        <v>87</v>
      </c>
      <c r="V9" s="82" t="s">
        <v>87</v>
      </c>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row>
    <row r="10" spans="2:65" hidden="1" x14ac:dyDescent="0.25">
      <c r="B10" s="3" t="s">
        <v>137</v>
      </c>
      <c r="D10" s="2" t="s">
        <v>46</v>
      </c>
      <c r="E10" s="82" t="s">
        <v>35</v>
      </c>
      <c r="F10" s="82" t="s">
        <v>68</v>
      </c>
      <c r="G10" s="82" t="s">
        <v>41</v>
      </c>
      <c r="H10" s="82" t="s">
        <v>72</v>
      </c>
      <c r="L10" s="82">
        <v>5</v>
      </c>
      <c r="M10" s="82">
        <v>5</v>
      </c>
      <c r="R10" s="82">
        <v>5</v>
      </c>
      <c r="S10" s="82">
        <v>5</v>
      </c>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row>
    <row r="11" spans="2:65" hidden="1" x14ac:dyDescent="0.25">
      <c r="B11" s="3" t="s">
        <v>138</v>
      </c>
      <c r="D11" s="2" t="s">
        <v>55</v>
      </c>
      <c r="E11" s="82" t="s">
        <v>41</v>
      </c>
      <c r="F11" s="82" t="s">
        <v>69</v>
      </c>
      <c r="G11" s="82" t="s">
        <v>79</v>
      </c>
      <c r="H11" s="82" t="s">
        <v>83</v>
      </c>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row>
    <row r="12" spans="2:65" hidden="1" x14ac:dyDescent="0.25">
      <c r="B12" s="3" t="s">
        <v>139</v>
      </c>
      <c r="D12" s="2" t="s">
        <v>49</v>
      </c>
      <c r="E12" s="82" t="s">
        <v>39</v>
      </c>
      <c r="H12" s="82" t="s">
        <v>73</v>
      </c>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row>
    <row r="13" spans="2:65" hidden="1" x14ac:dyDescent="0.25">
      <c r="B13" s="3" t="s">
        <v>140</v>
      </c>
      <c r="D13" s="2" t="s">
        <v>60</v>
      </c>
      <c r="E13" s="82" t="s">
        <v>37</v>
      </c>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row>
    <row r="14" spans="2:65" hidden="1" x14ac:dyDescent="0.25">
      <c r="B14" s="3" t="s">
        <v>141</v>
      </c>
      <c r="D14" s="2" t="s">
        <v>48</v>
      </c>
      <c r="E14" s="82" t="s">
        <v>38</v>
      </c>
      <c r="J14" s="24">
        <v>2</v>
      </c>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row>
    <row r="15" spans="2:65" hidden="1" x14ac:dyDescent="0.25">
      <c r="B15" s="3" t="s">
        <v>142</v>
      </c>
      <c r="D15" s="2" t="s">
        <v>51</v>
      </c>
      <c r="E15" s="82" t="s">
        <v>40</v>
      </c>
      <c r="J15" s="82" t="s">
        <v>498</v>
      </c>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row>
    <row r="16" spans="2:65" hidden="1" x14ac:dyDescent="0.25">
      <c r="B16" s="3" t="s">
        <v>143</v>
      </c>
      <c r="D16" s="2" t="s">
        <v>52</v>
      </c>
      <c r="J16" s="82" t="str">
        <f>+CHOOSE(J14,D6,D7,D8,D9,D10,D11,D12,D13,D14,D15,D16,D17,D18,D19,D20,D21,D22,D23,D24,D25)</f>
        <v>Direccionamiento Estratégico y Planeación</v>
      </c>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row>
    <row r="17" spans="2:70" hidden="1" x14ac:dyDescent="0.25">
      <c r="B17" s="3" t="s">
        <v>144</v>
      </c>
      <c r="D17" s="2" t="s">
        <v>54</v>
      </c>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row>
    <row r="18" spans="2:70" hidden="1" x14ac:dyDescent="0.25">
      <c r="B18" s="3" t="s">
        <v>145</v>
      </c>
      <c r="D18" s="2" t="s">
        <v>53</v>
      </c>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row>
    <row r="19" spans="2:70" hidden="1" x14ac:dyDescent="0.25">
      <c r="B19" s="3" t="s">
        <v>146</v>
      </c>
      <c r="D19" s="2" t="s">
        <v>42</v>
      </c>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row>
    <row r="20" spans="2:70" hidden="1" x14ac:dyDescent="0.25">
      <c r="B20" s="3" t="s">
        <v>147</v>
      </c>
      <c r="D20" s="2" t="s">
        <v>45</v>
      </c>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row>
    <row r="21" spans="2:70" hidden="1" x14ac:dyDescent="0.25">
      <c r="B21" s="3" t="s">
        <v>148</v>
      </c>
      <c r="D21" s="2" t="s">
        <v>57</v>
      </c>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row>
    <row r="22" spans="2:70" hidden="1" x14ac:dyDescent="0.25">
      <c r="B22" s="3" t="s">
        <v>149</v>
      </c>
      <c r="D22" s="2" t="s">
        <v>56</v>
      </c>
    </row>
    <row r="23" spans="2:70" hidden="1" x14ac:dyDescent="0.25">
      <c r="B23" s="3" t="s">
        <v>150</v>
      </c>
      <c r="D23" s="2" t="s">
        <v>47</v>
      </c>
    </row>
    <row r="24" spans="2:70" hidden="1" x14ac:dyDescent="0.25">
      <c r="B24" s="3" t="s">
        <v>151</v>
      </c>
      <c r="D24" s="2" t="s">
        <v>59</v>
      </c>
    </row>
    <row r="25" spans="2:70" hidden="1" x14ac:dyDescent="0.25">
      <c r="B25" s="3" t="s">
        <v>152</v>
      </c>
      <c r="D25" s="2" t="s">
        <v>50</v>
      </c>
    </row>
    <row r="26" spans="2:70" ht="4.55" customHeight="1" x14ac:dyDescent="0.25"/>
    <row r="27" spans="2:70" s="4" customFormat="1" ht="4.55" customHeight="1" thickBot="1" x14ac:dyDescent="0.35">
      <c r="B27" s="15"/>
      <c r="C27" s="27"/>
      <c r="AG27" s="16"/>
      <c r="AH27" s="16"/>
      <c r="BR27" s="27"/>
    </row>
    <row r="28" spans="2:70" s="4" customFormat="1" ht="32.25" customHeight="1" thickBot="1" x14ac:dyDescent="0.35">
      <c r="B28" s="15"/>
      <c r="C28" s="27"/>
      <c r="D28" s="176" t="s">
        <v>796</v>
      </c>
      <c r="E28" s="177"/>
      <c r="F28" s="178"/>
      <c r="AG28" s="16"/>
      <c r="AH28" s="16"/>
      <c r="BR28" s="27"/>
    </row>
    <row r="29" spans="2:70" s="4" customFormat="1" ht="11.3"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138" s="4" customFormat="1" ht="15.05" hidden="1" thickBot="1" x14ac:dyDescent="0.35">
      <c r="B33" s="15"/>
      <c r="C33" s="27"/>
      <c r="AG33" s="16"/>
      <c r="AH33" s="16"/>
      <c r="BR33" s="27"/>
    </row>
    <row r="34" spans="1:138" s="4" customFormat="1" ht="15.05" hidden="1" thickBot="1" x14ac:dyDescent="0.35">
      <c r="B34" s="15"/>
      <c r="C34" s="27"/>
      <c r="AG34" s="16"/>
      <c r="AH34" s="16"/>
      <c r="BR34" s="27"/>
    </row>
    <row r="35" spans="1:138"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138" s="106" customFormat="1" ht="100.5" customHeight="1" x14ac:dyDescent="0.25">
      <c r="A36" s="60" t="s">
        <v>411</v>
      </c>
      <c r="B36" s="60" t="s">
        <v>490</v>
      </c>
      <c r="C36" s="107" t="s">
        <v>498</v>
      </c>
      <c r="D36" s="107" t="s">
        <v>3</v>
      </c>
      <c r="E36" s="107" t="s">
        <v>11</v>
      </c>
      <c r="F36" s="107" t="s">
        <v>63</v>
      </c>
      <c r="G36" s="107" t="s">
        <v>70</v>
      </c>
      <c r="H36" s="107" t="s">
        <v>74</v>
      </c>
      <c r="I36" s="107" t="s">
        <v>12</v>
      </c>
      <c r="J36" s="107" t="s">
        <v>0</v>
      </c>
      <c r="K36" s="107" t="s">
        <v>13</v>
      </c>
      <c r="L36" s="111" t="s">
        <v>1</v>
      </c>
      <c r="M36" s="111" t="s">
        <v>2</v>
      </c>
      <c r="N36" s="107" t="s">
        <v>481</v>
      </c>
      <c r="O36" s="107" t="s">
        <v>513</v>
      </c>
      <c r="P36" s="107" t="s">
        <v>488</v>
      </c>
      <c r="Q36" s="108" t="s">
        <v>62</v>
      </c>
      <c r="R36" s="111" t="s">
        <v>1</v>
      </c>
      <c r="S36" s="111" t="s">
        <v>2</v>
      </c>
      <c r="T36" s="107" t="s">
        <v>482</v>
      </c>
      <c r="U36" s="107" t="s">
        <v>514</v>
      </c>
      <c r="V36" s="107" t="s">
        <v>489</v>
      </c>
      <c r="W36" s="107" t="s">
        <v>153</v>
      </c>
      <c r="X36" s="107" t="s">
        <v>88</v>
      </c>
      <c r="Y36" s="109" t="s">
        <v>10</v>
      </c>
      <c r="Z36" s="109" t="s">
        <v>14</v>
      </c>
      <c r="AA36" s="109" t="s">
        <v>93</v>
      </c>
      <c r="AB36" s="109" t="s">
        <v>154</v>
      </c>
      <c r="AC36" s="109" t="s">
        <v>168</v>
      </c>
      <c r="AD36" s="109" t="s">
        <v>155</v>
      </c>
      <c r="AE36" s="109" t="s">
        <v>549</v>
      </c>
      <c r="AF36" s="109" t="s">
        <v>550</v>
      </c>
      <c r="AG36" s="109" t="s">
        <v>551</v>
      </c>
      <c r="AH36" s="109" t="s">
        <v>552</v>
      </c>
      <c r="AI36" s="109" t="s">
        <v>182</v>
      </c>
      <c r="AJ36" s="109" t="s">
        <v>16</v>
      </c>
      <c r="AK36" s="109" t="s">
        <v>15</v>
      </c>
      <c r="AL36" s="109" t="s">
        <v>17</v>
      </c>
      <c r="AM36" s="109" t="s">
        <v>18</v>
      </c>
      <c r="AN36" s="109" t="s">
        <v>19</v>
      </c>
      <c r="AO36" s="109" t="s">
        <v>170</v>
      </c>
      <c r="AP36" s="109" t="s">
        <v>99</v>
      </c>
      <c r="AQ36" s="109" t="s">
        <v>100</v>
      </c>
      <c r="AR36" s="109" t="s">
        <v>94</v>
      </c>
      <c r="AS36" s="109" t="s">
        <v>95</v>
      </c>
      <c r="AT36" s="109" t="s">
        <v>96</v>
      </c>
      <c r="AU36" s="109" t="s">
        <v>97</v>
      </c>
      <c r="AV36" s="109" t="s">
        <v>98</v>
      </c>
      <c r="AW36" s="109" t="s">
        <v>119</v>
      </c>
      <c r="AX36" s="109" t="s">
        <v>120</v>
      </c>
      <c r="AY36" s="109" t="s">
        <v>121</v>
      </c>
      <c r="AZ36" s="109" t="s">
        <v>122</v>
      </c>
      <c r="BA36" s="109" t="s">
        <v>123</v>
      </c>
      <c r="BB36" s="109" t="s">
        <v>124</v>
      </c>
      <c r="BC36" s="109" t="s">
        <v>125</v>
      </c>
      <c r="BD36" s="109" t="s">
        <v>132</v>
      </c>
      <c r="BE36" s="109" t="s">
        <v>485</v>
      </c>
      <c r="BF36" s="109" t="s">
        <v>486</v>
      </c>
      <c r="BG36" s="109" t="s">
        <v>487</v>
      </c>
      <c r="BH36" s="109" t="s">
        <v>160</v>
      </c>
      <c r="BI36" s="109" t="s">
        <v>161</v>
      </c>
      <c r="BJ36" s="109" t="s">
        <v>159</v>
      </c>
      <c r="BK36" s="109" t="s">
        <v>162</v>
      </c>
      <c r="BL36" s="110" t="s">
        <v>163</v>
      </c>
      <c r="BM36" s="110" t="s">
        <v>164</v>
      </c>
      <c r="BN36" s="110" t="s">
        <v>184</v>
      </c>
      <c r="BO36" s="110" t="s">
        <v>183</v>
      </c>
      <c r="BP36" s="110" t="s">
        <v>185</v>
      </c>
      <c r="BQ36" s="110" t="s">
        <v>183</v>
      </c>
      <c r="BR36" s="109" t="s">
        <v>497</v>
      </c>
    </row>
    <row r="37" spans="1:138" s="37" customFormat="1" ht="152.30000000000001" customHeight="1" x14ac:dyDescent="0.25">
      <c r="A37" s="91">
        <v>1</v>
      </c>
      <c r="B37" s="91" t="s">
        <v>416</v>
      </c>
      <c r="C37" s="99" t="s">
        <v>50</v>
      </c>
      <c r="D37" s="92" t="s">
        <v>50</v>
      </c>
      <c r="E37" s="92" t="s">
        <v>32</v>
      </c>
      <c r="F37" s="87" t="s">
        <v>69</v>
      </c>
      <c r="G37" s="87" t="s">
        <v>79</v>
      </c>
      <c r="H37" s="87" t="s">
        <v>83</v>
      </c>
      <c r="I37" s="93" t="s">
        <v>202</v>
      </c>
      <c r="J37" s="94" t="s">
        <v>657</v>
      </c>
      <c r="K37" s="93" t="s">
        <v>203</v>
      </c>
      <c r="L37" s="90">
        <v>5</v>
      </c>
      <c r="M37" s="90">
        <v>3</v>
      </c>
      <c r="N37" s="85">
        <v>15</v>
      </c>
      <c r="O37" s="95" t="s">
        <v>799</v>
      </c>
      <c r="P37" s="95" t="s">
        <v>84</v>
      </c>
      <c r="Q37" s="95" t="s">
        <v>90</v>
      </c>
      <c r="R37" s="89">
        <v>4</v>
      </c>
      <c r="S37" s="89">
        <v>2</v>
      </c>
      <c r="T37" s="85">
        <v>8</v>
      </c>
      <c r="U37" s="95" t="s">
        <v>800</v>
      </c>
      <c r="V37" s="95" t="s">
        <v>85</v>
      </c>
      <c r="W37" s="87" t="s">
        <v>663</v>
      </c>
      <c r="X37" s="87" t="s">
        <v>23</v>
      </c>
      <c r="Y37" s="93" t="s">
        <v>773</v>
      </c>
      <c r="Z37" s="97" t="s">
        <v>658</v>
      </c>
      <c r="AA37" s="33" t="s">
        <v>23</v>
      </c>
      <c r="AB37" s="97" t="s">
        <v>659</v>
      </c>
      <c r="AC37" s="33" t="s">
        <v>7</v>
      </c>
      <c r="AD37" s="88">
        <v>12</v>
      </c>
      <c r="AE37" s="33">
        <v>3</v>
      </c>
      <c r="AF37" s="33">
        <v>3</v>
      </c>
      <c r="AG37" s="33">
        <v>3</v>
      </c>
      <c r="AH37" s="33">
        <v>3</v>
      </c>
      <c r="AI37" s="33" t="s">
        <v>23</v>
      </c>
      <c r="AJ37" s="33" t="s">
        <v>21</v>
      </c>
      <c r="AK37" s="33" t="s">
        <v>6</v>
      </c>
      <c r="AL37" s="33" t="s">
        <v>6</v>
      </c>
      <c r="AM37" s="33" t="s">
        <v>6</v>
      </c>
      <c r="AN37" s="33" t="s">
        <v>27</v>
      </c>
      <c r="AO37" s="33" t="s">
        <v>117</v>
      </c>
      <c r="AP37" s="33" t="s">
        <v>101</v>
      </c>
      <c r="AQ37" s="33" t="s">
        <v>103</v>
      </c>
      <c r="AR37" s="33" t="s">
        <v>105</v>
      </c>
      <c r="AS37" s="33" t="s">
        <v>114</v>
      </c>
      <c r="AT37" s="97" t="s">
        <v>108</v>
      </c>
      <c r="AU37" s="97" t="s">
        <v>110</v>
      </c>
      <c r="AV37" s="97" t="s">
        <v>112</v>
      </c>
      <c r="AW37" s="33">
        <v>15</v>
      </c>
      <c r="AX37" s="33">
        <v>15</v>
      </c>
      <c r="AY37" s="33">
        <v>15</v>
      </c>
      <c r="AZ37" s="33">
        <v>10</v>
      </c>
      <c r="BA37" s="33">
        <v>15</v>
      </c>
      <c r="BB37" s="33">
        <v>15</v>
      </c>
      <c r="BC37" s="33">
        <v>10</v>
      </c>
      <c r="BD37" s="88">
        <v>95</v>
      </c>
      <c r="BE37" s="88" t="s">
        <v>127</v>
      </c>
      <c r="BF37" s="34" t="s">
        <v>156</v>
      </c>
      <c r="BG37" s="88" t="s">
        <v>126</v>
      </c>
      <c r="BH37" s="88" t="s">
        <v>127</v>
      </c>
      <c r="BI37" s="88">
        <v>50</v>
      </c>
      <c r="BJ37" s="149">
        <v>50</v>
      </c>
      <c r="BK37" s="88" t="s">
        <v>127</v>
      </c>
      <c r="BL37" s="39" t="s">
        <v>165</v>
      </c>
      <c r="BM37" s="39" t="s">
        <v>165</v>
      </c>
      <c r="BN37" s="85">
        <v>1</v>
      </c>
      <c r="BO37" s="98">
        <v>1</v>
      </c>
      <c r="BP37" s="85">
        <v>1</v>
      </c>
      <c r="BQ37" s="98">
        <v>1</v>
      </c>
      <c r="BR37" s="99" t="s">
        <v>50</v>
      </c>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row>
    <row r="38" spans="1:138" s="37" customFormat="1" ht="191.3" customHeight="1" x14ac:dyDescent="0.25">
      <c r="A38" s="91">
        <v>2</v>
      </c>
      <c r="B38" s="91" t="s">
        <v>417</v>
      </c>
      <c r="C38" s="99" t="s">
        <v>50</v>
      </c>
      <c r="D38" s="92" t="s">
        <v>50</v>
      </c>
      <c r="E38" s="92" t="s">
        <v>34</v>
      </c>
      <c r="F38" s="87" t="s">
        <v>69</v>
      </c>
      <c r="G38" s="87" t="s">
        <v>76</v>
      </c>
      <c r="H38" s="87" t="s">
        <v>81</v>
      </c>
      <c r="I38" s="93" t="s">
        <v>661</v>
      </c>
      <c r="J38" s="94" t="s">
        <v>660</v>
      </c>
      <c r="K38" s="93" t="s">
        <v>204</v>
      </c>
      <c r="L38" s="90">
        <v>4</v>
      </c>
      <c r="M38" s="90">
        <v>5</v>
      </c>
      <c r="N38" s="85">
        <v>20</v>
      </c>
      <c r="O38" s="95" t="s">
        <v>801</v>
      </c>
      <c r="P38" s="95" t="s">
        <v>84</v>
      </c>
      <c r="Q38" s="95" t="s">
        <v>90</v>
      </c>
      <c r="R38" s="89">
        <v>4</v>
      </c>
      <c r="S38" s="89">
        <v>5</v>
      </c>
      <c r="T38" s="85">
        <v>20</v>
      </c>
      <c r="U38" s="95" t="s">
        <v>801</v>
      </c>
      <c r="V38" s="95" t="s">
        <v>84</v>
      </c>
      <c r="W38" s="87" t="s">
        <v>662</v>
      </c>
      <c r="X38" s="87" t="s">
        <v>23</v>
      </c>
      <c r="Y38" s="93" t="s">
        <v>774</v>
      </c>
      <c r="Z38" s="97" t="s">
        <v>664</v>
      </c>
      <c r="AA38" s="33" t="s">
        <v>23</v>
      </c>
      <c r="AB38" s="97" t="s">
        <v>665</v>
      </c>
      <c r="AC38" s="33" t="s">
        <v>7</v>
      </c>
      <c r="AD38" s="88">
        <v>4</v>
      </c>
      <c r="AE38" s="33">
        <v>1</v>
      </c>
      <c r="AF38" s="33">
        <v>1</v>
      </c>
      <c r="AG38" s="33">
        <v>1</v>
      </c>
      <c r="AH38" s="33">
        <v>1</v>
      </c>
      <c r="AI38" s="33" t="s">
        <v>23</v>
      </c>
      <c r="AJ38" s="33" t="s">
        <v>21</v>
      </c>
      <c r="AK38" s="33" t="s">
        <v>6</v>
      </c>
      <c r="AL38" s="33" t="s">
        <v>23</v>
      </c>
      <c r="AM38" s="33" t="s">
        <v>6</v>
      </c>
      <c r="AN38" s="33" t="s">
        <v>61</v>
      </c>
      <c r="AO38" s="33" t="s">
        <v>117</v>
      </c>
      <c r="AP38" s="33" t="s">
        <v>101</v>
      </c>
      <c r="AQ38" s="33" t="s">
        <v>103</v>
      </c>
      <c r="AR38" s="33" t="s">
        <v>105</v>
      </c>
      <c r="AS38" s="33" t="s">
        <v>114</v>
      </c>
      <c r="AT38" s="97" t="s">
        <v>108</v>
      </c>
      <c r="AU38" s="97" t="s">
        <v>110</v>
      </c>
      <c r="AV38" s="97" t="s">
        <v>112</v>
      </c>
      <c r="AW38" s="33">
        <v>15</v>
      </c>
      <c r="AX38" s="33">
        <v>15</v>
      </c>
      <c r="AY38" s="33">
        <v>15</v>
      </c>
      <c r="AZ38" s="33">
        <v>10</v>
      </c>
      <c r="BA38" s="33">
        <v>15</v>
      </c>
      <c r="BB38" s="33">
        <v>15</v>
      </c>
      <c r="BC38" s="33">
        <v>10</v>
      </c>
      <c r="BD38" s="88">
        <v>95</v>
      </c>
      <c r="BE38" s="88" t="s">
        <v>127</v>
      </c>
      <c r="BF38" s="34" t="s">
        <v>156</v>
      </c>
      <c r="BG38" s="88" t="s">
        <v>126</v>
      </c>
      <c r="BH38" s="88" t="s">
        <v>127</v>
      </c>
      <c r="BI38" s="88">
        <v>50</v>
      </c>
      <c r="BJ38" s="149">
        <v>50</v>
      </c>
      <c r="BK38" s="88" t="s">
        <v>127</v>
      </c>
      <c r="BL38" s="39" t="s">
        <v>166</v>
      </c>
      <c r="BM38" s="39" t="s">
        <v>166</v>
      </c>
      <c r="BN38" s="85">
        <v>0</v>
      </c>
      <c r="BO38" s="98">
        <v>0</v>
      </c>
      <c r="BP38" s="85">
        <v>0</v>
      </c>
      <c r="BQ38" s="98">
        <v>0</v>
      </c>
      <c r="BR38" s="99" t="s">
        <v>50</v>
      </c>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row>
    <row r="39" spans="1:138" s="37" customFormat="1" ht="85.5" customHeight="1" x14ac:dyDescent="0.25">
      <c r="A39" s="150">
        <v>3</v>
      </c>
      <c r="B39" s="150" t="s">
        <v>412</v>
      </c>
      <c r="C39" s="99" t="s">
        <v>59</v>
      </c>
      <c r="D39" s="92" t="s">
        <v>59</v>
      </c>
      <c r="E39" s="151" t="s">
        <v>38</v>
      </c>
      <c r="F39" s="152" t="s">
        <v>64</v>
      </c>
      <c r="G39" s="152" t="s">
        <v>77</v>
      </c>
      <c r="H39" s="152" t="s">
        <v>71</v>
      </c>
      <c r="I39" s="153" t="s">
        <v>190</v>
      </c>
      <c r="J39" s="154" t="s">
        <v>191</v>
      </c>
      <c r="K39" s="153" t="s">
        <v>192</v>
      </c>
      <c r="L39" s="155">
        <v>3</v>
      </c>
      <c r="M39" s="155">
        <v>4</v>
      </c>
      <c r="N39" s="156">
        <v>12</v>
      </c>
      <c r="O39" s="157" t="s">
        <v>515</v>
      </c>
      <c r="P39" s="157" t="s">
        <v>84</v>
      </c>
      <c r="Q39" s="157" t="s">
        <v>90</v>
      </c>
      <c r="R39" s="187">
        <v>2</v>
      </c>
      <c r="S39" s="187">
        <v>3</v>
      </c>
      <c r="T39" s="156">
        <v>6</v>
      </c>
      <c r="U39" s="157" t="s">
        <v>515</v>
      </c>
      <c r="V39" s="157" t="s">
        <v>84</v>
      </c>
      <c r="W39" s="152" t="s">
        <v>794</v>
      </c>
      <c r="X39" s="152" t="s">
        <v>23</v>
      </c>
      <c r="Y39" s="93" t="s">
        <v>519</v>
      </c>
      <c r="Z39" s="97" t="s">
        <v>652</v>
      </c>
      <c r="AA39" s="33" t="s">
        <v>23</v>
      </c>
      <c r="AB39" s="97" t="s">
        <v>376</v>
      </c>
      <c r="AC39" s="33" t="s">
        <v>7</v>
      </c>
      <c r="AD39" s="88">
        <v>12</v>
      </c>
      <c r="AE39" s="33">
        <v>3</v>
      </c>
      <c r="AF39" s="33">
        <v>3</v>
      </c>
      <c r="AG39" s="33">
        <v>3</v>
      </c>
      <c r="AH39" s="33">
        <v>3</v>
      </c>
      <c r="AI39" s="33" t="s">
        <v>23</v>
      </c>
      <c r="AJ39" s="33" t="s">
        <v>21</v>
      </c>
      <c r="AK39" s="33" t="s">
        <v>6</v>
      </c>
      <c r="AL39" s="33" t="s">
        <v>6</v>
      </c>
      <c r="AM39" s="33" t="s">
        <v>6</v>
      </c>
      <c r="AN39" s="33" t="s">
        <v>27</v>
      </c>
      <c r="AO39" s="33" t="s">
        <v>117</v>
      </c>
      <c r="AP39" s="33" t="s">
        <v>101</v>
      </c>
      <c r="AQ39" s="33" t="s">
        <v>103</v>
      </c>
      <c r="AR39" s="33" t="s">
        <v>105</v>
      </c>
      <c r="AS39" s="33" t="s">
        <v>114</v>
      </c>
      <c r="AT39" s="97" t="s">
        <v>108</v>
      </c>
      <c r="AU39" s="97" t="s">
        <v>110</v>
      </c>
      <c r="AV39" s="97" t="s">
        <v>112</v>
      </c>
      <c r="AW39" s="33">
        <v>15</v>
      </c>
      <c r="AX39" s="33">
        <v>15</v>
      </c>
      <c r="AY39" s="33">
        <v>15</v>
      </c>
      <c r="AZ39" s="33">
        <v>10</v>
      </c>
      <c r="BA39" s="33">
        <v>15</v>
      </c>
      <c r="BB39" s="33">
        <v>15</v>
      </c>
      <c r="BC39" s="33">
        <v>10</v>
      </c>
      <c r="BD39" s="88">
        <v>95</v>
      </c>
      <c r="BE39" s="88" t="s">
        <v>127</v>
      </c>
      <c r="BF39" s="34" t="s">
        <v>156</v>
      </c>
      <c r="BG39" s="88" t="s">
        <v>126</v>
      </c>
      <c r="BH39" s="88" t="s">
        <v>127</v>
      </c>
      <c r="BI39" s="88">
        <v>50</v>
      </c>
      <c r="BJ39" s="149">
        <v>50</v>
      </c>
      <c r="BK39" s="186" t="s">
        <v>127</v>
      </c>
      <c r="BL39" s="39" t="s">
        <v>165</v>
      </c>
      <c r="BM39" s="39" t="s">
        <v>165</v>
      </c>
      <c r="BN39" s="85">
        <v>1</v>
      </c>
      <c r="BO39" s="185">
        <v>0.5</v>
      </c>
      <c r="BP39" s="85">
        <v>1</v>
      </c>
      <c r="BQ39" s="185">
        <v>0.5</v>
      </c>
      <c r="BR39" s="99" t="s">
        <v>59</v>
      </c>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row>
    <row r="40" spans="1:138" s="37" customFormat="1" ht="85.5" customHeight="1" x14ac:dyDescent="0.25">
      <c r="A40" s="150"/>
      <c r="B40" s="150"/>
      <c r="C40" s="99" t="s">
        <v>59</v>
      </c>
      <c r="D40" s="92" t="s">
        <v>59</v>
      </c>
      <c r="E40" s="151"/>
      <c r="F40" s="152"/>
      <c r="G40" s="152"/>
      <c r="H40" s="152"/>
      <c r="I40" s="153"/>
      <c r="J40" s="154"/>
      <c r="K40" s="153"/>
      <c r="L40" s="155"/>
      <c r="M40" s="155"/>
      <c r="N40" s="156"/>
      <c r="O40" s="157"/>
      <c r="P40" s="157">
        <v>0</v>
      </c>
      <c r="Q40" s="157"/>
      <c r="R40" s="155">
        <v>0</v>
      </c>
      <c r="S40" s="155">
        <v>0</v>
      </c>
      <c r="T40" s="156"/>
      <c r="U40" s="157"/>
      <c r="V40" s="157">
        <v>0</v>
      </c>
      <c r="W40" s="155"/>
      <c r="X40" s="155"/>
      <c r="Y40" s="93" t="s">
        <v>520</v>
      </c>
      <c r="Z40" s="97" t="s">
        <v>652</v>
      </c>
      <c r="AA40" s="33" t="s">
        <v>23</v>
      </c>
      <c r="AB40" s="97" t="s">
        <v>377</v>
      </c>
      <c r="AC40" s="33" t="s">
        <v>7</v>
      </c>
      <c r="AD40" s="88">
        <v>2</v>
      </c>
      <c r="AE40" s="33">
        <v>0</v>
      </c>
      <c r="AF40" s="33">
        <v>1</v>
      </c>
      <c r="AG40" s="33">
        <v>0</v>
      </c>
      <c r="AH40" s="33">
        <v>1</v>
      </c>
      <c r="AI40" s="33" t="s">
        <v>23</v>
      </c>
      <c r="AJ40" s="33" t="s">
        <v>21</v>
      </c>
      <c r="AK40" s="33" t="s">
        <v>6</v>
      </c>
      <c r="AL40" s="33" t="s">
        <v>23</v>
      </c>
      <c r="AM40" s="33" t="s">
        <v>6</v>
      </c>
      <c r="AN40" s="33" t="s">
        <v>31</v>
      </c>
      <c r="AO40" s="33" t="s">
        <v>117</v>
      </c>
      <c r="AP40" s="33" t="s">
        <v>101</v>
      </c>
      <c r="AQ40" s="33" t="s">
        <v>103</v>
      </c>
      <c r="AR40" s="33" t="s">
        <v>105</v>
      </c>
      <c r="AS40" s="33" t="s">
        <v>114</v>
      </c>
      <c r="AT40" s="97" t="s">
        <v>108</v>
      </c>
      <c r="AU40" s="97" t="s">
        <v>110</v>
      </c>
      <c r="AV40" s="97" t="s">
        <v>112</v>
      </c>
      <c r="AW40" s="33">
        <v>15</v>
      </c>
      <c r="AX40" s="33">
        <v>15</v>
      </c>
      <c r="AY40" s="33">
        <v>15</v>
      </c>
      <c r="AZ40" s="33">
        <v>10</v>
      </c>
      <c r="BA40" s="33">
        <v>15</v>
      </c>
      <c r="BB40" s="33">
        <v>15</v>
      </c>
      <c r="BC40" s="33">
        <v>10</v>
      </c>
      <c r="BD40" s="88">
        <v>95</v>
      </c>
      <c r="BE40" s="88" t="s">
        <v>127</v>
      </c>
      <c r="BF40" s="34" t="s">
        <v>156</v>
      </c>
      <c r="BG40" s="88" t="s">
        <v>126</v>
      </c>
      <c r="BH40" s="88" t="s">
        <v>127</v>
      </c>
      <c r="BI40" s="88">
        <v>50</v>
      </c>
      <c r="BJ40" s="149"/>
      <c r="BK40" s="186"/>
      <c r="BL40" s="39" t="s">
        <v>166</v>
      </c>
      <c r="BM40" s="39" t="s">
        <v>167</v>
      </c>
      <c r="BN40" s="85">
        <v>0</v>
      </c>
      <c r="BO40" s="185"/>
      <c r="BP40" s="85">
        <v>0</v>
      </c>
      <c r="BQ40" s="185"/>
      <c r="BR40" s="99" t="s">
        <v>59</v>
      </c>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row>
    <row r="41" spans="1:138" s="37" customFormat="1" ht="78.900000000000006" x14ac:dyDescent="0.25">
      <c r="A41" s="150">
        <v>4</v>
      </c>
      <c r="B41" s="150" t="s">
        <v>413</v>
      </c>
      <c r="C41" s="99" t="s">
        <v>59</v>
      </c>
      <c r="D41" s="92" t="s">
        <v>59</v>
      </c>
      <c r="E41" s="151" t="s">
        <v>32</v>
      </c>
      <c r="F41" s="152" t="s">
        <v>69</v>
      </c>
      <c r="G41" s="152" t="s">
        <v>77</v>
      </c>
      <c r="H41" s="152" t="s">
        <v>80</v>
      </c>
      <c r="I41" s="153" t="s">
        <v>193</v>
      </c>
      <c r="J41" s="154" t="s">
        <v>194</v>
      </c>
      <c r="K41" s="153" t="s">
        <v>195</v>
      </c>
      <c r="L41" s="155">
        <v>1</v>
      </c>
      <c r="M41" s="155">
        <v>3</v>
      </c>
      <c r="N41" s="156">
        <v>3</v>
      </c>
      <c r="O41" s="157" t="s">
        <v>802</v>
      </c>
      <c r="P41" s="157" t="s">
        <v>86</v>
      </c>
      <c r="Q41" s="157" t="s">
        <v>90</v>
      </c>
      <c r="R41" s="187">
        <v>1</v>
      </c>
      <c r="S41" s="187">
        <v>2</v>
      </c>
      <c r="T41" s="156">
        <v>2</v>
      </c>
      <c r="U41" s="157" t="s">
        <v>803</v>
      </c>
      <c r="V41" s="157" t="s">
        <v>87</v>
      </c>
      <c r="W41" s="152" t="s">
        <v>795</v>
      </c>
      <c r="X41" s="152" t="s">
        <v>23</v>
      </c>
      <c r="Y41" s="93" t="s">
        <v>521</v>
      </c>
      <c r="Z41" s="97" t="s">
        <v>652</v>
      </c>
      <c r="AA41" s="33" t="s">
        <v>23</v>
      </c>
      <c r="AB41" s="97" t="s">
        <v>378</v>
      </c>
      <c r="AC41" s="33" t="s">
        <v>7</v>
      </c>
      <c r="AD41" s="88">
        <v>0</v>
      </c>
      <c r="AE41" s="33">
        <v>0</v>
      </c>
      <c r="AF41" s="33">
        <v>0</v>
      </c>
      <c r="AG41" s="33">
        <v>0</v>
      </c>
      <c r="AH41" s="33">
        <v>0</v>
      </c>
      <c r="AI41" s="33" t="s">
        <v>6</v>
      </c>
      <c r="AJ41" s="33" t="s">
        <v>20</v>
      </c>
      <c r="AK41" s="33" t="s">
        <v>6</v>
      </c>
      <c r="AL41" s="33" t="s">
        <v>6</v>
      </c>
      <c r="AM41" s="33" t="s">
        <v>6</v>
      </c>
      <c r="AN41" s="33" t="s">
        <v>30</v>
      </c>
      <c r="AO41" s="33" t="s">
        <v>117</v>
      </c>
      <c r="AP41" s="33" t="s">
        <v>101</v>
      </c>
      <c r="AQ41" s="33" t="s">
        <v>103</v>
      </c>
      <c r="AR41" s="33" t="s">
        <v>105</v>
      </c>
      <c r="AS41" s="33" t="s">
        <v>113</v>
      </c>
      <c r="AT41" s="97" t="s">
        <v>108</v>
      </c>
      <c r="AU41" s="97" t="s">
        <v>110</v>
      </c>
      <c r="AV41" s="97" t="s">
        <v>112</v>
      </c>
      <c r="AW41" s="33">
        <v>15</v>
      </c>
      <c r="AX41" s="33">
        <v>15</v>
      </c>
      <c r="AY41" s="33">
        <v>15</v>
      </c>
      <c r="AZ41" s="33">
        <v>15</v>
      </c>
      <c r="BA41" s="33">
        <v>15</v>
      </c>
      <c r="BB41" s="33">
        <v>15</v>
      </c>
      <c r="BC41" s="33">
        <v>10</v>
      </c>
      <c r="BD41" s="88">
        <v>100</v>
      </c>
      <c r="BE41" s="88" t="s">
        <v>126</v>
      </c>
      <c r="BF41" s="34" t="s">
        <v>156</v>
      </c>
      <c r="BG41" s="88" t="s">
        <v>126</v>
      </c>
      <c r="BH41" s="88" t="s">
        <v>126</v>
      </c>
      <c r="BI41" s="88">
        <v>100</v>
      </c>
      <c r="BJ41" s="149">
        <v>83.333333333333329</v>
      </c>
      <c r="BK41" s="186" t="s">
        <v>127</v>
      </c>
      <c r="BL41" s="39" t="s">
        <v>165</v>
      </c>
      <c r="BM41" s="39" t="s">
        <v>165</v>
      </c>
      <c r="BN41" s="85">
        <v>1</v>
      </c>
      <c r="BO41" s="185">
        <v>0.66666666666666663</v>
      </c>
      <c r="BP41" s="85">
        <v>1</v>
      </c>
      <c r="BQ41" s="185">
        <v>0.66666666666666663</v>
      </c>
      <c r="BR41" s="99" t="s">
        <v>59</v>
      </c>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row>
    <row r="42" spans="1:138" s="37" customFormat="1" ht="124.45" customHeight="1" x14ac:dyDescent="0.25">
      <c r="A42" s="150"/>
      <c r="B42" s="150"/>
      <c r="C42" s="99" t="s">
        <v>59</v>
      </c>
      <c r="D42" s="92" t="s">
        <v>59</v>
      </c>
      <c r="E42" s="151"/>
      <c r="F42" s="152"/>
      <c r="G42" s="152"/>
      <c r="H42" s="152"/>
      <c r="I42" s="153"/>
      <c r="J42" s="154"/>
      <c r="K42" s="153"/>
      <c r="L42" s="155"/>
      <c r="M42" s="155"/>
      <c r="N42" s="156"/>
      <c r="O42" s="157"/>
      <c r="P42" s="157"/>
      <c r="Q42" s="157"/>
      <c r="R42" s="155">
        <v>-1</v>
      </c>
      <c r="S42" s="155">
        <v>0</v>
      </c>
      <c r="T42" s="156"/>
      <c r="U42" s="157"/>
      <c r="V42" s="157"/>
      <c r="W42" s="155"/>
      <c r="X42" s="155"/>
      <c r="Y42" s="93" t="s">
        <v>771</v>
      </c>
      <c r="Z42" s="97" t="s">
        <v>653</v>
      </c>
      <c r="AA42" s="33" t="s">
        <v>23</v>
      </c>
      <c r="AB42" s="97" t="s">
        <v>654</v>
      </c>
      <c r="AC42" s="33" t="s">
        <v>7</v>
      </c>
      <c r="AD42" s="88">
        <v>12</v>
      </c>
      <c r="AE42" s="33">
        <v>3</v>
      </c>
      <c r="AF42" s="33">
        <v>3</v>
      </c>
      <c r="AG42" s="33">
        <v>3</v>
      </c>
      <c r="AH42" s="33">
        <v>3</v>
      </c>
      <c r="AI42" s="33" t="s">
        <v>23</v>
      </c>
      <c r="AJ42" s="33" t="s">
        <v>20</v>
      </c>
      <c r="AK42" s="33" t="s">
        <v>23</v>
      </c>
      <c r="AL42" s="33" t="s">
        <v>23</v>
      </c>
      <c r="AM42" s="33" t="s">
        <v>6</v>
      </c>
      <c r="AN42" s="33" t="s">
        <v>27</v>
      </c>
      <c r="AO42" s="33" t="s">
        <v>117</v>
      </c>
      <c r="AP42" s="33" t="s">
        <v>101</v>
      </c>
      <c r="AQ42" s="33" t="s">
        <v>103</v>
      </c>
      <c r="AR42" s="33" t="s">
        <v>105</v>
      </c>
      <c r="AS42" s="33" t="s">
        <v>113</v>
      </c>
      <c r="AT42" s="97" t="s">
        <v>108</v>
      </c>
      <c r="AU42" s="97" t="s">
        <v>110</v>
      </c>
      <c r="AV42" s="97" t="s">
        <v>112</v>
      </c>
      <c r="AW42" s="33">
        <v>15</v>
      </c>
      <c r="AX42" s="33">
        <v>15</v>
      </c>
      <c r="AY42" s="33">
        <v>15</v>
      </c>
      <c r="AZ42" s="33">
        <v>15</v>
      </c>
      <c r="BA42" s="33">
        <v>15</v>
      </c>
      <c r="BB42" s="33">
        <v>15</v>
      </c>
      <c r="BC42" s="33">
        <v>10</v>
      </c>
      <c r="BD42" s="88">
        <v>100</v>
      </c>
      <c r="BE42" s="88" t="s">
        <v>126</v>
      </c>
      <c r="BF42" s="34" t="s">
        <v>156</v>
      </c>
      <c r="BG42" s="88" t="s">
        <v>126</v>
      </c>
      <c r="BH42" s="88" t="s">
        <v>126</v>
      </c>
      <c r="BI42" s="88">
        <v>100</v>
      </c>
      <c r="BJ42" s="149"/>
      <c r="BK42" s="186"/>
      <c r="BL42" s="39" t="s">
        <v>165</v>
      </c>
      <c r="BM42" s="39" t="s">
        <v>165</v>
      </c>
      <c r="BN42" s="85">
        <v>1</v>
      </c>
      <c r="BO42" s="185"/>
      <c r="BP42" s="85">
        <v>1</v>
      </c>
      <c r="BQ42" s="185"/>
      <c r="BR42" s="99" t="s">
        <v>59</v>
      </c>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row>
    <row r="43" spans="1:138" s="37" customFormat="1" ht="67.650000000000006" x14ac:dyDescent="0.25">
      <c r="A43" s="150"/>
      <c r="B43" s="150"/>
      <c r="C43" s="99" t="s">
        <v>59</v>
      </c>
      <c r="D43" s="92" t="s">
        <v>59</v>
      </c>
      <c r="E43" s="151"/>
      <c r="F43" s="152"/>
      <c r="G43" s="152"/>
      <c r="H43" s="152"/>
      <c r="I43" s="153"/>
      <c r="J43" s="154"/>
      <c r="K43" s="153"/>
      <c r="L43" s="155"/>
      <c r="M43" s="155"/>
      <c r="N43" s="156"/>
      <c r="O43" s="157"/>
      <c r="P43" s="157"/>
      <c r="Q43" s="157"/>
      <c r="R43" s="155">
        <v>0</v>
      </c>
      <c r="S43" s="155">
        <v>0</v>
      </c>
      <c r="T43" s="156"/>
      <c r="U43" s="157"/>
      <c r="V43" s="157"/>
      <c r="W43" s="155"/>
      <c r="X43" s="155"/>
      <c r="Y43" s="93" t="s">
        <v>520</v>
      </c>
      <c r="Z43" s="97" t="s">
        <v>652</v>
      </c>
      <c r="AA43" s="33" t="s">
        <v>23</v>
      </c>
      <c r="AB43" s="97" t="s">
        <v>377</v>
      </c>
      <c r="AC43" s="33" t="s">
        <v>7</v>
      </c>
      <c r="AD43" s="88">
        <v>2</v>
      </c>
      <c r="AE43" s="33">
        <v>0</v>
      </c>
      <c r="AF43" s="33">
        <v>1</v>
      </c>
      <c r="AG43" s="33">
        <v>0</v>
      </c>
      <c r="AH43" s="33">
        <v>1</v>
      </c>
      <c r="AI43" s="33" t="s">
        <v>23</v>
      </c>
      <c r="AJ43" s="33" t="s">
        <v>21</v>
      </c>
      <c r="AK43" s="33" t="s">
        <v>6</v>
      </c>
      <c r="AL43" s="33" t="s">
        <v>23</v>
      </c>
      <c r="AM43" s="33" t="s">
        <v>6</v>
      </c>
      <c r="AN43" s="33" t="s">
        <v>31</v>
      </c>
      <c r="AO43" s="33" t="s">
        <v>117</v>
      </c>
      <c r="AP43" s="33" t="s">
        <v>101</v>
      </c>
      <c r="AQ43" s="33" t="s">
        <v>103</v>
      </c>
      <c r="AR43" s="33" t="s">
        <v>105</v>
      </c>
      <c r="AS43" s="33" t="s">
        <v>114</v>
      </c>
      <c r="AT43" s="97" t="s">
        <v>108</v>
      </c>
      <c r="AU43" s="97" t="s">
        <v>110</v>
      </c>
      <c r="AV43" s="97" t="s">
        <v>112</v>
      </c>
      <c r="AW43" s="33">
        <v>15</v>
      </c>
      <c r="AX43" s="33">
        <v>15</v>
      </c>
      <c r="AY43" s="33">
        <v>15</v>
      </c>
      <c r="AZ43" s="33">
        <v>10</v>
      </c>
      <c r="BA43" s="33">
        <v>15</v>
      </c>
      <c r="BB43" s="33">
        <v>15</v>
      </c>
      <c r="BC43" s="33">
        <v>10</v>
      </c>
      <c r="BD43" s="88">
        <v>95</v>
      </c>
      <c r="BE43" s="88" t="s">
        <v>127</v>
      </c>
      <c r="BF43" s="34" t="s">
        <v>156</v>
      </c>
      <c r="BG43" s="88" t="s">
        <v>126</v>
      </c>
      <c r="BH43" s="88" t="s">
        <v>127</v>
      </c>
      <c r="BI43" s="88">
        <v>50</v>
      </c>
      <c r="BJ43" s="149"/>
      <c r="BK43" s="186"/>
      <c r="BL43" s="39" t="s">
        <v>166</v>
      </c>
      <c r="BM43" s="39" t="s">
        <v>167</v>
      </c>
      <c r="BN43" s="85">
        <v>0</v>
      </c>
      <c r="BO43" s="185"/>
      <c r="BP43" s="85">
        <v>0</v>
      </c>
      <c r="BQ43" s="185"/>
      <c r="BR43" s="99" t="s">
        <v>59</v>
      </c>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row>
    <row r="44" spans="1:138" s="37" customFormat="1" ht="97.55" customHeight="1" x14ac:dyDescent="0.25">
      <c r="A44" s="91">
        <v>5</v>
      </c>
      <c r="B44" s="91" t="s">
        <v>414</v>
      </c>
      <c r="C44" s="99" t="s">
        <v>59</v>
      </c>
      <c r="D44" s="92" t="s">
        <v>59</v>
      </c>
      <c r="E44" s="92" t="s">
        <v>38</v>
      </c>
      <c r="F44" s="87" t="s">
        <v>69</v>
      </c>
      <c r="G44" s="87" t="s">
        <v>76</v>
      </c>
      <c r="H44" s="87" t="s">
        <v>80</v>
      </c>
      <c r="I44" s="93" t="s">
        <v>196</v>
      </c>
      <c r="J44" s="94" t="s">
        <v>197</v>
      </c>
      <c r="K44" s="93" t="s">
        <v>198</v>
      </c>
      <c r="L44" s="90">
        <v>5</v>
      </c>
      <c r="M44" s="90">
        <v>4</v>
      </c>
      <c r="N44" s="85">
        <v>20</v>
      </c>
      <c r="O44" s="95" t="s">
        <v>804</v>
      </c>
      <c r="P44" s="95" t="s">
        <v>84</v>
      </c>
      <c r="Q44" s="95" t="s">
        <v>90</v>
      </c>
      <c r="R44" s="89">
        <v>4</v>
      </c>
      <c r="S44" s="89">
        <v>3</v>
      </c>
      <c r="T44" s="85">
        <v>12</v>
      </c>
      <c r="U44" s="95" t="s">
        <v>805</v>
      </c>
      <c r="V44" s="95" t="s">
        <v>85</v>
      </c>
      <c r="W44" s="87" t="s">
        <v>795</v>
      </c>
      <c r="X44" s="87" t="s">
        <v>23</v>
      </c>
      <c r="Y44" s="93" t="s">
        <v>520</v>
      </c>
      <c r="Z44" s="97" t="s">
        <v>652</v>
      </c>
      <c r="AA44" s="33" t="s">
        <v>23</v>
      </c>
      <c r="AB44" s="97" t="s">
        <v>377</v>
      </c>
      <c r="AC44" s="33" t="s">
        <v>7</v>
      </c>
      <c r="AD44" s="88">
        <v>2</v>
      </c>
      <c r="AE44" s="33">
        <v>0</v>
      </c>
      <c r="AF44" s="33">
        <v>1</v>
      </c>
      <c r="AG44" s="33">
        <v>0</v>
      </c>
      <c r="AH44" s="33">
        <v>1</v>
      </c>
      <c r="AI44" s="33" t="s">
        <v>23</v>
      </c>
      <c r="AJ44" s="33" t="s">
        <v>21</v>
      </c>
      <c r="AK44" s="33" t="s">
        <v>6</v>
      </c>
      <c r="AL44" s="33" t="s">
        <v>23</v>
      </c>
      <c r="AM44" s="33" t="s">
        <v>6</v>
      </c>
      <c r="AN44" s="33" t="s">
        <v>31</v>
      </c>
      <c r="AO44" s="33" t="s">
        <v>117</v>
      </c>
      <c r="AP44" s="33" t="s">
        <v>101</v>
      </c>
      <c r="AQ44" s="33" t="s">
        <v>103</v>
      </c>
      <c r="AR44" s="33" t="s">
        <v>105</v>
      </c>
      <c r="AS44" s="33" t="s">
        <v>114</v>
      </c>
      <c r="AT44" s="97" t="s">
        <v>108</v>
      </c>
      <c r="AU44" s="97" t="s">
        <v>110</v>
      </c>
      <c r="AV44" s="97" t="s">
        <v>112</v>
      </c>
      <c r="AW44" s="33">
        <v>15</v>
      </c>
      <c r="AX44" s="33">
        <v>15</v>
      </c>
      <c r="AY44" s="33">
        <v>15</v>
      </c>
      <c r="AZ44" s="33">
        <v>10</v>
      </c>
      <c r="BA44" s="33">
        <v>15</v>
      </c>
      <c r="BB44" s="33">
        <v>15</v>
      </c>
      <c r="BC44" s="33">
        <v>10</v>
      </c>
      <c r="BD44" s="88">
        <v>95</v>
      </c>
      <c r="BE44" s="88" t="s">
        <v>127</v>
      </c>
      <c r="BF44" s="34" t="s">
        <v>156</v>
      </c>
      <c r="BG44" s="88" t="s">
        <v>126</v>
      </c>
      <c r="BH44" s="88" t="s">
        <v>127</v>
      </c>
      <c r="BI44" s="88">
        <v>50</v>
      </c>
      <c r="BJ44" s="100">
        <v>50</v>
      </c>
      <c r="BK44" s="88" t="s">
        <v>127</v>
      </c>
      <c r="BL44" s="39" t="s">
        <v>165</v>
      </c>
      <c r="BM44" s="39" t="s">
        <v>165</v>
      </c>
      <c r="BN44" s="85">
        <v>1</v>
      </c>
      <c r="BO44" s="98">
        <v>1</v>
      </c>
      <c r="BP44" s="85">
        <v>1</v>
      </c>
      <c r="BQ44" s="98">
        <v>1</v>
      </c>
      <c r="BR44" s="99" t="s">
        <v>59</v>
      </c>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row>
    <row r="45" spans="1:138" s="37" customFormat="1" ht="105.85" customHeight="1" x14ac:dyDescent="0.25">
      <c r="A45" s="91">
        <v>6</v>
      </c>
      <c r="B45" s="91" t="s">
        <v>415</v>
      </c>
      <c r="C45" s="99" t="s">
        <v>59</v>
      </c>
      <c r="D45" s="92" t="s">
        <v>59</v>
      </c>
      <c r="E45" s="92" t="s">
        <v>34</v>
      </c>
      <c r="F45" s="87" t="s">
        <v>64</v>
      </c>
      <c r="G45" s="87" t="s">
        <v>76</v>
      </c>
      <c r="H45" s="87" t="s">
        <v>71</v>
      </c>
      <c r="I45" s="93" t="s">
        <v>199</v>
      </c>
      <c r="J45" s="94" t="s">
        <v>200</v>
      </c>
      <c r="K45" s="93" t="s">
        <v>201</v>
      </c>
      <c r="L45" s="90">
        <v>1</v>
      </c>
      <c r="M45" s="90">
        <v>5</v>
      </c>
      <c r="N45" s="85">
        <v>5</v>
      </c>
      <c r="O45" s="95" t="s">
        <v>806</v>
      </c>
      <c r="P45" s="95" t="s">
        <v>84</v>
      </c>
      <c r="Q45" s="95" t="s">
        <v>90</v>
      </c>
      <c r="R45" s="89">
        <v>1</v>
      </c>
      <c r="S45" s="89">
        <v>5</v>
      </c>
      <c r="T45" s="85">
        <v>5</v>
      </c>
      <c r="U45" s="95" t="s">
        <v>806</v>
      </c>
      <c r="V45" s="95" t="s">
        <v>84</v>
      </c>
      <c r="W45" s="87" t="s">
        <v>795</v>
      </c>
      <c r="X45" s="87" t="s">
        <v>23</v>
      </c>
      <c r="Y45" s="93" t="s">
        <v>522</v>
      </c>
      <c r="Z45" s="97" t="s">
        <v>652</v>
      </c>
      <c r="AA45" s="33" t="s">
        <v>23</v>
      </c>
      <c r="AB45" s="97" t="s">
        <v>379</v>
      </c>
      <c r="AC45" s="33" t="s">
        <v>7</v>
      </c>
      <c r="AD45" s="88">
        <v>0</v>
      </c>
      <c r="AE45" s="33">
        <v>0</v>
      </c>
      <c r="AF45" s="33">
        <v>0</v>
      </c>
      <c r="AG45" s="33">
        <v>0</v>
      </c>
      <c r="AH45" s="33">
        <v>0</v>
      </c>
      <c r="AI45" s="33" t="s">
        <v>6</v>
      </c>
      <c r="AJ45" s="33" t="s">
        <v>21</v>
      </c>
      <c r="AK45" s="33" t="s">
        <v>6</v>
      </c>
      <c r="AL45" s="33" t="s">
        <v>6</v>
      </c>
      <c r="AM45" s="33" t="s">
        <v>6</v>
      </c>
      <c r="AN45" s="33" t="s">
        <v>29</v>
      </c>
      <c r="AO45" s="33" t="s">
        <v>117</v>
      </c>
      <c r="AP45" s="33" t="s">
        <v>101</v>
      </c>
      <c r="AQ45" s="33" t="s">
        <v>103</v>
      </c>
      <c r="AR45" s="33" t="s">
        <v>105</v>
      </c>
      <c r="AS45" s="33" t="s">
        <v>114</v>
      </c>
      <c r="AT45" s="97" t="s">
        <v>108</v>
      </c>
      <c r="AU45" s="97" t="s">
        <v>110</v>
      </c>
      <c r="AV45" s="97" t="s">
        <v>112</v>
      </c>
      <c r="AW45" s="33">
        <v>15</v>
      </c>
      <c r="AX45" s="33">
        <v>15</v>
      </c>
      <c r="AY45" s="33">
        <v>15</v>
      </c>
      <c r="AZ45" s="33">
        <v>10</v>
      </c>
      <c r="BA45" s="33">
        <v>15</v>
      </c>
      <c r="BB45" s="33">
        <v>15</v>
      </c>
      <c r="BC45" s="33">
        <v>10</v>
      </c>
      <c r="BD45" s="88">
        <v>95</v>
      </c>
      <c r="BE45" s="88" t="s">
        <v>127</v>
      </c>
      <c r="BF45" s="34" t="s">
        <v>156</v>
      </c>
      <c r="BG45" s="88" t="s">
        <v>126</v>
      </c>
      <c r="BH45" s="88" t="s">
        <v>127</v>
      </c>
      <c r="BI45" s="88">
        <v>50</v>
      </c>
      <c r="BJ45" s="100">
        <v>50</v>
      </c>
      <c r="BK45" s="88" t="s">
        <v>127</v>
      </c>
      <c r="BL45" s="39" t="s">
        <v>165</v>
      </c>
      <c r="BM45" s="39" t="s">
        <v>165</v>
      </c>
      <c r="BN45" s="85">
        <v>0</v>
      </c>
      <c r="BO45" s="98">
        <v>0</v>
      </c>
      <c r="BP45" s="85">
        <v>1</v>
      </c>
      <c r="BQ45" s="98">
        <v>0</v>
      </c>
      <c r="BR45" s="99" t="s">
        <v>59</v>
      </c>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row>
    <row r="46" spans="1:138" s="37" customFormat="1" ht="133.55000000000001" customHeight="1" x14ac:dyDescent="0.25">
      <c r="A46" s="150">
        <v>7</v>
      </c>
      <c r="B46" s="150" t="s">
        <v>483</v>
      </c>
      <c r="C46" s="99" t="s">
        <v>47</v>
      </c>
      <c r="D46" s="92" t="s">
        <v>47</v>
      </c>
      <c r="E46" s="151" t="s">
        <v>32</v>
      </c>
      <c r="F46" s="152" t="s">
        <v>69</v>
      </c>
      <c r="G46" s="152" t="s">
        <v>77</v>
      </c>
      <c r="H46" s="152" t="s">
        <v>71</v>
      </c>
      <c r="I46" s="153" t="s">
        <v>205</v>
      </c>
      <c r="J46" s="154" t="s">
        <v>206</v>
      </c>
      <c r="K46" s="153" t="s">
        <v>207</v>
      </c>
      <c r="L46" s="155">
        <v>1</v>
      </c>
      <c r="M46" s="155">
        <v>3</v>
      </c>
      <c r="N46" s="156">
        <v>3</v>
      </c>
      <c r="O46" s="157" t="s">
        <v>802</v>
      </c>
      <c r="P46" s="157" t="s">
        <v>86</v>
      </c>
      <c r="Q46" s="157" t="s">
        <v>90</v>
      </c>
      <c r="R46" s="187">
        <v>1</v>
      </c>
      <c r="S46" s="187">
        <v>1</v>
      </c>
      <c r="T46" s="156">
        <v>1</v>
      </c>
      <c r="U46" s="157" t="s">
        <v>807</v>
      </c>
      <c r="V46" s="157" t="s">
        <v>87</v>
      </c>
      <c r="W46" s="152" t="s">
        <v>523</v>
      </c>
      <c r="X46" s="152" t="s">
        <v>23</v>
      </c>
      <c r="Y46" s="93" t="s">
        <v>769</v>
      </c>
      <c r="Z46" s="97" t="s">
        <v>208</v>
      </c>
      <c r="AA46" s="33" t="s">
        <v>23</v>
      </c>
      <c r="AB46" s="97" t="s">
        <v>380</v>
      </c>
      <c r="AC46" s="33" t="s">
        <v>7</v>
      </c>
      <c r="AD46" s="88">
        <v>0</v>
      </c>
      <c r="AE46" s="33">
        <v>0</v>
      </c>
      <c r="AF46" s="33">
        <v>0</v>
      </c>
      <c r="AG46" s="33">
        <v>0</v>
      </c>
      <c r="AH46" s="33">
        <v>0</v>
      </c>
      <c r="AI46" s="33" t="s">
        <v>6</v>
      </c>
      <c r="AJ46" s="33" t="s">
        <v>20</v>
      </c>
      <c r="AK46" s="33" t="s">
        <v>6</v>
      </c>
      <c r="AL46" s="33" t="s">
        <v>6</v>
      </c>
      <c r="AM46" s="33" t="s">
        <v>6</v>
      </c>
      <c r="AN46" s="33" t="s">
        <v>30</v>
      </c>
      <c r="AO46" s="33" t="s">
        <v>117</v>
      </c>
      <c r="AP46" s="33" t="s">
        <v>101</v>
      </c>
      <c r="AQ46" s="33" t="s">
        <v>103</v>
      </c>
      <c r="AR46" s="33" t="s">
        <v>105</v>
      </c>
      <c r="AS46" s="33" t="s">
        <v>113</v>
      </c>
      <c r="AT46" s="97" t="s">
        <v>108</v>
      </c>
      <c r="AU46" s="97" t="s">
        <v>110</v>
      </c>
      <c r="AV46" s="97" t="s">
        <v>112</v>
      </c>
      <c r="AW46" s="33">
        <v>15</v>
      </c>
      <c r="AX46" s="33">
        <v>15</v>
      </c>
      <c r="AY46" s="33">
        <v>15</v>
      </c>
      <c r="AZ46" s="33">
        <v>15</v>
      </c>
      <c r="BA46" s="33">
        <v>15</v>
      </c>
      <c r="BB46" s="33">
        <v>15</v>
      </c>
      <c r="BC46" s="33">
        <v>10</v>
      </c>
      <c r="BD46" s="88">
        <v>100</v>
      </c>
      <c r="BE46" s="88" t="s">
        <v>126</v>
      </c>
      <c r="BF46" s="34" t="s">
        <v>156</v>
      </c>
      <c r="BG46" s="88" t="s">
        <v>126</v>
      </c>
      <c r="BH46" s="88" t="s">
        <v>126</v>
      </c>
      <c r="BI46" s="88">
        <v>100</v>
      </c>
      <c r="BJ46" s="149">
        <v>100</v>
      </c>
      <c r="BK46" s="186" t="s">
        <v>126</v>
      </c>
      <c r="BL46" s="39" t="s">
        <v>165</v>
      </c>
      <c r="BM46" s="39" t="s">
        <v>167</v>
      </c>
      <c r="BN46" s="85">
        <v>2</v>
      </c>
      <c r="BO46" s="185">
        <v>2</v>
      </c>
      <c r="BP46" s="85">
        <v>2</v>
      </c>
      <c r="BQ46" s="185">
        <v>2</v>
      </c>
      <c r="BR46" s="99" t="s">
        <v>47</v>
      </c>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row>
    <row r="47" spans="1:138" s="37" customFormat="1" ht="133.55000000000001" customHeight="1" x14ac:dyDescent="0.25">
      <c r="A47" s="150"/>
      <c r="B47" s="150"/>
      <c r="C47" s="99" t="s">
        <v>47</v>
      </c>
      <c r="D47" s="92" t="s">
        <v>47</v>
      </c>
      <c r="E47" s="151"/>
      <c r="F47" s="152"/>
      <c r="G47" s="152"/>
      <c r="H47" s="152"/>
      <c r="I47" s="153"/>
      <c r="J47" s="154"/>
      <c r="K47" s="153"/>
      <c r="L47" s="155"/>
      <c r="M47" s="155"/>
      <c r="N47" s="156">
        <v>0</v>
      </c>
      <c r="O47" s="157" t="s">
        <v>808</v>
      </c>
      <c r="P47" s="157">
        <v>0</v>
      </c>
      <c r="Q47" s="157"/>
      <c r="R47" s="155">
        <v>-2</v>
      </c>
      <c r="S47" s="155">
        <v>0</v>
      </c>
      <c r="T47" s="156">
        <v>0</v>
      </c>
      <c r="U47" s="157" t="s">
        <v>809</v>
      </c>
      <c r="V47" s="157">
        <v>0</v>
      </c>
      <c r="W47" s="155"/>
      <c r="X47" s="155"/>
      <c r="Y47" s="93" t="s">
        <v>524</v>
      </c>
      <c r="Z47" s="97" t="s">
        <v>209</v>
      </c>
      <c r="AA47" s="33" t="s">
        <v>23</v>
      </c>
      <c r="AB47" s="97" t="s">
        <v>381</v>
      </c>
      <c r="AC47" s="33" t="s">
        <v>7</v>
      </c>
      <c r="AD47" s="88">
        <v>0</v>
      </c>
      <c r="AE47" s="33">
        <v>0</v>
      </c>
      <c r="AF47" s="33">
        <v>0</v>
      </c>
      <c r="AG47" s="33">
        <v>0</v>
      </c>
      <c r="AH47" s="33">
        <v>0</v>
      </c>
      <c r="AI47" s="33" t="s">
        <v>6</v>
      </c>
      <c r="AJ47" s="33" t="s">
        <v>20</v>
      </c>
      <c r="AK47" s="33" t="s">
        <v>23</v>
      </c>
      <c r="AL47" s="33" t="s">
        <v>6</v>
      </c>
      <c r="AM47" s="33" t="s">
        <v>6</v>
      </c>
      <c r="AN47" s="33" t="s">
        <v>30</v>
      </c>
      <c r="AO47" s="33" t="s">
        <v>117</v>
      </c>
      <c r="AP47" s="33" t="s">
        <v>101</v>
      </c>
      <c r="AQ47" s="33" t="s">
        <v>103</v>
      </c>
      <c r="AR47" s="33" t="s">
        <v>105</v>
      </c>
      <c r="AS47" s="33" t="s">
        <v>113</v>
      </c>
      <c r="AT47" s="97" t="s">
        <v>108</v>
      </c>
      <c r="AU47" s="97" t="s">
        <v>110</v>
      </c>
      <c r="AV47" s="97" t="s">
        <v>112</v>
      </c>
      <c r="AW47" s="33">
        <v>15</v>
      </c>
      <c r="AX47" s="33">
        <v>15</v>
      </c>
      <c r="AY47" s="33">
        <v>15</v>
      </c>
      <c r="AZ47" s="33">
        <v>15</v>
      </c>
      <c r="BA47" s="33">
        <v>15</v>
      </c>
      <c r="BB47" s="33">
        <v>15</v>
      </c>
      <c r="BC47" s="33">
        <v>10</v>
      </c>
      <c r="BD47" s="88">
        <v>100</v>
      </c>
      <c r="BE47" s="88" t="s">
        <v>126</v>
      </c>
      <c r="BF47" s="34" t="s">
        <v>156</v>
      </c>
      <c r="BG47" s="88" t="s">
        <v>126</v>
      </c>
      <c r="BH47" s="88" t="s">
        <v>126</v>
      </c>
      <c r="BI47" s="88">
        <v>100</v>
      </c>
      <c r="BJ47" s="149"/>
      <c r="BK47" s="186"/>
      <c r="BL47" s="39" t="s">
        <v>165</v>
      </c>
      <c r="BM47" s="39" t="s">
        <v>167</v>
      </c>
      <c r="BN47" s="85">
        <v>2</v>
      </c>
      <c r="BO47" s="185"/>
      <c r="BP47" s="85">
        <v>2</v>
      </c>
      <c r="BQ47" s="185"/>
      <c r="BR47" s="99" t="s">
        <v>47</v>
      </c>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row>
    <row r="48" spans="1:138" s="37" customFormat="1" ht="102.7" customHeight="1" x14ac:dyDescent="0.25">
      <c r="A48" s="150">
        <v>8</v>
      </c>
      <c r="B48" s="150" t="s">
        <v>484</v>
      </c>
      <c r="C48" s="99" t="s">
        <v>47</v>
      </c>
      <c r="D48" s="92" t="s">
        <v>47</v>
      </c>
      <c r="E48" s="151" t="s">
        <v>32</v>
      </c>
      <c r="F48" s="152" t="s">
        <v>69</v>
      </c>
      <c r="G48" s="152" t="s">
        <v>77</v>
      </c>
      <c r="H48" s="152" t="s">
        <v>71</v>
      </c>
      <c r="I48" s="153" t="s">
        <v>210</v>
      </c>
      <c r="J48" s="154" t="s">
        <v>211</v>
      </c>
      <c r="K48" s="153" t="s">
        <v>207</v>
      </c>
      <c r="L48" s="155">
        <v>2</v>
      </c>
      <c r="M48" s="155">
        <v>4</v>
      </c>
      <c r="N48" s="156">
        <v>8</v>
      </c>
      <c r="O48" s="157" t="s">
        <v>810</v>
      </c>
      <c r="P48" s="157" t="s">
        <v>85</v>
      </c>
      <c r="Q48" s="157" t="s">
        <v>90</v>
      </c>
      <c r="R48" s="187">
        <v>1</v>
      </c>
      <c r="S48" s="187">
        <v>2</v>
      </c>
      <c r="T48" s="156">
        <v>2</v>
      </c>
      <c r="U48" s="157" t="s">
        <v>803</v>
      </c>
      <c r="V48" s="157" t="s">
        <v>87</v>
      </c>
      <c r="W48" s="152" t="s">
        <v>523</v>
      </c>
      <c r="X48" s="152" t="s">
        <v>23</v>
      </c>
      <c r="Y48" s="93" t="s">
        <v>524</v>
      </c>
      <c r="Z48" s="97" t="s">
        <v>209</v>
      </c>
      <c r="AA48" s="33" t="s">
        <v>23</v>
      </c>
      <c r="AB48" s="97" t="s">
        <v>381</v>
      </c>
      <c r="AC48" s="33" t="s">
        <v>7</v>
      </c>
      <c r="AD48" s="88">
        <v>0</v>
      </c>
      <c r="AE48" s="33">
        <v>0</v>
      </c>
      <c r="AF48" s="33">
        <v>0</v>
      </c>
      <c r="AG48" s="33">
        <v>0</v>
      </c>
      <c r="AH48" s="33">
        <v>0</v>
      </c>
      <c r="AI48" s="33" t="s">
        <v>6</v>
      </c>
      <c r="AJ48" s="33" t="s">
        <v>20</v>
      </c>
      <c r="AK48" s="33" t="s">
        <v>23</v>
      </c>
      <c r="AL48" s="33" t="s">
        <v>6</v>
      </c>
      <c r="AM48" s="33" t="s">
        <v>6</v>
      </c>
      <c r="AN48" s="33" t="s">
        <v>30</v>
      </c>
      <c r="AO48" s="33" t="s">
        <v>117</v>
      </c>
      <c r="AP48" s="33" t="s">
        <v>101</v>
      </c>
      <c r="AQ48" s="33" t="s">
        <v>103</v>
      </c>
      <c r="AR48" s="33" t="s">
        <v>105</v>
      </c>
      <c r="AS48" s="33" t="s">
        <v>113</v>
      </c>
      <c r="AT48" s="97" t="s">
        <v>108</v>
      </c>
      <c r="AU48" s="97" t="s">
        <v>110</v>
      </c>
      <c r="AV48" s="97" t="s">
        <v>112</v>
      </c>
      <c r="AW48" s="33">
        <v>15</v>
      </c>
      <c r="AX48" s="33">
        <v>15</v>
      </c>
      <c r="AY48" s="33">
        <v>15</v>
      </c>
      <c r="AZ48" s="33">
        <v>15</v>
      </c>
      <c r="BA48" s="33">
        <v>15</v>
      </c>
      <c r="BB48" s="33">
        <v>15</v>
      </c>
      <c r="BC48" s="33">
        <v>10</v>
      </c>
      <c r="BD48" s="88">
        <v>100</v>
      </c>
      <c r="BE48" s="88" t="s">
        <v>126</v>
      </c>
      <c r="BF48" s="34" t="s">
        <v>156</v>
      </c>
      <c r="BG48" s="88" t="s">
        <v>126</v>
      </c>
      <c r="BH48" s="88" t="s">
        <v>126</v>
      </c>
      <c r="BI48" s="88">
        <v>100</v>
      </c>
      <c r="BJ48" s="149">
        <v>100</v>
      </c>
      <c r="BK48" s="186" t="s">
        <v>126</v>
      </c>
      <c r="BL48" s="39" t="s">
        <v>165</v>
      </c>
      <c r="BM48" s="39" t="s">
        <v>167</v>
      </c>
      <c r="BN48" s="85">
        <v>2</v>
      </c>
      <c r="BO48" s="185">
        <v>2</v>
      </c>
      <c r="BP48" s="85">
        <v>2</v>
      </c>
      <c r="BQ48" s="185">
        <v>2</v>
      </c>
      <c r="BR48" s="99" t="s">
        <v>47</v>
      </c>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row>
    <row r="49" spans="1:138" s="37" customFormat="1" ht="102.7" customHeight="1" x14ac:dyDescent="0.25">
      <c r="A49" s="150"/>
      <c r="B49" s="150"/>
      <c r="C49" s="99" t="s">
        <v>47</v>
      </c>
      <c r="D49" s="92" t="s">
        <v>47</v>
      </c>
      <c r="E49" s="151"/>
      <c r="F49" s="152"/>
      <c r="G49" s="152"/>
      <c r="H49" s="152"/>
      <c r="I49" s="153"/>
      <c r="J49" s="154"/>
      <c r="K49" s="153"/>
      <c r="L49" s="155"/>
      <c r="M49" s="155"/>
      <c r="N49" s="156">
        <v>0</v>
      </c>
      <c r="O49" s="157" t="s">
        <v>808</v>
      </c>
      <c r="P49" s="157">
        <v>0</v>
      </c>
      <c r="Q49" s="157"/>
      <c r="R49" s="155">
        <v>-2</v>
      </c>
      <c r="S49" s="155">
        <v>0</v>
      </c>
      <c r="T49" s="156">
        <v>0</v>
      </c>
      <c r="U49" s="157" t="s">
        <v>809</v>
      </c>
      <c r="V49" s="157">
        <v>0</v>
      </c>
      <c r="W49" s="155"/>
      <c r="X49" s="155"/>
      <c r="Y49" s="93" t="s">
        <v>525</v>
      </c>
      <c r="Z49" s="97" t="s">
        <v>209</v>
      </c>
      <c r="AA49" s="33" t="s">
        <v>23</v>
      </c>
      <c r="AB49" s="97" t="s">
        <v>382</v>
      </c>
      <c r="AC49" s="33" t="s">
        <v>7</v>
      </c>
      <c r="AD49" s="88">
        <v>0</v>
      </c>
      <c r="AE49" s="33">
        <v>0</v>
      </c>
      <c r="AF49" s="33">
        <v>0</v>
      </c>
      <c r="AG49" s="33">
        <v>0</v>
      </c>
      <c r="AH49" s="33">
        <v>0</v>
      </c>
      <c r="AI49" s="33" t="s">
        <v>6</v>
      </c>
      <c r="AJ49" s="33" t="s">
        <v>20</v>
      </c>
      <c r="AK49" s="33" t="s">
        <v>23</v>
      </c>
      <c r="AL49" s="33" t="s">
        <v>6</v>
      </c>
      <c r="AM49" s="33" t="s">
        <v>6</v>
      </c>
      <c r="AN49" s="33" t="s">
        <v>30</v>
      </c>
      <c r="AO49" s="33" t="s">
        <v>117</v>
      </c>
      <c r="AP49" s="33" t="s">
        <v>101</v>
      </c>
      <c r="AQ49" s="33" t="s">
        <v>103</v>
      </c>
      <c r="AR49" s="33" t="s">
        <v>105</v>
      </c>
      <c r="AS49" s="33" t="s">
        <v>113</v>
      </c>
      <c r="AT49" s="97" t="s">
        <v>108</v>
      </c>
      <c r="AU49" s="97" t="s">
        <v>110</v>
      </c>
      <c r="AV49" s="97" t="s">
        <v>112</v>
      </c>
      <c r="AW49" s="33">
        <v>15</v>
      </c>
      <c r="AX49" s="33">
        <v>15</v>
      </c>
      <c r="AY49" s="33">
        <v>15</v>
      </c>
      <c r="AZ49" s="33">
        <v>15</v>
      </c>
      <c r="BA49" s="33">
        <v>15</v>
      </c>
      <c r="BB49" s="33">
        <v>15</v>
      </c>
      <c r="BC49" s="33">
        <v>10</v>
      </c>
      <c r="BD49" s="88">
        <v>100</v>
      </c>
      <c r="BE49" s="88" t="s">
        <v>126</v>
      </c>
      <c r="BF49" s="34" t="s">
        <v>156</v>
      </c>
      <c r="BG49" s="88" t="s">
        <v>126</v>
      </c>
      <c r="BH49" s="88" t="s">
        <v>126</v>
      </c>
      <c r="BI49" s="88">
        <v>100</v>
      </c>
      <c r="BJ49" s="149"/>
      <c r="BK49" s="186"/>
      <c r="BL49" s="39" t="s">
        <v>165</v>
      </c>
      <c r="BM49" s="39" t="s">
        <v>167</v>
      </c>
      <c r="BN49" s="85">
        <v>2</v>
      </c>
      <c r="BO49" s="185"/>
      <c r="BP49" s="85">
        <v>2</v>
      </c>
      <c r="BQ49" s="185"/>
      <c r="BR49" s="99" t="s">
        <v>47</v>
      </c>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row>
    <row r="50" spans="1:138" s="37" customFormat="1" ht="131.35" customHeight="1" x14ac:dyDescent="0.25">
      <c r="A50" s="150">
        <v>9</v>
      </c>
      <c r="B50" s="150" t="s">
        <v>418</v>
      </c>
      <c r="C50" s="99" t="s">
        <v>56</v>
      </c>
      <c r="D50" s="92" t="s">
        <v>56</v>
      </c>
      <c r="E50" s="151" t="s">
        <v>32</v>
      </c>
      <c r="F50" s="152" t="s">
        <v>69</v>
      </c>
      <c r="G50" s="152" t="s">
        <v>76</v>
      </c>
      <c r="H50" s="152" t="s">
        <v>81</v>
      </c>
      <c r="I50" s="153" t="s">
        <v>228</v>
      </c>
      <c r="J50" s="154" t="s">
        <v>229</v>
      </c>
      <c r="K50" s="153" t="s">
        <v>230</v>
      </c>
      <c r="L50" s="155">
        <v>5</v>
      </c>
      <c r="M50" s="155">
        <v>3</v>
      </c>
      <c r="N50" s="156">
        <v>15</v>
      </c>
      <c r="O50" s="157" t="s">
        <v>799</v>
      </c>
      <c r="P50" s="157" t="s">
        <v>84</v>
      </c>
      <c r="Q50" s="157" t="s">
        <v>90</v>
      </c>
      <c r="R50" s="187">
        <v>3</v>
      </c>
      <c r="S50" s="187">
        <v>1</v>
      </c>
      <c r="T50" s="156">
        <v>3</v>
      </c>
      <c r="U50" s="157" t="s">
        <v>811</v>
      </c>
      <c r="V50" s="157" t="s">
        <v>87</v>
      </c>
      <c r="W50" s="152" t="s">
        <v>523</v>
      </c>
      <c r="X50" s="152" t="s">
        <v>6</v>
      </c>
      <c r="Y50" s="93" t="s">
        <v>765</v>
      </c>
      <c r="Z50" s="97" t="s">
        <v>616</v>
      </c>
      <c r="AA50" s="33" t="s">
        <v>6</v>
      </c>
      <c r="AB50" s="97" t="s">
        <v>617</v>
      </c>
      <c r="AC50" s="33" t="s">
        <v>7</v>
      </c>
      <c r="AD50" s="88">
        <v>96</v>
      </c>
      <c r="AE50" s="33">
        <v>24</v>
      </c>
      <c r="AF50" s="33">
        <v>24</v>
      </c>
      <c r="AG50" s="33">
        <v>24</v>
      </c>
      <c r="AH50" s="33">
        <v>24</v>
      </c>
      <c r="AI50" s="33" t="s">
        <v>23</v>
      </c>
      <c r="AJ50" s="33" t="s">
        <v>20</v>
      </c>
      <c r="AK50" s="33" t="s">
        <v>6</v>
      </c>
      <c r="AL50" s="33" t="s">
        <v>6</v>
      </c>
      <c r="AM50" s="33" t="s">
        <v>6</v>
      </c>
      <c r="AN50" s="33" t="s">
        <v>25</v>
      </c>
      <c r="AO50" s="33" t="s">
        <v>117</v>
      </c>
      <c r="AP50" s="33" t="s">
        <v>101</v>
      </c>
      <c r="AQ50" s="33" t="s">
        <v>103</v>
      </c>
      <c r="AR50" s="33" t="s">
        <v>105</v>
      </c>
      <c r="AS50" s="33" t="s">
        <v>113</v>
      </c>
      <c r="AT50" s="97" t="s">
        <v>108</v>
      </c>
      <c r="AU50" s="97" t="s">
        <v>110</v>
      </c>
      <c r="AV50" s="97" t="s">
        <v>112</v>
      </c>
      <c r="AW50" s="33">
        <v>15</v>
      </c>
      <c r="AX50" s="33">
        <v>15</v>
      </c>
      <c r="AY50" s="33">
        <v>15</v>
      </c>
      <c r="AZ50" s="33">
        <v>15</v>
      </c>
      <c r="BA50" s="33">
        <v>15</v>
      </c>
      <c r="BB50" s="33">
        <v>15</v>
      </c>
      <c r="BC50" s="33">
        <v>10</v>
      </c>
      <c r="BD50" s="88">
        <v>100</v>
      </c>
      <c r="BE50" s="88" t="s">
        <v>126</v>
      </c>
      <c r="BF50" s="34" t="s">
        <v>156</v>
      </c>
      <c r="BG50" s="88" t="s">
        <v>126</v>
      </c>
      <c r="BH50" s="88" t="s">
        <v>126</v>
      </c>
      <c r="BI50" s="88">
        <v>100</v>
      </c>
      <c r="BJ50" s="149">
        <v>100</v>
      </c>
      <c r="BK50" s="186" t="s">
        <v>126</v>
      </c>
      <c r="BL50" s="39" t="s">
        <v>165</v>
      </c>
      <c r="BM50" s="39" t="s">
        <v>165</v>
      </c>
      <c r="BN50" s="85">
        <v>2</v>
      </c>
      <c r="BO50" s="185">
        <v>2</v>
      </c>
      <c r="BP50" s="85">
        <v>2</v>
      </c>
      <c r="BQ50" s="185">
        <v>2</v>
      </c>
      <c r="BR50" s="99" t="s">
        <v>56</v>
      </c>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row>
    <row r="51" spans="1:138" s="37" customFormat="1" ht="109.6" customHeight="1" x14ac:dyDescent="0.25">
      <c r="A51" s="150"/>
      <c r="B51" s="150"/>
      <c r="C51" s="99" t="s">
        <v>56</v>
      </c>
      <c r="D51" s="92" t="s">
        <v>56</v>
      </c>
      <c r="E51" s="151"/>
      <c r="F51" s="152"/>
      <c r="G51" s="152"/>
      <c r="H51" s="152"/>
      <c r="I51" s="153"/>
      <c r="J51" s="154"/>
      <c r="K51" s="153"/>
      <c r="L51" s="155"/>
      <c r="M51" s="155"/>
      <c r="N51" s="156">
        <v>0</v>
      </c>
      <c r="O51" s="157"/>
      <c r="P51" s="157"/>
      <c r="Q51" s="157"/>
      <c r="R51" s="155">
        <v>-2</v>
      </c>
      <c r="S51" s="155">
        <v>0</v>
      </c>
      <c r="T51" s="156">
        <v>0</v>
      </c>
      <c r="U51" s="157"/>
      <c r="V51" s="157"/>
      <c r="W51" s="155"/>
      <c r="X51" s="155"/>
      <c r="Y51" s="93" t="s">
        <v>526</v>
      </c>
      <c r="Z51" s="97" t="s">
        <v>616</v>
      </c>
      <c r="AA51" s="33" t="s">
        <v>6</v>
      </c>
      <c r="AB51" s="97" t="s">
        <v>384</v>
      </c>
      <c r="AC51" s="33" t="s">
        <v>7</v>
      </c>
      <c r="AD51" s="88">
        <v>0</v>
      </c>
      <c r="AE51" s="33">
        <v>0</v>
      </c>
      <c r="AF51" s="33">
        <v>0</v>
      </c>
      <c r="AG51" s="33">
        <v>0</v>
      </c>
      <c r="AH51" s="33">
        <v>0</v>
      </c>
      <c r="AI51" s="33" t="s">
        <v>6</v>
      </c>
      <c r="AJ51" s="33" t="s">
        <v>20</v>
      </c>
      <c r="AK51" s="33" t="s">
        <v>6</v>
      </c>
      <c r="AL51" s="33" t="s">
        <v>6</v>
      </c>
      <c r="AM51" s="33" t="s">
        <v>6</v>
      </c>
      <c r="AN51" s="33" t="s">
        <v>29</v>
      </c>
      <c r="AO51" s="33" t="s">
        <v>117</v>
      </c>
      <c r="AP51" s="33" t="s">
        <v>101</v>
      </c>
      <c r="AQ51" s="33" t="s">
        <v>103</v>
      </c>
      <c r="AR51" s="33" t="s">
        <v>105</v>
      </c>
      <c r="AS51" s="33" t="s">
        <v>113</v>
      </c>
      <c r="AT51" s="97" t="s">
        <v>108</v>
      </c>
      <c r="AU51" s="97" t="s">
        <v>110</v>
      </c>
      <c r="AV51" s="97" t="s">
        <v>112</v>
      </c>
      <c r="AW51" s="33">
        <v>15</v>
      </c>
      <c r="AX51" s="33">
        <v>15</v>
      </c>
      <c r="AY51" s="33">
        <v>15</v>
      </c>
      <c r="AZ51" s="33">
        <v>15</v>
      </c>
      <c r="BA51" s="33">
        <v>15</v>
      </c>
      <c r="BB51" s="33">
        <v>15</v>
      </c>
      <c r="BC51" s="33">
        <v>10</v>
      </c>
      <c r="BD51" s="88">
        <v>100</v>
      </c>
      <c r="BE51" s="88" t="s">
        <v>126</v>
      </c>
      <c r="BF51" s="34" t="s">
        <v>156</v>
      </c>
      <c r="BG51" s="88" t="s">
        <v>126</v>
      </c>
      <c r="BH51" s="88" t="s">
        <v>126</v>
      </c>
      <c r="BI51" s="88">
        <v>100</v>
      </c>
      <c r="BJ51" s="149"/>
      <c r="BK51" s="186"/>
      <c r="BL51" s="39" t="s">
        <v>165</v>
      </c>
      <c r="BM51" s="39" t="s">
        <v>165</v>
      </c>
      <c r="BN51" s="85">
        <v>2</v>
      </c>
      <c r="BO51" s="185"/>
      <c r="BP51" s="85">
        <v>2</v>
      </c>
      <c r="BQ51" s="185"/>
      <c r="BR51" s="99" t="s">
        <v>56</v>
      </c>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row>
    <row r="52" spans="1:138" s="37" customFormat="1" ht="97.55" customHeight="1" x14ac:dyDescent="0.25">
      <c r="A52" s="150"/>
      <c r="B52" s="150"/>
      <c r="C52" s="99" t="s">
        <v>56</v>
      </c>
      <c r="D52" s="92" t="s">
        <v>56</v>
      </c>
      <c r="E52" s="151"/>
      <c r="F52" s="152"/>
      <c r="G52" s="152"/>
      <c r="H52" s="152"/>
      <c r="I52" s="153"/>
      <c r="J52" s="154"/>
      <c r="K52" s="153"/>
      <c r="L52" s="155"/>
      <c r="M52" s="155"/>
      <c r="N52" s="156">
        <v>0</v>
      </c>
      <c r="O52" s="157"/>
      <c r="P52" s="157"/>
      <c r="Q52" s="157"/>
      <c r="R52" s="155">
        <v>-2</v>
      </c>
      <c r="S52" s="155">
        <v>0</v>
      </c>
      <c r="T52" s="156">
        <v>0</v>
      </c>
      <c r="U52" s="157"/>
      <c r="V52" s="157"/>
      <c r="W52" s="155"/>
      <c r="X52" s="155"/>
      <c r="Y52" s="93" t="s">
        <v>766</v>
      </c>
      <c r="Z52" s="97" t="s">
        <v>231</v>
      </c>
      <c r="AA52" s="33" t="s">
        <v>6</v>
      </c>
      <c r="AB52" s="97" t="s">
        <v>385</v>
      </c>
      <c r="AC52" s="33" t="s">
        <v>7</v>
      </c>
      <c r="AD52" s="88">
        <v>0</v>
      </c>
      <c r="AE52" s="33">
        <v>0</v>
      </c>
      <c r="AF52" s="33">
        <v>0</v>
      </c>
      <c r="AG52" s="33">
        <v>0</v>
      </c>
      <c r="AH52" s="33">
        <v>0</v>
      </c>
      <c r="AI52" s="33" t="s">
        <v>6</v>
      </c>
      <c r="AJ52" s="33" t="s">
        <v>20</v>
      </c>
      <c r="AK52" s="33" t="s">
        <v>23</v>
      </c>
      <c r="AL52" s="33" t="s">
        <v>23</v>
      </c>
      <c r="AM52" s="33" t="s">
        <v>6</v>
      </c>
      <c r="AN52" s="33" t="s">
        <v>29</v>
      </c>
      <c r="AO52" s="33" t="s">
        <v>117</v>
      </c>
      <c r="AP52" s="33" t="s">
        <v>101</v>
      </c>
      <c r="AQ52" s="33" t="s">
        <v>103</v>
      </c>
      <c r="AR52" s="33" t="s">
        <v>105</v>
      </c>
      <c r="AS52" s="33" t="s">
        <v>113</v>
      </c>
      <c r="AT52" s="97" t="s">
        <v>108</v>
      </c>
      <c r="AU52" s="97" t="s">
        <v>110</v>
      </c>
      <c r="AV52" s="97" t="s">
        <v>112</v>
      </c>
      <c r="AW52" s="33">
        <v>15</v>
      </c>
      <c r="AX52" s="33">
        <v>15</v>
      </c>
      <c r="AY52" s="33">
        <v>15</v>
      </c>
      <c r="AZ52" s="33">
        <v>15</v>
      </c>
      <c r="BA52" s="33">
        <v>15</v>
      </c>
      <c r="BB52" s="33">
        <v>15</v>
      </c>
      <c r="BC52" s="33">
        <v>10</v>
      </c>
      <c r="BD52" s="88">
        <v>100</v>
      </c>
      <c r="BE52" s="88" t="s">
        <v>126</v>
      </c>
      <c r="BF52" s="34" t="s">
        <v>156</v>
      </c>
      <c r="BG52" s="88" t="s">
        <v>126</v>
      </c>
      <c r="BH52" s="88" t="s">
        <v>126</v>
      </c>
      <c r="BI52" s="88">
        <v>100</v>
      </c>
      <c r="BJ52" s="149"/>
      <c r="BK52" s="186"/>
      <c r="BL52" s="39" t="s">
        <v>165</v>
      </c>
      <c r="BM52" s="39" t="s">
        <v>165</v>
      </c>
      <c r="BN52" s="85">
        <v>2</v>
      </c>
      <c r="BO52" s="185"/>
      <c r="BP52" s="85">
        <v>2</v>
      </c>
      <c r="BQ52" s="185"/>
      <c r="BR52" s="99" t="s">
        <v>56</v>
      </c>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row>
    <row r="53" spans="1:138" s="37" customFormat="1" ht="139.5" customHeight="1" x14ac:dyDescent="0.25">
      <c r="A53" s="150">
        <v>10</v>
      </c>
      <c r="B53" s="150" t="s">
        <v>419</v>
      </c>
      <c r="C53" s="99" t="s">
        <v>56</v>
      </c>
      <c r="D53" s="92" t="s">
        <v>56</v>
      </c>
      <c r="E53" s="151" t="s">
        <v>34</v>
      </c>
      <c r="F53" s="152" t="s">
        <v>64</v>
      </c>
      <c r="G53" s="152" t="s">
        <v>76</v>
      </c>
      <c r="H53" s="152" t="s">
        <v>71</v>
      </c>
      <c r="I53" s="153" t="s">
        <v>232</v>
      </c>
      <c r="J53" s="154" t="s">
        <v>233</v>
      </c>
      <c r="K53" s="153" t="s">
        <v>234</v>
      </c>
      <c r="L53" s="155">
        <v>3</v>
      </c>
      <c r="M53" s="155">
        <v>4</v>
      </c>
      <c r="N53" s="156">
        <v>12</v>
      </c>
      <c r="O53" s="157" t="s">
        <v>515</v>
      </c>
      <c r="P53" s="157" t="s">
        <v>84</v>
      </c>
      <c r="Q53" s="157" t="s">
        <v>90</v>
      </c>
      <c r="R53" s="187">
        <v>1</v>
      </c>
      <c r="S53" s="187">
        <v>4</v>
      </c>
      <c r="T53" s="156">
        <v>4</v>
      </c>
      <c r="U53" s="157" t="s">
        <v>812</v>
      </c>
      <c r="V53" s="157" t="s">
        <v>85</v>
      </c>
      <c r="W53" s="152" t="s">
        <v>523</v>
      </c>
      <c r="X53" s="152" t="s">
        <v>6</v>
      </c>
      <c r="Y53" s="93" t="s">
        <v>765</v>
      </c>
      <c r="Z53" s="97" t="s">
        <v>616</v>
      </c>
      <c r="AA53" s="33" t="s">
        <v>6</v>
      </c>
      <c r="AB53" s="97" t="s">
        <v>617</v>
      </c>
      <c r="AC53" s="33" t="s">
        <v>7</v>
      </c>
      <c r="AD53" s="88">
        <v>96</v>
      </c>
      <c r="AE53" s="33">
        <v>24</v>
      </c>
      <c r="AF53" s="33">
        <v>24</v>
      </c>
      <c r="AG53" s="33">
        <v>24</v>
      </c>
      <c r="AH53" s="33">
        <v>24</v>
      </c>
      <c r="AI53" s="33" t="s">
        <v>23</v>
      </c>
      <c r="AJ53" s="33" t="s">
        <v>20</v>
      </c>
      <c r="AK53" s="33" t="s">
        <v>6</v>
      </c>
      <c r="AL53" s="33" t="s">
        <v>6</v>
      </c>
      <c r="AM53" s="33" t="s">
        <v>6</v>
      </c>
      <c r="AN53" s="33" t="s">
        <v>25</v>
      </c>
      <c r="AO53" s="33" t="s">
        <v>117</v>
      </c>
      <c r="AP53" s="33" t="s">
        <v>101</v>
      </c>
      <c r="AQ53" s="33" t="s">
        <v>103</v>
      </c>
      <c r="AR53" s="33" t="s">
        <v>105</v>
      </c>
      <c r="AS53" s="33" t="s">
        <v>113</v>
      </c>
      <c r="AT53" s="97" t="s">
        <v>108</v>
      </c>
      <c r="AU53" s="97" t="s">
        <v>110</v>
      </c>
      <c r="AV53" s="97" t="s">
        <v>112</v>
      </c>
      <c r="AW53" s="33">
        <v>15</v>
      </c>
      <c r="AX53" s="33">
        <v>15</v>
      </c>
      <c r="AY53" s="33">
        <v>15</v>
      </c>
      <c r="AZ53" s="33">
        <v>15</v>
      </c>
      <c r="BA53" s="33">
        <v>15</v>
      </c>
      <c r="BB53" s="33">
        <v>15</v>
      </c>
      <c r="BC53" s="33">
        <v>10</v>
      </c>
      <c r="BD53" s="88">
        <v>100</v>
      </c>
      <c r="BE53" s="88" t="s">
        <v>126</v>
      </c>
      <c r="BF53" s="34" t="s">
        <v>156</v>
      </c>
      <c r="BG53" s="88" t="s">
        <v>126</v>
      </c>
      <c r="BH53" s="88" t="s">
        <v>126</v>
      </c>
      <c r="BI53" s="88">
        <v>100</v>
      </c>
      <c r="BJ53" s="149">
        <v>100</v>
      </c>
      <c r="BK53" s="186" t="s">
        <v>126</v>
      </c>
      <c r="BL53" s="39" t="s">
        <v>165</v>
      </c>
      <c r="BM53" s="39" t="s">
        <v>165</v>
      </c>
      <c r="BN53" s="85">
        <v>0</v>
      </c>
      <c r="BO53" s="185">
        <v>1.5</v>
      </c>
      <c r="BP53" s="85">
        <v>2</v>
      </c>
      <c r="BQ53" s="185">
        <v>0</v>
      </c>
      <c r="BR53" s="99" t="s">
        <v>56</v>
      </c>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row>
    <row r="54" spans="1:138" s="37" customFormat="1" ht="109.6" customHeight="1" x14ac:dyDescent="0.25">
      <c r="A54" s="150"/>
      <c r="B54" s="150"/>
      <c r="C54" s="99" t="s">
        <v>56</v>
      </c>
      <c r="D54" s="92" t="s">
        <v>56</v>
      </c>
      <c r="E54" s="151"/>
      <c r="F54" s="152"/>
      <c r="G54" s="152"/>
      <c r="H54" s="152"/>
      <c r="I54" s="153"/>
      <c r="J54" s="154"/>
      <c r="K54" s="153"/>
      <c r="L54" s="155"/>
      <c r="M54" s="155"/>
      <c r="N54" s="156"/>
      <c r="O54" s="157"/>
      <c r="P54" s="157"/>
      <c r="Q54" s="157"/>
      <c r="R54" s="187"/>
      <c r="S54" s="187"/>
      <c r="T54" s="156">
        <v>0</v>
      </c>
      <c r="U54" s="157"/>
      <c r="V54" s="157"/>
      <c r="W54" s="152"/>
      <c r="X54" s="152"/>
      <c r="Y54" s="93" t="s">
        <v>527</v>
      </c>
      <c r="Z54" s="97" t="s">
        <v>235</v>
      </c>
      <c r="AA54" s="33" t="s">
        <v>23</v>
      </c>
      <c r="AB54" s="97" t="s">
        <v>409</v>
      </c>
      <c r="AC54" s="33" t="s">
        <v>7</v>
      </c>
      <c r="AD54" s="88">
        <v>2</v>
      </c>
      <c r="AE54" s="33">
        <v>0</v>
      </c>
      <c r="AF54" s="33">
        <v>1</v>
      </c>
      <c r="AG54" s="33">
        <v>0</v>
      </c>
      <c r="AH54" s="33">
        <v>1</v>
      </c>
      <c r="AI54" s="33" t="s">
        <v>23</v>
      </c>
      <c r="AJ54" s="33" t="s">
        <v>20</v>
      </c>
      <c r="AK54" s="33" t="s">
        <v>23</v>
      </c>
      <c r="AL54" s="33" t="s">
        <v>23</v>
      </c>
      <c r="AM54" s="33" t="s">
        <v>6</v>
      </c>
      <c r="AN54" s="33" t="s">
        <v>31</v>
      </c>
      <c r="AO54" s="33" t="s">
        <v>117</v>
      </c>
      <c r="AP54" s="33" t="s">
        <v>101</v>
      </c>
      <c r="AQ54" s="33" t="s">
        <v>103</v>
      </c>
      <c r="AR54" s="33" t="s">
        <v>105</v>
      </c>
      <c r="AS54" s="33" t="s">
        <v>113</v>
      </c>
      <c r="AT54" s="97" t="s">
        <v>108</v>
      </c>
      <c r="AU54" s="97" t="s">
        <v>110</v>
      </c>
      <c r="AV54" s="97" t="s">
        <v>112</v>
      </c>
      <c r="AW54" s="33">
        <v>15</v>
      </c>
      <c r="AX54" s="33">
        <v>15</v>
      </c>
      <c r="AY54" s="33">
        <v>15</v>
      </c>
      <c r="AZ54" s="33">
        <v>15</v>
      </c>
      <c r="BA54" s="33">
        <v>15</v>
      </c>
      <c r="BB54" s="33">
        <v>15</v>
      </c>
      <c r="BC54" s="33">
        <v>10</v>
      </c>
      <c r="BD54" s="88">
        <v>100</v>
      </c>
      <c r="BE54" s="88" t="s">
        <v>126</v>
      </c>
      <c r="BF54" s="34" t="s">
        <v>156</v>
      </c>
      <c r="BG54" s="88" t="s">
        <v>126</v>
      </c>
      <c r="BH54" s="88" t="s">
        <v>126</v>
      </c>
      <c r="BI54" s="88">
        <v>100</v>
      </c>
      <c r="BJ54" s="149"/>
      <c r="BK54" s="186"/>
      <c r="BL54" s="39" t="s">
        <v>165</v>
      </c>
      <c r="BM54" s="39" t="s">
        <v>165</v>
      </c>
      <c r="BN54" s="85">
        <v>2</v>
      </c>
      <c r="BO54" s="185"/>
      <c r="BP54" s="85">
        <v>2</v>
      </c>
      <c r="BQ54" s="185"/>
      <c r="BR54" s="99" t="s">
        <v>56</v>
      </c>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row>
    <row r="55" spans="1:138" s="37" customFormat="1" ht="107.25" customHeight="1" x14ac:dyDescent="0.25">
      <c r="A55" s="150"/>
      <c r="B55" s="150"/>
      <c r="C55" s="99" t="s">
        <v>56</v>
      </c>
      <c r="D55" s="92" t="s">
        <v>56</v>
      </c>
      <c r="E55" s="151"/>
      <c r="F55" s="152"/>
      <c r="G55" s="152"/>
      <c r="H55" s="152"/>
      <c r="I55" s="153"/>
      <c r="J55" s="154"/>
      <c r="K55" s="153"/>
      <c r="L55" s="155"/>
      <c r="M55" s="155"/>
      <c r="N55" s="156"/>
      <c r="O55" s="157"/>
      <c r="P55" s="157"/>
      <c r="Q55" s="157"/>
      <c r="R55" s="187"/>
      <c r="S55" s="187"/>
      <c r="T55" s="156">
        <v>0</v>
      </c>
      <c r="U55" s="157"/>
      <c r="V55" s="157"/>
      <c r="W55" s="152"/>
      <c r="X55" s="152"/>
      <c r="Y55" s="93" t="s">
        <v>766</v>
      </c>
      <c r="Z55" s="97" t="s">
        <v>616</v>
      </c>
      <c r="AA55" s="33" t="s">
        <v>6</v>
      </c>
      <c r="AB55" s="97" t="s">
        <v>385</v>
      </c>
      <c r="AC55" s="33" t="s">
        <v>7</v>
      </c>
      <c r="AD55" s="88">
        <v>0</v>
      </c>
      <c r="AE55" s="33">
        <v>0</v>
      </c>
      <c r="AF55" s="33">
        <v>0</v>
      </c>
      <c r="AG55" s="33">
        <v>0</v>
      </c>
      <c r="AH55" s="33">
        <v>0</v>
      </c>
      <c r="AI55" s="33" t="s">
        <v>6</v>
      </c>
      <c r="AJ55" s="33" t="s">
        <v>20</v>
      </c>
      <c r="AK55" s="33" t="s">
        <v>23</v>
      </c>
      <c r="AL55" s="33" t="s">
        <v>23</v>
      </c>
      <c r="AM55" s="33" t="s">
        <v>6</v>
      </c>
      <c r="AN55" s="33" t="s">
        <v>29</v>
      </c>
      <c r="AO55" s="33" t="s">
        <v>117</v>
      </c>
      <c r="AP55" s="33" t="s">
        <v>101</v>
      </c>
      <c r="AQ55" s="33" t="s">
        <v>103</v>
      </c>
      <c r="AR55" s="33" t="s">
        <v>105</v>
      </c>
      <c r="AS55" s="33" t="s">
        <v>113</v>
      </c>
      <c r="AT55" s="97" t="s">
        <v>108</v>
      </c>
      <c r="AU55" s="97" t="s">
        <v>110</v>
      </c>
      <c r="AV55" s="97" t="s">
        <v>112</v>
      </c>
      <c r="AW55" s="33">
        <v>15</v>
      </c>
      <c r="AX55" s="33">
        <v>15</v>
      </c>
      <c r="AY55" s="33">
        <v>15</v>
      </c>
      <c r="AZ55" s="33">
        <v>15</v>
      </c>
      <c r="BA55" s="33">
        <v>15</v>
      </c>
      <c r="BB55" s="33">
        <v>15</v>
      </c>
      <c r="BC55" s="33">
        <v>10</v>
      </c>
      <c r="BD55" s="88">
        <v>100</v>
      </c>
      <c r="BE55" s="88" t="s">
        <v>126</v>
      </c>
      <c r="BF55" s="34" t="s">
        <v>156</v>
      </c>
      <c r="BG55" s="88" t="s">
        <v>126</v>
      </c>
      <c r="BH55" s="88" t="s">
        <v>126</v>
      </c>
      <c r="BI55" s="88">
        <v>100</v>
      </c>
      <c r="BJ55" s="149"/>
      <c r="BK55" s="186"/>
      <c r="BL55" s="39" t="s">
        <v>165</v>
      </c>
      <c r="BM55" s="39" t="s">
        <v>165</v>
      </c>
      <c r="BN55" s="85">
        <v>2</v>
      </c>
      <c r="BO55" s="185"/>
      <c r="BP55" s="85">
        <v>2</v>
      </c>
      <c r="BQ55" s="185"/>
      <c r="BR55" s="99" t="s">
        <v>56</v>
      </c>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row>
    <row r="56" spans="1:138" s="37" customFormat="1" ht="95.95" customHeight="1" x14ac:dyDescent="0.25">
      <c r="A56" s="150"/>
      <c r="B56" s="150"/>
      <c r="C56" s="99" t="s">
        <v>56</v>
      </c>
      <c r="D56" s="92" t="s">
        <v>56</v>
      </c>
      <c r="E56" s="151"/>
      <c r="F56" s="152"/>
      <c r="G56" s="152"/>
      <c r="H56" s="152"/>
      <c r="I56" s="153"/>
      <c r="J56" s="154"/>
      <c r="K56" s="153"/>
      <c r="L56" s="155"/>
      <c r="M56" s="155"/>
      <c r="N56" s="156"/>
      <c r="O56" s="157" t="s">
        <v>808</v>
      </c>
      <c r="P56" s="157">
        <v>0</v>
      </c>
      <c r="Q56" s="157"/>
      <c r="R56" s="187"/>
      <c r="S56" s="187"/>
      <c r="T56" s="156">
        <v>0</v>
      </c>
      <c r="U56" s="157" t="s">
        <v>808</v>
      </c>
      <c r="V56" s="157">
        <v>0</v>
      </c>
      <c r="W56" s="152"/>
      <c r="X56" s="152"/>
      <c r="Y56" s="93" t="s">
        <v>767</v>
      </c>
      <c r="Z56" s="97" t="s">
        <v>235</v>
      </c>
      <c r="AA56" s="33" t="s">
        <v>23</v>
      </c>
      <c r="AB56" s="97" t="s">
        <v>410</v>
      </c>
      <c r="AC56" s="33" t="s">
        <v>7</v>
      </c>
      <c r="AD56" s="88">
        <v>0</v>
      </c>
      <c r="AE56" s="33">
        <v>0</v>
      </c>
      <c r="AF56" s="33">
        <v>0</v>
      </c>
      <c r="AG56" s="33">
        <v>0</v>
      </c>
      <c r="AH56" s="33">
        <v>0</v>
      </c>
      <c r="AI56" s="33" t="s">
        <v>6</v>
      </c>
      <c r="AJ56" s="33" t="s">
        <v>20</v>
      </c>
      <c r="AK56" s="33" t="s">
        <v>23</v>
      </c>
      <c r="AL56" s="33" t="s">
        <v>23</v>
      </c>
      <c r="AM56" s="33" t="s">
        <v>6</v>
      </c>
      <c r="AN56" s="33" t="s">
        <v>29</v>
      </c>
      <c r="AO56" s="33" t="s">
        <v>117</v>
      </c>
      <c r="AP56" s="33" t="s">
        <v>101</v>
      </c>
      <c r="AQ56" s="33" t="s">
        <v>103</v>
      </c>
      <c r="AR56" s="33" t="s">
        <v>105</v>
      </c>
      <c r="AS56" s="33" t="s">
        <v>113</v>
      </c>
      <c r="AT56" s="97" t="s">
        <v>108</v>
      </c>
      <c r="AU56" s="97" t="s">
        <v>110</v>
      </c>
      <c r="AV56" s="97" t="s">
        <v>112</v>
      </c>
      <c r="AW56" s="33">
        <v>15</v>
      </c>
      <c r="AX56" s="33">
        <v>15</v>
      </c>
      <c r="AY56" s="33">
        <v>15</v>
      </c>
      <c r="AZ56" s="33">
        <v>15</v>
      </c>
      <c r="BA56" s="33">
        <v>15</v>
      </c>
      <c r="BB56" s="33">
        <v>15</v>
      </c>
      <c r="BC56" s="33">
        <v>10</v>
      </c>
      <c r="BD56" s="88">
        <v>100</v>
      </c>
      <c r="BE56" s="88" t="s">
        <v>126</v>
      </c>
      <c r="BF56" s="34" t="s">
        <v>156</v>
      </c>
      <c r="BG56" s="88" t="s">
        <v>126</v>
      </c>
      <c r="BH56" s="88" t="s">
        <v>126</v>
      </c>
      <c r="BI56" s="88">
        <v>100</v>
      </c>
      <c r="BJ56" s="149"/>
      <c r="BK56" s="186"/>
      <c r="BL56" s="39" t="s">
        <v>165</v>
      </c>
      <c r="BM56" s="39" t="s">
        <v>165</v>
      </c>
      <c r="BN56" s="85">
        <v>2</v>
      </c>
      <c r="BO56" s="185"/>
      <c r="BP56" s="85">
        <v>2</v>
      </c>
      <c r="BQ56" s="185"/>
      <c r="BR56" s="99" t="s">
        <v>56</v>
      </c>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row>
    <row r="57" spans="1:138" s="37" customFormat="1" ht="251.25" customHeight="1" x14ac:dyDescent="0.25">
      <c r="A57" s="91">
        <v>11</v>
      </c>
      <c r="B57" s="91" t="s">
        <v>422</v>
      </c>
      <c r="C57" s="99" t="s">
        <v>57</v>
      </c>
      <c r="D57" s="92" t="s">
        <v>57</v>
      </c>
      <c r="E57" s="92" t="s">
        <v>38</v>
      </c>
      <c r="F57" s="87" t="s">
        <v>67</v>
      </c>
      <c r="G57" s="87" t="s">
        <v>76</v>
      </c>
      <c r="H57" s="87" t="s">
        <v>72</v>
      </c>
      <c r="I57" s="93" t="s">
        <v>219</v>
      </c>
      <c r="J57" s="94" t="s">
        <v>375</v>
      </c>
      <c r="K57" s="93" t="s">
        <v>220</v>
      </c>
      <c r="L57" s="90">
        <v>3</v>
      </c>
      <c r="M57" s="90">
        <v>4</v>
      </c>
      <c r="N57" s="85">
        <v>12</v>
      </c>
      <c r="O57" s="95" t="s">
        <v>515</v>
      </c>
      <c r="P57" s="95" t="s">
        <v>84</v>
      </c>
      <c r="Q57" s="95" t="s">
        <v>90</v>
      </c>
      <c r="R57" s="89">
        <v>1</v>
      </c>
      <c r="S57" s="89">
        <v>2</v>
      </c>
      <c r="T57" s="85">
        <v>2</v>
      </c>
      <c r="U57" s="95" t="s">
        <v>803</v>
      </c>
      <c r="V57" s="95" t="s">
        <v>87</v>
      </c>
      <c r="W57" s="87" t="s">
        <v>528</v>
      </c>
      <c r="X57" s="87" t="s">
        <v>6</v>
      </c>
      <c r="Y57" s="93" t="s">
        <v>758</v>
      </c>
      <c r="Z57" s="97" t="s">
        <v>221</v>
      </c>
      <c r="AA57" s="33" t="s">
        <v>6</v>
      </c>
      <c r="AB57" s="97" t="s">
        <v>554</v>
      </c>
      <c r="AC57" s="33" t="s">
        <v>7</v>
      </c>
      <c r="AD57" s="88">
        <v>12</v>
      </c>
      <c r="AE57" s="33">
        <v>3</v>
      </c>
      <c r="AF57" s="33">
        <v>3</v>
      </c>
      <c r="AG57" s="33">
        <v>3</v>
      </c>
      <c r="AH57" s="33">
        <v>3</v>
      </c>
      <c r="AI57" s="33" t="s">
        <v>23</v>
      </c>
      <c r="AJ57" s="33" t="s">
        <v>20</v>
      </c>
      <c r="AK57" s="33" t="s">
        <v>6</v>
      </c>
      <c r="AL57" s="33" t="s">
        <v>6</v>
      </c>
      <c r="AM57" s="33" t="s">
        <v>6</v>
      </c>
      <c r="AN57" s="33" t="s">
        <v>27</v>
      </c>
      <c r="AO57" s="33" t="s">
        <v>117</v>
      </c>
      <c r="AP57" s="33" t="s">
        <v>101</v>
      </c>
      <c r="AQ57" s="33" t="s">
        <v>103</v>
      </c>
      <c r="AR57" s="33" t="s">
        <v>105</v>
      </c>
      <c r="AS57" s="33" t="s">
        <v>113</v>
      </c>
      <c r="AT57" s="97" t="s">
        <v>108</v>
      </c>
      <c r="AU57" s="97" t="s">
        <v>110</v>
      </c>
      <c r="AV57" s="97" t="s">
        <v>112</v>
      </c>
      <c r="AW57" s="33">
        <v>15</v>
      </c>
      <c r="AX57" s="33">
        <v>15</v>
      </c>
      <c r="AY57" s="33">
        <v>15</v>
      </c>
      <c r="AZ57" s="33">
        <v>15</v>
      </c>
      <c r="BA57" s="33">
        <v>15</v>
      </c>
      <c r="BB57" s="33">
        <v>15</v>
      </c>
      <c r="BC57" s="33">
        <v>10</v>
      </c>
      <c r="BD57" s="88">
        <v>100</v>
      </c>
      <c r="BE57" s="88" t="s">
        <v>126</v>
      </c>
      <c r="BF57" s="34" t="s">
        <v>156</v>
      </c>
      <c r="BG57" s="88" t="s">
        <v>126</v>
      </c>
      <c r="BH57" s="88" t="s">
        <v>126</v>
      </c>
      <c r="BI57" s="88">
        <v>100</v>
      </c>
      <c r="BJ57" s="86">
        <v>100</v>
      </c>
      <c r="BK57" s="88" t="s">
        <v>126</v>
      </c>
      <c r="BL57" s="39" t="s">
        <v>165</v>
      </c>
      <c r="BM57" s="39" t="s">
        <v>165</v>
      </c>
      <c r="BN57" s="85">
        <v>2</v>
      </c>
      <c r="BO57" s="98">
        <v>2</v>
      </c>
      <c r="BP57" s="85">
        <v>2</v>
      </c>
      <c r="BQ57" s="98">
        <v>2</v>
      </c>
      <c r="BR57" s="99" t="s">
        <v>57</v>
      </c>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row>
    <row r="58" spans="1:138" s="37" customFormat="1" ht="127.6" customHeight="1" x14ac:dyDescent="0.25">
      <c r="A58" s="150">
        <v>12</v>
      </c>
      <c r="B58" s="150" t="s">
        <v>423</v>
      </c>
      <c r="C58" s="99" t="s">
        <v>57</v>
      </c>
      <c r="D58" s="92" t="s">
        <v>57</v>
      </c>
      <c r="E58" s="151" t="s">
        <v>38</v>
      </c>
      <c r="F58" s="152" t="s">
        <v>65</v>
      </c>
      <c r="G58" s="152" t="s">
        <v>41</v>
      </c>
      <c r="H58" s="152" t="s">
        <v>83</v>
      </c>
      <c r="I58" s="153" t="s">
        <v>222</v>
      </c>
      <c r="J58" s="154" t="s">
        <v>759</v>
      </c>
      <c r="K58" s="153" t="s">
        <v>223</v>
      </c>
      <c r="L58" s="155">
        <v>5</v>
      </c>
      <c r="M58" s="155">
        <v>5</v>
      </c>
      <c r="N58" s="156">
        <v>25</v>
      </c>
      <c r="O58" s="157" t="s">
        <v>813</v>
      </c>
      <c r="P58" s="157" t="s">
        <v>84</v>
      </c>
      <c r="Q58" s="157" t="s">
        <v>90</v>
      </c>
      <c r="R58" s="187">
        <v>3</v>
      </c>
      <c r="S58" s="187">
        <v>3</v>
      </c>
      <c r="T58" s="156">
        <v>9</v>
      </c>
      <c r="U58" s="157" t="s">
        <v>814</v>
      </c>
      <c r="V58" s="157" t="s">
        <v>85</v>
      </c>
      <c r="W58" s="152" t="s">
        <v>528</v>
      </c>
      <c r="X58" s="152" t="s">
        <v>23</v>
      </c>
      <c r="Y58" s="93" t="s">
        <v>760</v>
      </c>
      <c r="Z58" s="97" t="s">
        <v>224</v>
      </c>
      <c r="AA58" s="33" t="s">
        <v>23</v>
      </c>
      <c r="AB58" s="97" t="s">
        <v>383</v>
      </c>
      <c r="AC58" s="33" t="s">
        <v>7</v>
      </c>
      <c r="AD58" s="88">
        <v>4</v>
      </c>
      <c r="AE58" s="33">
        <v>1</v>
      </c>
      <c r="AF58" s="33">
        <v>1</v>
      </c>
      <c r="AG58" s="33">
        <v>1</v>
      </c>
      <c r="AH58" s="33">
        <v>1</v>
      </c>
      <c r="AI58" s="33" t="s">
        <v>6</v>
      </c>
      <c r="AJ58" s="33" t="s">
        <v>20</v>
      </c>
      <c r="AK58" s="33" t="s">
        <v>6</v>
      </c>
      <c r="AL58" s="33" t="s">
        <v>6</v>
      </c>
      <c r="AM58" s="33" t="s">
        <v>6</v>
      </c>
      <c r="AN58" s="33" t="s">
        <v>61</v>
      </c>
      <c r="AO58" s="33" t="s">
        <v>117</v>
      </c>
      <c r="AP58" s="33" t="s">
        <v>101</v>
      </c>
      <c r="AQ58" s="33" t="s">
        <v>103</v>
      </c>
      <c r="AR58" s="33" t="s">
        <v>105</v>
      </c>
      <c r="AS58" s="33" t="s">
        <v>113</v>
      </c>
      <c r="AT58" s="97" t="s">
        <v>108</v>
      </c>
      <c r="AU58" s="97" t="s">
        <v>110</v>
      </c>
      <c r="AV58" s="97" t="s">
        <v>112</v>
      </c>
      <c r="AW58" s="33">
        <v>15</v>
      </c>
      <c r="AX58" s="33">
        <v>15</v>
      </c>
      <c r="AY58" s="33">
        <v>15</v>
      </c>
      <c r="AZ58" s="33">
        <v>15</v>
      </c>
      <c r="BA58" s="33">
        <v>15</v>
      </c>
      <c r="BB58" s="33">
        <v>15</v>
      </c>
      <c r="BC58" s="33">
        <v>10</v>
      </c>
      <c r="BD58" s="88">
        <v>100</v>
      </c>
      <c r="BE58" s="88" t="s">
        <v>126</v>
      </c>
      <c r="BF58" s="34" t="s">
        <v>156</v>
      </c>
      <c r="BG58" s="88" t="s">
        <v>126</v>
      </c>
      <c r="BH58" s="88" t="s">
        <v>126</v>
      </c>
      <c r="BI58" s="88">
        <v>100</v>
      </c>
      <c r="BJ58" s="149">
        <v>100</v>
      </c>
      <c r="BK58" s="186" t="s">
        <v>126</v>
      </c>
      <c r="BL58" s="39" t="s">
        <v>165</v>
      </c>
      <c r="BM58" s="39" t="s">
        <v>165</v>
      </c>
      <c r="BN58" s="85">
        <v>2</v>
      </c>
      <c r="BO58" s="185">
        <v>2</v>
      </c>
      <c r="BP58" s="85">
        <v>2</v>
      </c>
      <c r="BQ58" s="185">
        <v>2</v>
      </c>
      <c r="BR58" s="99" t="s">
        <v>57</v>
      </c>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row>
    <row r="59" spans="1:138" s="37" customFormat="1" ht="127.6" customHeight="1" x14ac:dyDescent="0.25">
      <c r="A59" s="150"/>
      <c r="B59" s="150"/>
      <c r="C59" s="99" t="s">
        <v>57</v>
      </c>
      <c r="D59" s="92" t="s">
        <v>57</v>
      </c>
      <c r="E59" s="151"/>
      <c r="F59" s="152"/>
      <c r="G59" s="152"/>
      <c r="H59" s="152"/>
      <c r="I59" s="153"/>
      <c r="J59" s="154"/>
      <c r="K59" s="153"/>
      <c r="L59" s="155"/>
      <c r="M59" s="155"/>
      <c r="N59" s="156"/>
      <c r="O59" s="157"/>
      <c r="P59" s="157">
        <v>0</v>
      </c>
      <c r="Q59" s="157"/>
      <c r="R59" s="155">
        <v>-2</v>
      </c>
      <c r="S59" s="155">
        <v>0</v>
      </c>
      <c r="T59" s="156"/>
      <c r="U59" s="157"/>
      <c r="V59" s="157">
        <v>0</v>
      </c>
      <c r="W59" s="155"/>
      <c r="X59" s="155"/>
      <c r="Y59" s="93" t="s">
        <v>761</v>
      </c>
      <c r="Z59" s="97" t="s">
        <v>224</v>
      </c>
      <c r="AA59" s="33" t="s">
        <v>23</v>
      </c>
      <c r="AB59" s="97" t="s">
        <v>555</v>
      </c>
      <c r="AC59" s="33" t="s">
        <v>9</v>
      </c>
      <c r="AD59" s="88">
        <v>4</v>
      </c>
      <c r="AE59" s="33">
        <v>1</v>
      </c>
      <c r="AF59" s="33">
        <v>1</v>
      </c>
      <c r="AG59" s="33">
        <v>1</v>
      </c>
      <c r="AH59" s="33">
        <v>1</v>
      </c>
      <c r="AI59" s="33" t="s">
        <v>6</v>
      </c>
      <c r="AJ59" s="33" t="s">
        <v>20</v>
      </c>
      <c r="AK59" s="33" t="s">
        <v>23</v>
      </c>
      <c r="AL59" s="33" t="s">
        <v>6</v>
      </c>
      <c r="AM59" s="33" t="s">
        <v>6</v>
      </c>
      <c r="AN59" s="33" t="s">
        <v>29</v>
      </c>
      <c r="AO59" s="33" t="s">
        <v>117</v>
      </c>
      <c r="AP59" s="33" t="s">
        <v>101</v>
      </c>
      <c r="AQ59" s="33" t="s">
        <v>103</v>
      </c>
      <c r="AR59" s="33" t="s">
        <v>105</v>
      </c>
      <c r="AS59" s="33" t="s">
        <v>113</v>
      </c>
      <c r="AT59" s="97" t="s">
        <v>108</v>
      </c>
      <c r="AU59" s="97" t="s">
        <v>110</v>
      </c>
      <c r="AV59" s="97" t="s">
        <v>112</v>
      </c>
      <c r="AW59" s="33">
        <v>15</v>
      </c>
      <c r="AX59" s="33">
        <v>15</v>
      </c>
      <c r="AY59" s="33">
        <v>15</v>
      </c>
      <c r="AZ59" s="33">
        <v>15</v>
      </c>
      <c r="BA59" s="33">
        <v>15</v>
      </c>
      <c r="BB59" s="33">
        <v>15</v>
      </c>
      <c r="BC59" s="33">
        <v>10</v>
      </c>
      <c r="BD59" s="88">
        <v>100</v>
      </c>
      <c r="BE59" s="88" t="s">
        <v>126</v>
      </c>
      <c r="BF59" s="34" t="s">
        <v>156</v>
      </c>
      <c r="BG59" s="88" t="s">
        <v>126</v>
      </c>
      <c r="BH59" s="88" t="s">
        <v>126</v>
      </c>
      <c r="BI59" s="88">
        <v>100</v>
      </c>
      <c r="BJ59" s="149"/>
      <c r="BK59" s="186"/>
      <c r="BL59" s="39" t="s">
        <v>165</v>
      </c>
      <c r="BM59" s="39" t="s">
        <v>165</v>
      </c>
      <c r="BN59" s="85">
        <v>2</v>
      </c>
      <c r="BO59" s="185"/>
      <c r="BP59" s="85">
        <v>2</v>
      </c>
      <c r="BQ59" s="185"/>
      <c r="BR59" s="99" t="s">
        <v>57</v>
      </c>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row>
    <row r="60" spans="1:138" s="37" customFormat="1" ht="90.8" customHeight="1" x14ac:dyDescent="0.25">
      <c r="A60" s="150">
        <v>13</v>
      </c>
      <c r="B60" s="150" t="s">
        <v>424</v>
      </c>
      <c r="C60" s="99" t="s">
        <v>57</v>
      </c>
      <c r="D60" s="92" t="s">
        <v>57</v>
      </c>
      <c r="E60" s="151" t="s">
        <v>34</v>
      </c>
      <c r="F60" s="152" t="s">
        <v>65</v>
      </c>
      <c r="G60" s="152" t="s">
        <v>77</v>
      </c>
      <c r="H60" s="152" t="s">
        <v>71</v>
      </c>
      <c r="I60" s="153" t="s">
        <v>225</v>
      </c>
      <c r="J60" s="154" t="s">
        <v>226</v>
      </c>
      <c r="K60" s="153" t="s">
        <v>227</v>
      </c>
      <c r="L60" s="155">
        <v>1</v>
      </c>
      <c r="M60" s="155">
        <v>4</v>
      </c>
      <c r="N60" s="156">
        <v>4</v>
      </c>
      <c r="O60" s="157" t="s">
        <v>812</v>
      </c>
      <c r="P60" s="157" t="s">
        <v>85</v>
      </c>
      <c r="Q60" s="157" t="s">
        <v>90</v>
      </c>
      <c r="R60" s="187">
        <v>1</v>
      </c>
      <c r="S60" s="187">
        <v>4</v>
      </c>
      <c r="T60" s="156">
        <v>4</v>
      </c>
      <c r="U60" s="157" t="s">
        <v>812</v>
      </c>
      <c r="V60" s="157" t="s">
        <v>85</v>
      </c>
      <c r="W60" s="152" t="s">
        <v>528</v>
      </c>
      <c r="X60" s="152" t="s">
        <v>23</v>
      </c>
      <c r="Y60" s="93" t="s">
        <v>762</v>
      </c>
      <c r="Z60" s="97" t="s">
        <v>556</v>
      </c>
      <c r="AA60" s="33" t="s">
        <v>23</v>
      </c>
      <c r="AB60" s="97" t="s">
        <v>557</v>
      </c>
      <c r="AC60" s="33" t="s">
        <v>9</v>
      </c>
      <c r="AD60" s="88">
        <v>0</v>
      </c>
      <c r="AE60" s="33">
        <v>0</v>
      </c>
      <c r="AF60" s="33">
        <v>0</v>
      </c>
      <c r="AG60" s="33">
        <v>0</v>
      </c>
      <c r="AH60" s="33">
        <v>0</v>
      </c>
      <c r="AI60" s="33" t="s">
        <v>6</v>
      </c>
      <c r="AJ60" s="33" t="s">
        <v>20</v>
      </c>
      <c r="AK60" s="33" t="s">
        <v>23</v>
      </c>
      <c r="AL60" s="33" t="s">
        <v>23</v>
      </c>
      <c r="AM60" s="33" t="s">
        <v>6</v>
      </c>
      <c r="AN60" s="33" t="s">
        <v>30</v>
      </c>
      <c r="AO60" s="33" t="s">
        <v>118</v>
      </c>
      <c r="AP60" s="33" t="s">
        <v>101</v>
      </c>
      <c r="AQ60" s="33" t="s">
        <v>103</v>
      </c>
      <c r="AR60" s="33" t="s">
        <v>105</v>
      </c>
      <c r="AS60" s="33" t="s">
        <v>113</v>
      </c>
      <c r="AT60" s="97" t="s">
        <v>108</v>
      </c>
      <c r="AU60" s="97" t="s">
        <v>110</v>
      </c>
      <c r="AV60" s="97" t="s">
        <v>112</v>
      </c>
      <c r="AW60" s="33">
        <v>15</v>
      </c>
      <c r="AX60" s="33">
        <v>15</v>
      </c>
      <c r="AY60" s="33">
        <v>15</v>
      </c>
      <c r="AZ60" s="33">
        <v>15</v>
      </c>
      <c r="BA60" s="33">
        <v>15</v>
      </c>
      <c r="BB60" s="33">
        <v>15</v>
      </c>
      <c r="BC60" s="33">
        <v>10</v>
      </c>
      <c r="BD60" s="88">
        <v>100</v>
      </c>
      <c r="BE60" s="88" t="s">
        <v>126</v>
      </c>
      <c r="BF60" s="34" t="s">
        <v>156</v>
      </c>
      <c r="BG60" s="88" t="s">
        <v>126</v>
      </c>
      <c r="BH60" s="88" t="s">
        <v>126</v>
      </c>
      <c r="BI60" s="88">
        <v>100</v>
      </c>
      <c r="BJ60" s="149">
        <v>100</v>
      </c>
      <c r="BK60" s="186" t="s">
        <v>126</v>
      </c>
      <c r="BL60" s="39" t="s">
        <v>165</v>
      </c>
      <c r="BM60" s="39" t="s">
        <v>167</v>
      </c>
      <c r="BN60" s="85">
        <v>0</v>
      </c>
      <c r="BO60" s="185">
        <v>1</v>
      </c>
      <c r="BP60" s="85">
        <v>0</v>
      </c>
      <c r="BQ60" s="185">
        <v>0</v>
      </c>
      <c r="BR60" s="99" t="s">
        <v>57</v>
      </c>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row>
    <row r="61" spans="1:138" s="37" customFormat="1" ht="120.7" customHeight="1" x14ac:dyDescent="0.25">
      <c r="A61" s="150"/>
      <c r="B61" s="150"/>
      <c r="C61" s="99" t="s">
        <v>57</v>
      </c>
      <c r="D61" s="92" t="s">
        <v>57</v>
      </c>
      <c r="E61" s="151"/>
      <c r="F61" s="152"/>
      <c r="G61" s="152"/>
      <c r="H61" s="152"/>
      <c r="I61" s="153"/>
      <c r="J61" s="154"/>
      <c r="K61" s="153"/>
      <c r="L61" s="155"/>
      <c r="M61" s="155"/>
      <c r="N61" s="156">
        <v>0</v>
      </c>
      <c r="O61" s="157"/>
      <c r="P61" s="157"/>
      <c r="Q61" s="157"/>
      <c r="R61" s="155">
        <v>-2</v>
      </c>
      <c r="S61" s="155">
        <v>0</v>
      </c>
      <c r="T61" s="156">
        <v>0</v>
      </c>
      <c r="U61" s="157"/>
      <c r="V61" s="157"/>
      <c r="W61" s="155"/>
      <c r="X61" s="155"/>
      <c r="Y61" s="93" t="s">
        <v>763</v>
      </c>
      <c r="Z61" s="97" t="s">
        <v>559</v>
      </c>
      <c r="AA61" s="33" t="s">
        <v>6</v>
      </c>
      <c r="AB61" s="97" t="s">
        <v>558</v>
      </c>
      <c r="AC61" s="33" t="s">
        <v>9</v>
      </c>
      <c r="AD61" s="88">
        <v>0</v>
      </c>
      <c r="AE61" s="33">
        <v>0</v>
      </c>
      <c r="AF61" s="33">
        <v>0</v>
      </c>
      <c r="AG61" s="33">
        <v>0</v>
      </c>
      <c r="AH61" s="33">
        <v>0</v>
      </c>
      <c r="AI61" s="33" t="s">
        <v>6</v>
      </c>
      <c r="AJ61" s="33" t="s">
        <v>20</v>
      </c>
      <c r="AK61" s="33" t="s">
        <v>23</v>
      </c>
      <c r="AL61" s="33" t="s">
        <v>23</v>
      </c>
      <c r="AM61" s="33" t="s">
        <v>6</v>
      </c>
      <c r="AN61" s="33" t="s">
        <v>30</v>
      </c>
      <c r="AO61" s="33" t="s">
        <v>118</v>
      </c>
      <c r="AP61" s="33" t="s">
        <v>101</v>
      </c>
      <c r="AQ61" s="33" t="s">
        <v>103</v>
      </c>
      <c r="AR61" s="33" t="s">
        <v>105</v>
      </c>
      <c r="AS61" s="33" t="s">
        <v>113</v>
      </c>
      <c r="AT61" s="97" t="s">
        <v>108</v>
      </c>
      <c r="AU61" s="97" t="s">
        <v>110</v>
      </c>
      <c r="AV61" s="97" t="s">
        <v>112</v>
      </c>
      <c r="AW61" s="33">
        <v>15</v>
      </c>
      <c r="AX61" s="33">
        <v>15</v>
      </c>
      <c r="AY61" s="33">
        <v>15</v>
      </c>
      <c r="AZ61" s="33">
        <v>15</v>
      </c>
      <c r="BA61" s="33">
        <v>15</v>
      </c>
      <c r="BB61" s="33">
        <v>15</v>
      </c>
      <c r="BC61" s="33">
        <v>10</v>
      </c>
      <c r="BD61" s="88">
        <v>100</v>
      </c>
      <c r="BE61" s="88" t="s">
        <v>126</v>
      </c>
      <c r="BF61" s="34" t="s">
        <v>156</v>
      </c>
      <c r="BG61" s="88" t="s">
        <v>126</v>
      </c>
      <c r="BH61" s="88" t="s">
        <v>126</v>
      </c>
      <c r="BI61" s="88">
        <v>100</v>
      </c>
      <c r="BJ61" s="149"/>
      <c r="BK61" s="186"/>
      <c r="BL61" s="39" t="s">
        <v>165</v>
      </c>
      <c r="BM61" s="39" t="s">
        <v>167</v>
      </c>
      <c r="BN61" s="85">
        <v>2</v>
      </c>
      <c r="BO61" s="185"/>
      <c r="BP61" s="85">
        <v>2</v>
      </c>
      <c r="BQ61" s="185"/>
      <c r="BR61" s="99" t="s">
        <v>57</v>
      </c>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row>
    <row r="62" spans="1:138" s="37" customFormat="1" ht="167.95" customHeight="1" x14ac:dyDescent="0.25">
      <c r="A62" s="91">
        <v>14</v>
      </c>
      <c r="B62" s="91" t="s">
        <v>425</v>
      </c>
      <c r="C62" s="99" t="s">
        <v>45</v>
      </c>
      <c r="D62" s="92" t="s">
        <v>45</v>
      </c>
      <c r="E62" s="92" t="s">
        <v>34</v>
      </c>
      <c r="F62" s="87" t="s">
        <v>66</v>
      </c>
      <c r="G62" s="87" t="s">
        <v>76</v>
      </c>
      <c r="H62" s="87" t="s">
        <v>80</v>
      </c>
      <c r="I62" s="93" t="s">
        <v>236</v>
      </c>
      <c r="J62" s="94" t="s">
        <v>237</v>
      </c>
      <c r="K62" s="93" t="s">
        <v>238</v>
      </c>
      <c r="L62" s="90">
        <v>1</v>
      </c>
      <c r="M62" s="90">
        <v>5</v>
      </c>
      <c r="N62" s="85">
        <v>5</v>
      </c>
      <c r="O62" s="95" t="s">
        <v>806</v>
      </c>
      <c r="P62" s="95" t="s">
        <v>84</v>
      </c>
      <c r="Q62" s="95" t="s">
        <v>90</v>
      </c>
      <c r="R62" s="89">
        <v>1</v>
      </c>
      <c r="S62" s="89">
        <v>5</v>
      </c>
      <c r="T62" s="85">
        <v>5</v>
      </c>
      <c r="U62" s="95" t="s">
        <v>806</v>
      </c>
      <c r="V62" s="95" t="s">
        <v>84</v>
      </c>
      <c r="W62" s="87" t="s">
        <v>529</v>
      </c>
      <c r="X62" s="87" t="s">
        <v>23</v>
      </c>
      <c r="Y62" s="93" t="s">
        <v>756</v>
      </c>
      <c r="Z62" s="97" t="s">
        <v>239</v>
      </c>
      <c r="AA62" s="33" t="s">
        <v>23</v>
      </c>
      <c r="AB62" s="97" t="s">
        <v>580</v>
      </c>
      <c r="AC62" s="33" t="s">
        <v>7</v>
      </c>
      <c r="AD62" s="88">
        <v>0</v>
      </c>
      <c r="AE62" s="33">
        <v>0</v>
      </c>
      <c r="AF62" s="33">
        <v>0</v>
      </c>
      <c r="AG62" s="33">
        <v>0</v>
      </c>
      <c r="AH62" s="33">
        <v>0</v>
      </c>
      <c r="AI62" s="33" t="s">
        <v>6</v>
      </c>
      <c r="AJ62" s="33" t="s">
        <v>20</v>
      </c>
      <c r="AK62" s="33" t="s">
        <v>6</v>
      </c>
      <c r="AL62" s="33" t="s">
        <v>6</v>
      </c>
      <c r="AM62" s="33" t="s">
        <v>6</v>
      </c>
      <c r="AN62" s="33" t="s">
        <v>29</v>
      </c>
      <c r="AO62" s="33" t="s">
        <v>117</v>
      </c>
      <c r="AP62" s="33" t="s">
        <v>101</v>
      </c>
      <c r="AQ62" s="33" t="s">
        <v>103</v>
      </c>
      <c r="AR62" s="33" t="s">
        <v>105</v>
      </c>
      <c r="AS62" s="33" t="s">
        <v>113</v>
      </c>
      <c r="AT62" s="97" t="s">
        <v>108</v>
      </c>
      <c r="AU62" s="97" t="s">
        <v>110</v>
      </c>
      <c r="AV62" s="97" t="s">
        <v>112</v>
      </c>
      <c r="AW62" s="33">
        <v>15</v>
      </c>
      <c r="AX62" s="33">
        <v>15</v>
      </c>
      <c r="AY62" s="33">
        <v>15</v>
      </c>
      <c r="AZ62" s="33">
        <v>15</v>
      </c>
      <c r="BA62" s="33">
        <v>15</v>
      </c>
      <c r="BB62" s="33">
        <v>15</v>
      </c>
      <c r="BC62" s="33">
        <v>10</v>
      </c>
      <c r="BD62" s="88">
        <v>100</v>
      </c>
      <c r="BE62" s="88" t="s">
        <v>126</v>
      </c>
      <c r="BF62" s="34" t="s">
        <v>156</v>
      </c>
      <c r="BG62" s="88" t="s">
        <v>126</v>
      </c>
      <c r="BH62" s="88" t="s">
        <v>126</v>
      </c>
      <c r="BI62" s="88">
        <v>100</v>
      </c>
      <c r="BJ62" s="86">
        <v>100</v>
      </c>
      <c r="BK62" s="88" t="s">
        <v>126</v>
      </c>
      <c r="BL62" s="39" t="s">
        <v>165</v>
      </c>
      <c r="BM62" s="39" t="s">
        <v>165</v>
      </c>
      <c r="BN62" s="85">
        <v>0</v>
      </c>
      <c r="BO62" s="98">
        <v>0</v>
      </c>
      <c r="BP62" s="85">
        <v>2</v>
      </c>
      <c r="BQ62" s="98">
        <v>0</v>
      </c>
      <c r="BR62" s="99" t="s">
        <v>45</v>
      </c>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row>
    <row r="63" spans="1:138" s="37" customFormat="1" ht="167.35" customHeight="1" x14ac:dyDescent="0.25">
      <c r="A63" s="150">
        <v>15</v>
      </c>
      <c r="B63" s="150" t="s">
        <v>426</v>
      </c>
      <c r="C63" s="99" t="s">
        <v>45</v>
      </c>
      <c r="D63" s="92" t="s">
        <v>45</v>
      </c>
      <c r="E63" s="151" t="s">
        <v>34</v>
      </c>
      <c r="F63" s="152" t="s">
        <v>69</v>
      </c>
      <c r="G63" s="152" t="s">
        <v>76</v>
      </c>
      <c r="H63" s="152" t="s">
        <v>80</v>
      </c>
      <c r="I63" s="153" t="s">
        <v>240</v>
      </c>
      <c r="J63" s="154" t="s">
        <v>241</v>
      </c>
      <c r="K63" s="153" t="s">
        <v>242</v>
      </c>
      <c r="L63" s="155">
        <v>3</v>
      </c>
      <c r="M63" s="155">
        <v>5</v>
      </c>
      <c r="N63" s="156">
        <v>15</v>
      </c>
      <c r="O63" s="157" t="s">
        <v>815</v>
      </c>
      <c r="P63" s="157" t="s">
        <v>84</v>
      </c>
      <c r="Q63" s="157" t="s">
        <v>90</v>
      </c>
      <c r="R63" s="187">
        <v>2</v>
      </c>
      <c r="S63" s="187">
        <v>5</v>
      </c>
      <c r="T63" s="156">
        <v>10</v>
      </c>
      <c r="U63" s="157" t="s">
        <v>816</v>
      </c>
      <c r="V63" s="157" t="s">
        <v>84</v>
      </c>
      <c r="W63" s="152" t="s">
        <v>529</v>
      </c>
      <c r="X63" s="152" t="s">
        <v>23</v>
      </c>
      <c r="Y63" s="93" t="s">
        <v>586</v>
      </c>
      <c r="Z63" s="97" t="s">
        <v>243</v>
      </c>
      <c r="AA63" s="33" t="s">
        <v>23</v>
      </c>
      <c r="AB63" s="97" t="s">
        <v>587</v>
      </c>
      <c r="AC63" s="33" t="s">
        <v>7</v>
      </c>
      <c r="AD63" s="88">
        <v>0</v>
      </c>
      <c r="AE63" s="33">
        <v>0</v>
      </c>
      <c r="AF63" s="33">
        <v>0</v>
      </c>
      <c r="AG63" s="33">
        <v>0</v>
      </c>
      <c r="AH63" s="33">
        <v>0</v>
      </c>
      <c r="AI63" s="33" t="s">
        <v>6</v>
      </c>
      <c r="AJ63" s="33" t="s">
        <v>20</v>
      </c>
      <c r="AK63" s="33" t="s">
        <v>6</v>
      </c>
      <c r="AL63" s="33" t="s">
        <v>6</v>
      </c>
      <c r="AM63" s="33" t="s">
        <v>6</v>
      </c>
      <c r="AN63" s="33" t="s">
        <v>29</v>
      </c>
      <c r="AO63" s="33" t="s">
        <v>117</v>
      </c>
      <c r="AP63" s="33" t="s">
        <v>101</v>
      </c>
      <c r="AQ63" s="33" t="s">
        <v>103</v>
      </c>
      <c r="AR63" s="33" t="s">
        <v>105</v>
      </c>
      <c r="AS63" s="33" t="s">
        <v>113</v>
      </c>
      <c r="AT63" s="97" t="s">
        <v>108</v>
      </c>
      <c r="AU63" s="97" t="s">
        <v>110</v>
      </c>
      <c r="AV63" s="97" t="s">
        <v>112</v>
      </c>
      <c r="AW63" s="33">
        <v>15</v>
      </c>
      <c r="AX63" s="33">
        <v>15</v>
      </c>
      <c r="AY63" s="33">
        <v>15</v>
      </c>
      <c r="AZ63" s="33">
        <v>15</v>
      </c>
      <c r="BA63" s="33">
        <v>15</v>
      </c>
      <c r="BB63" s="33">
        <v>15</v>
      </c>
      <c r="BC63" s="33">
        <v>10</v>
      </c>
      <c r="BD63" s="88">
        <v>100</v>
      </c>
      <c r="BE63" s="88" t="s">
        <v>126</v>
      </c>
      <c r="BF63" s="34" t="s">
        <v>156</v>
      </c>
      <c r="BG63" s="88" t="s">
        <v>126</v>
      </c>
      <c r="BH63" s="88" t="s">
        <v>126</v>
      </c>
      <c r="BI63" s="88">
        <v>100</v>
      </c>
      <c r="BJ63" s="149">
        <v>100</v>
      </c>
      <c r="BK63" s="186" t="s">
        <v>126</v>
      </c>
      <c r="BL63" s="39" t="s">
        <v>165</v>
      </c>
      <c r="BM63" s="39" t="s">
        <v>165</v>
      </c>
      <c r="BN63" s="85">
        <v>0</v>
      </c>
      <c r="BO63" s="185">
        <v>1</v>
      </c>
      <c r="BP63" s="85">
        <v>2</v>
      </c>
      <c r="BQ63" s="185">
        <v>0</v>
      </c>
      <c r="BR63" s="99" t="s">
        <v>45</v>
      </c>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row>
    <row r="64" spans="1:138" s="37" customFormat="1" ht="162.80000000000001" customHeight="1" x14ac:dyDescent="0.25">
      <c r="A64" s="150"/>
      <c r="B64" s="150"/>
      <c r="C64" s="99" t="s">
        <v>45</v>
      </c>
      <c r="D64" s="92" t="s">
        <v>45</v>
      </c>
      <c r="E64" s="151"/>
      <c r="F64" s="152"/>
      <c r="G64" s="152"/>
      <c r="H64" s="152"/>
      <c r="I64" s="153"/>
      <c r="J64" s="154"/>
      <c r="K64" s="153"/>
      <c r="L64" s="155"/>
      <c r="M64" s="155"/>
      <c r="N64" s="156">
        <v>0</v>
      </c>
      <c r="O64" s="157" t="s">
        <v>808</v>
      </c>
      <c r="P64" s="157">
        <v>0</v>
      </c>
      <c r="Q64" s="157"/>
      <c r="R64" s="155">
        <v>-2</v>
      </c>
      <c r="S64" s="155">
        <v>0</v>
      </c>
      <c r="T64" s="156">
        <v>0</v>
      </c>
      <c r="U64" s="157" t="s">
        <v>809</v>
      </c>
      <c r="V64" s="157">
        <v>0</v>
      </c>
      <c r="W64" s="155"/>
      <c r="X64" s="155"/>
      <c r="Y64" s="93" t="s">
        <v>751</v>
      </c>
      <c r="Z64" s="97" t="s">
        <v>581</v>
      </c>
      <c r="AA64" s="33" t="s">
        <v>23</v>
      </c>
      <c r="AB64" s="97" t="s">
        <v>386</v>
      </c>
      <c r="AC64" s="33" t="s">
        <v>9</v>
      </c>
      <c r="AD64" s="88">
        <v>0</v>
      </c>
      <c r="AE64" s="33">
        <v>0</v>
      </c>
      <c r="AF64" s="33">
        <v>0</v>
      </c>
      <c r="AG64" s="33">
        <v>0</v>
      </c>
      <c r="AH64" s="33">
        <v>0</v>
      </c>
      <c r="AI64" s="33" t="s">
        <v>6</v>
      </c>
      <c r="AJ64" s="33" t="s">
        <v>20</v>
      </c>
      <c r="AK64" s="33" t="s">
        <v>6</v>
      </c>
      <c r="AL64" s="33" t="s">
        <v>6</v>
      </c>
      <c r="AM64" s="33" t="s">
        <v>6</v>
      </c>
      <c r="AN64" s="33" t="s">
        <v>29</v>
      </c>
      <c r="AO64" s="33" t="s">
        <v>117</v>
      </c>
      <c r="AP64" s="33" t="s">
        <v>101</v>
      </c>
      <c r="AQ64" s="33" t="s">
        <v>103</v>
      </c>
      <c r="AR64" s="33" t="s">
        <v>105</v>
      </c>
      <c r="AS64" s="33" t="s">
        <v>113</v>
      </c>
      <c r="AT64" s="97" t="s">
        <v>108</v>
      </c>
      <c r="AU64" s="97" t="s">
        <v>110</v>
      </c>
      <c r="AV64" s="97" t="s">
        <v>112</v>
      </c>
      <c r="AW64" s="33">
        <v>15</v>
      </c>
      <c r="AX64" s="33">
        <v>15</v>
      </c>
      <c r="AY64" s="33">
        <v>15</v>
      </c>
      <c r="AZ64" s="33">
        <v>15</v>
      </c>
      <c r="BA64" s="33">
        <v>15</v>
      </c>
      <c r="BB64" s="33">
        <v>15</v>
      </c>
      <c r="BC64" s="33">
        <v>10</v>
      </c>
      <c r="BD64" s="88">
        <v>100</v>
      </c>
      <c r="BE64" s="88" t="s">
        <v>126</v>
      </c>
      <c r="BF64" s="34" t="s">
        <v>156</v>
      </c>
      <c r="BG64" s="88" t="s">
        <v>126</v>
      </c>
      <c r="BH64" s="88" t="s">
        <v>126</v>
      </c>
      <c r="BI64" s="88">
        <v>100</v>
      </c>
      <c r="BJ64" s="149"/>
      <c r="BK64" s="186"/>
      <c r="BL64" s="39" t="s">
        <v>165</v>
      </c>
      <c r="BM64" s="39" t="s">
        <v>165</v>
      </c>
      <c r="BN64" s="85">
        <v>2</v>
      </c>
      <c r="BO64" s="185"/>
      <c r="BP64" s="85">
        <v>2</v>
      </c>
      <c r="BQ64" s="185"/>
      <c r="BR64" s="99" t="s">
        <v>45</v>
      </c>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row>
    <row r="65" spans="1:138" s="37" customFormat="1" ht="110.2" customHeight="1" x14ac:dyDescent="0.25">
      <c r="A65" s="150">
        <v>16</v>
      </c>
      <c r="B65" s="150" t="s">
        <v>427</v>
      </c>
      <c r="C65" s="99" t="s">
        <v>45</v>
      </c>
      <c r="D65" s="92" t="s">
        <v>45</v>
      </c>
      <c r="E65" s="151" t="s">
        <v>32</v>
      </c>
      <c r="F65" s="152" t="s">
        <v>69</v>
      </c>
      <c r="G65" s="152" t="s">
        <v>78</v>
      </c>
      <c r="H65" s="152" t="s">
        <v>81</v>
      </c>
      <c r="I65" s="153" t="s">
        <v>244</v>
      </c>
      <c r="J65" s="188" t="s">
        <v>245</v>
      </c>
      <c r="K65" s="153" t="s">
        <v>246</v>
      </c>
      <c r="L65" s="155">
        <v>3</v>
      </c>
      <c r="M65" s="155">
        <v>5</v>
      </c>
      <c r="N65" s="156">
        <v>15</v>
      </c>
      <c r="O65" s="157" t="s">
        <v>815</v>
      </c>
      <c r="P65" s="157" t="s">
        <v>84</v>
      </c>
      <c r="Q65" s="157" t="s">
        <v>90</v>
      </c>
      <c r="R65" s="187">
        <v>1</v>
      </c>
      <c r="S65" s="187">
        <v>3</v>
      </c>
      <c r="T65" s="156">
        <v>3</v>
      </c>
      <c r="U65" s="157" t="s">
        <v>802</v>
      </c>
      <c r="V65" s="157" t="s">
        <v>86</v>
      </c>
      <c r="W65" s="152" t="s">
        <v>529</v>
      </c>
      <c r="X65" s="152" t="s">
        <v>23</v>
      </c>
      <c r="Y65" s="93" t="s">
        <v>752</v>
      </c>
      <c r="Z65" s="97" t="s">
        <v>247</v>
      </c>
      <c r="AA65" s="33" t="s">
        <v>23</v>
      </c>
      <c r="AB65" s="97" t="s">
        <v>582</v>
      </c>
      <c r="AC65" s="33" t="s">
        <v>7</v>
      </c>
      <c r="AD65" s="88">
        <v>0</v>
      </c>
      <c r="AE65" s="33">
        <v>0</v>
      </c>
      <c r="AF65" s="33">
        <v>0</v>
      </c>
      <c r="AG65" s="33">
        <v>0</v>
      </c>
      <c r="AH65" s="33">
        <v>0</v>
      </c>
      <c r="AI65" s="33" t="s">
        <v>6</v>
      </c>
      <c r="AJ65" s="33" t="s">
        <v>20</v>
      </c>
      <c r="AK65" s="33" t="s">
        <v>6</v>
      </c>
      <c r="AL65" s="33" t="s">
        <v>6</v>
      </c>
      <c r="AM65" s="33" t="s">
        <v>6</v>
      </c>
      <c r="AN65" s="33" t="s">
        <v>29</v>
      </c>
      <c r="AO65" s="33" t="s">
        <v>117</v>
      </c>
      <c r="AP65" s="33" t="s">
        <v>101</v>
      </c>
      <c r="AQ65" s="33" t="s">
        <v>103</v>
      </c>
      <c r="AR65" s="33" t="s">
        <v>105</v>
      </c>
      <c r="AS65" s="33" t="s">
        <v>113</v>
      </c>
      <c r="AT65" s="97" t="s">
        <v>108</v>
      </c>
      <c r="AU65" s="97" t="s">
        <v>110</v>
      </c>
      <c r="AV65" s="97" t="s">
        <v>112</v>
      </c>
      <c r="AW65" s="33">
        <v>15</v>
      </c>
      <c r="AX65" s="33">
        <v>15</v>
      </c>
      <c r="AY65" s="33">
        <v>15</v>
      </c>
      <c r="AZ65" s="33">
        <v>15</v>
      </c>
      <c r="BA65" s="33">
        <v>15</v>
      </c>
      <c r="BB65" s="33">
        <v>15</v>
      </c>
      <c r="BC65" s="33">
        <v>10</v>
      </c>
      <c r="BD65" s="88">
        <v>100</v>
      </c>
      <c r="BE65" s="88" t="s">
        <v>126</v>
      </c>
      <c r="BF65" s="34" t="s">
        <v>156</v>
      </c>
      <c r="BG65" s="88" t="s">
        <v>126</v>
      </c>
      <c r="BH65" s="88" t="s">
        <v>126</v>
      </c>
      <c r="BI65" s="88">
        <v>100</v>
      </c>
      <c r="BJ65" s="149">
        <v>100</v>
      </c>
      <c r="BK65" s="186" t="s">
        <v>126</v>
      </c>
      <c r="BL65" s="39" t="s">
        <v>165</v>
      </c>
      <c r="BM65" s="39" t="s">
        <v>165</v>
      </c>
      <c r="BN65" s="85">
        <v>2</v>
      </c>
      <c r="BO65" s="185">
        <v>2</v>
      </c>
      <c r="BP65" s="85">
        <v>2</v>
      </c>
      <c r="BQ65" s="185">
        <v>2</v>
      </c>
      <c r="BR65" s="99" t="s">
        <v>45</v>
      </c>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row>
    <row r="66" spans="1:138" s="37" customFormat="1" ht="110.2" customHeight="1" x14ac:dyDescent="0.25">
      <c r="A66" s="150"/>
      <c r="B66" s="150"/>
      <c r="C66" s="99" t="s">
        <v>45</v>
      </c>
      <c r="D66" s="92" t="s">
        <v>45</v>
      </c>
      <c r="E66" s="151"/>
      <c r="F66" s="152"/>
      <c r="G66" s="152"/>
      <c r="H66" s="152"/>
      <c r="I66" s="153"/>
      <c r="J66" s="188"/>
      <c r="K66" s="153"/>
      <c r="L66" s="155"/>
      <c r="M66" s="155"/>
      <c r="N66" s="156">
        <v>0</v>
      </c>
      <c r="O66" s="157" t="s">
        <v>808</v>
      </c>
      <c r="P66" s="157">
        <v>0</v>
      </c>
      <c r="Q66" s="157"/>
      <c r="R66" s="155">
        <v>-2</v>
      </c>
      <c r="S66" s="155">
        <v>0</v>
      </c>
      <c r="T66" s="156">
        <v>0</v>
      </c>
      <c r="U66" s="157" t="s">
        <v>809</v>
      </c>
      <c r="V66" s="157">
        <v>0</v>
      </c>
      <c r="W66" s="155"/>
      <c r="X66" s="155"/>
      <c r="Y66" s="93" t="s">
        <v>753</v>
      </c>
      <c r="Z66" s="97" t="s">
        <v>248</v>
      </c>
      <c r="AA66" s="33" t="s">
        <v>23</v>
      </c>
      <c r="AB66" s="97" t="s">
        <v>583</v>
      </c>
      <c r="AC66" s="33" t="s">
        <v>7</v>
      </c>
      <c r="AD66" s="88">
        <v>0</v>
      </c>
      <c r="AE66" s="33">
        <v>0</v>
      </c>
      <c r="AF66" s="33">
        <v>0</v>
      </c>
      <c r="AG66" s="33">
        <v>0</v>
      </c>
      <c r="AH66" s="33">
        <v>0</v>
      </c>
      <c r="AI66" s="33" t="s">
        <v>6</v>
      </c>
      <c r="AJ66" s="33" t="s">
        <v>20</v>
      </c>
      <c r="AK66" s="33" t="s">
        <v>6</v>
      </c>
      <c r="AL66" s="33" t="s">
        <v>6</v>
      </c>
      <c r="AM66" s="33" t="s">
        <v>6</v>
      </c>
      <c r="AN66" s="33" t="s">
        <v>29</v>
      </c>
      <c r="AO66" s="33" t="s">
        <v>117</v>
      </c>
      <c r="AP66" s="33" t="s">
        <v>101</v>
      </c>
      <c r="AQ66" s="33" t="s">
        <v>103</v>
      </c>
      <c r="AR66" s="33" t="s">
        <v>105</v>
      </c>
      <c r="AS66" s="33" t="s">
        <v>113</v>
      </c>
      <c r="AT66" s="97" t="s">
        <v>108</v>
      </c>
      <c r="AU66" s="97" t="s">
        <v>110</v>
      </c>
      <c r="AV66" s="97" t="s">
        <v>112</v>
      </c>
      <c r="AW66" s="33">
        <v>15</v>
      </c>
      <c r="AX66" s="33">
        <v>15</v>
      </c>
      <c r="AY66" s="33">
        <v>15</v>
      </c>
      <c r="AZ66" s="33">
        <v>15</v>
      </c>
      <c r="BA66" s="33">
        <v>15</v>
      </c>
      <c r="BB66" s="33">
        <v>15</v>
      </c>
      <c r="BC66" s="33">
        <v>10</v>
      </c>
      <c r="BD66" s="88">
        <v>100</v>
      </c>
      <c r="BE66" s="88" t="s">
        <v>126</v>
      </c>
      <c r="BF66" s="34" t="s">
        <v>156</v>
      </c>
      <c r="BG66" s="88" t="s">
        <v>126</v>
      </c>
      <c r="BH66" s="88" t="s">
        <v>126</v>
      </c>
      <c r="BI66" s="88">
        <v>100</v>
      </c>
      <c r="BJ66" s="149"/>
      <c r="BK66" s="186"/>
      <c r="BL66" s="39" t="s">
        <v>165</v>
      </c>
      <c r="BM66" s="39" t="s">
        <v>165</v>
      </c>
      <c r="BN66" s="85">
        <v>2</v>
      </c>
      <c r="BO66" s="185"/>
      <c r="BP66" s="85">
        <v>2</v>
      </c>
      <c r="BQ66" s="185"/>
      <c r="BR66" s="99" t="s">
        <v>45</v>
      </c>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row>
    <row r="67" spans="1:138" s="37" customFormat="1" ht="176.25" customHeight="1" x14ac:dyDescent="0.25">
      <c r="A67" s="150">
        <v>17</v>
      </c>
      <c r="B67" s="150" t="s">
        <v>428</v>
      </c>
      <c r="C67" s="99" t="s">
        <v>45</v>
      </c>
      <c r="D67" s="92" t="s">
        <v>45</v>
      </c>
      <c r="E67" s="151" t="s">
        <v>32</v>
      </c>
      <c r="F67" s="152" t="s">
        <v>69</v>
      </c>
      <c r="G67" s="152" t="s">
        <v>77</v>
      </c>
      <c r="H67" s="152" t="s">
        <v>82</v>
      </c>
      <c r="I67" s="153" t="s">
        <v>249</v>
      </c>
      <c r="J67" s="154" t="s">
        <v>250</v>
      </c>
      <c r="K67" s="153" t="s">
        <v>251</v>
      </c>
      <c r="L67" s="155">
        <v>2</v>
      </c>
      <c r="M67" s="155">
        <v>4</v>
      </c>
      <c r="N67" s="156">
        <v>8</v>
      </c>
      <c r="O67" s="157" t="s">
        <v>810</v>
      </c>
      <c r="P67" s="157" t="s">
        <v>85</v>
      </c>
      <c r="Q67" s="157" t="s">
        <v>90</v>
      </c>
      <c r="R67" s="187">
        <v>1</v>
      </c>
      <c r="S67" s="187">
        <v>2</v>
      </c>
      <c r="T67" s="156">
        <v>2</v>
      </c>
      <c r="U67" s="157" t="s">
        <v>803</v>
      </c>
      <c r="V67" s="157" t="s">
        <v>87</v>
      </c>
      <c r="W67" s="152" t="s">
        <v>529</v>
      </c>
      <c r="X67" s="152" t="s">
        <v>23</v>
      </c>
      <c r="Y67" s="93" t="s">
        <v>754</v>
      </c>
      <c r="Z67" s="97" t="s">
        <v>252</v>
      </c>
      <c r="AA67" s="33" t="s">
        <v>23</v>
      </c>
      <c r="AB67" s="97" t="s">
        <v>584</v>
      </c>
      <c r="AC67" s="33" t="s">
        <v>7</v>
      </c>
      <c r="AD67" s="88">
        <v>12</v>
      </c>
      <c r="AE67" s="33">
        <v>3</v>
      </c>
      <c r="AF67" s="33">
        <v>3</v>
      </c>
      <c r="AG67" s="33">
        <v>3</v>
      </c>
      <c r="AH67" s="33">
        <v>3</v>
      </c>
      <c r="AI67" s="33" t="s">
        <v>23</v>
      </c>
      <c r="AJ67" s="33" t="s">
        <v>20</v>
      </c>
      <c r="AK67" s="33" t="s">
        <v>6</v>
      </c>
      <c r="AL67" s="33" t="s">
        <v>6</v>
      </c>
      <c r="AM67" s="33" t="s">
        <v>6</v>
      </c>
      <c r="AN67" s="33" t="s">
        <v>27</v>
      </c>
      <c r="AO67" s="33" t="s">
        <v>117</v>
      </c>
      <c r="AP67" s="33" t="s">
        <v>101</v>
      </c>
      <c r="AQ67" s="33" t="s">
        <v>103</v>
      </c>
      <c r="AR67" s="33" t="s">
        <v>105</v>
      </c>
      <c r="AS67" s="33" t="s">
        <v>113</v>
      </c>
      <c r="AT67" s="97" t="s">
        <v>108</v>
      </c>
      <c r="AU67" s="97" t="s">
        <v>110</v>
      </c>
      <c r="AV67" s="97" t="s">
        <v>112</v>
      </c>
      <c r="AW67" s="33">
        <v>15</v>
      </c>
      <c r="AX67" s="33">
        <v>15</v>
      </c>
      <c r="AY67" s="33">
        <v>15</v>
      </c>
      <c r="AZ67" s="33">
        <v>15</v>
      </c>
      <c r="BA67" s="33">
        <v>15</v>
      </c>
      <c r="BB67" s="33">
        <v>15</v>
      </c>
      <c r="BC67" s="33">
        <v>10</v>
      </c>
      <c r="BD67" s="88">
        <v>100</v>
      </c>
      <c r="BE67" s="88" t="s">
        <v>126</v>
      </c>
      <c r="BF67" s="34" t="s">
        <v>156</v>
      </c>
      <c r="BG67" s="88" t="s">
        <v>126</v>
      </c>
      <c r="BH67" s="88" t="s">
        <v>126</v>
      </c>
      <c r="BI67" s="88">
        <v>100</v>
      </c>
      <c r="BJ67" s="149">
        <v>100</v>
      </c>
      <c r="BK67" s="186" t="s">
        <v>126</v>
      </c>
      <c r="BL67" s="39" t="s">
        <v>165</v>
      </c>
      <c r="BM67" s="39" t="s">
        <v>165</v>
      </c>
      <c r="BN67" s="85">
        <v>2</v>
      </c>
      <c r="BO67" s="185">
        <v>2</v>
      </c>
      <c r="BP67" s="85">
        <v>2</v>
      </c>
      <c r="BQ67" s="185">
        <v>2</v>
      </c>
      <c r="BR67" s="99" t="s">
        <v>45</v>
      </c>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row>
    <row r="68" spans="1:138" s="37" customFormat="1" ht="176.25" customHeight="1" x14ac:dyDescent="0.25">
      <c r="A68" s="150"/>
      <c r="B68" s="150"/>
      <c r="C68" s="99" t="s">
        <v>45</v>
      </c>
      <c r="D68" s="92" t="s">
        <v>45</v>
      </c>
      <c r="E68" s="151"/>
      <c r="F68" s="152"/>
      <c r="G68" s="152"/>
      <c r="H68" s="152"/>
      <c r="I68" s="153"/>
      <c r="J68" s="154"/>
      <c r="K68" s="153"/>
      <c r="L68" s="155"/>
      <c r="M68" s="155"/>
      <c r="N68" s="156">
        <v>0</v>
      </c>
      <c r="O68" s="157"/>
      <c r="P68" s="157"/>
      <c r="Q68" s="157"/>
      <c r="R68" s="155">
        <v>-2</v>
      </c>
      <c r="S68" s="155">
        <v>0</v>
      </c>
      <c r="T68" s="156">
        <v>0</v>
      </c>
      <c r="U68" s="157"/>
      <c r="V68" s="157"/>
      <c r="W68" s="155"/>
      <c r="X68" s="155"/>
      <c r="Y68" s="93" t="s">
        <v>755</v>
      </c>
      <c r="Z68" s="97" t="s">
        <v>252</v>
      </c>
      <c r="AA68" s="33" t="s">
        <v>23</v>
      </c>
      <c r="AB68" s="97" t="s">
        <v>585</v>
      </c>
      <c r="AC68" s="33" t="s">
        <v>7</v>
      </c>
      <c r="AD68" s="88">
        <v>0</v>
      </c>
      <c r="AE68" s="33">
        <v>0</v>
      </c>
      <c r="AF68" s="33">
        <v>0</v>
      </c>
      <c r="AG68" s="33">
        <v>0</v>
      </c>
      <c r="AH68" s="33">
        <v>0</v>
      </c>
      <c r="AI68" s="33" t="s">
        <v>6</v>
      </c>
      <c r="AJ68" s="33" t="s">
        <v>20</v>
      </c>
      <c r="AK68" s="33" t="s">
        <v>6</v>
      </c>
      <c r="AL68" s="33" t="s">
        <v>6</v>
      </c>
      <c r="AM68" s="33" t="s">
        <v>6</v>
      </c>
      <c r="AN68" s="33" t="s">
        <v>29</v>
      </c>
      <c r="AO68" s="33" t="s">
        <v>117</v>
      </c>
      <c r="AP68" s="33" t="s">
        <v>101</v>
      </c>
      <c r="AQ68" s="33" t="s">
        <v>103</v>
      </c>
      <c r="AR68" s="33" t="s">
        <v>105</v>
      </c>
      <c r="AS68" s="33" t="s">
        <v>113</v>
      </c>
      <c r="AT68" s="97" t="s">
        <v>108</v>
      </c>
      <c r="AU68" s="97" t="s">
        <v>110</v>
      </c>
      <c r="AV68" s="97" t="s">
        <v>112</v>
      </c>
      <c r="AW68" s="33">
        <v>15</v>
      </c>
      <c r="AX68" s="33">
        <v>15</v>
      </c>
      <c r="AY68" s="33">
        <v>15</v>
      </c>
      <c r="AZ68" s="33">
        <v>15</v>
      </c>
      <c r="BA68" s="33">
        <v>15</v>
      </c>
      <c r="BB68" s="33">
        <v>15</v>
      </c>
      <c r="BC68" s="33">
        <v>10</v>
      </c>
      <c r="BD68" s="88">
        <v>100</v>
      </c>
      <c r="BE68" s="88" t="s">
        <v>126</v>
      </c>
      <c r="BF68" s="34" t="s">
        <v>156</v>
      </c>
      <c r="BG68" s="88" t="s">
        <v>126</v>
      </c>
      <c r="BH68" s="88" t="s">
        <v>126</v>
      </c>
      <c r="BI68" s="88">
        <v>100</v>
      </c>
      <c r="BJ68" s="149"/>
      <c r="BK68" s="186"/>
      <c r="BL68" s="39" t="s">
        <v>165</v>
      </c>
      <c r="BM68" s="39" t="s">
        <v>165</v>
      </c>
      <c r="BN68" s="85">
        <v>2</v>
      </c>
      <c r="BO68" s="185"/>
      <c r="BP68" s="85">
        <v>2</v>
      </c>
      <c r="BQ68" s="185"/>
      <c r="BR68" s="99" t="s">
        <v>45</v>
      </c>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row>
    <row r="69" spans="1:138" s="37" customFormat="1" ht="110.2" customHeight="1" x14ac:dyDescent="0.25">
      <c r="A69" s="150">
        <v>18</v>
      </c>
      <c r="B69" s="150" t="s">
        <v>429</v>
      </c>
      <c r="C69" s="99" t="s">
        <v>42</v>
      </c>
      <c r="D69" s="92" t="s">
        <v>42</v>
      </c>
      <c r="E69" s="151" t="s">
        <v>38</v>
      </c>
      <c r="F69" s="152" t="s">
        <v>67</v>
      </c>
      <c r="G69" s="152" t="s">
        <v>76</v>
      </c>
      <c r="H69" s="152" t="s">
        <v>83</v>
      </c>
      <c r="I69" s="153" t="s">
        <v>253</v>
      </c>
      <c r="J69" s="154" t="s">
        <v>254</v>
      </c>
      <c r="K69" s="153" t="s">
        <v>255</v>
      </c>
      <c r="L69" s="155">
        <v>3</v>
      </c>
      <c r="M69" s="155">
        <v>4</v>
      </c>
      <c r="N69" s="156">
        <v>12</v>
      </c>
      <c r="O69" s="157" t="s">
        <v>515</v>
      </c>
      <c r="P69" s="157" t="s">
        <v>84</v>
      </c>
      <c r="Q69" s="157" t="s">
        <v>90</v>
      </c>
      <c r="R69" s="187">
        <v>2</v>
      </c>
      <c r="S69" s="187">
        <v>3</v>
      </c>
      <c r="T69" s="156">
        <v>6</v>
      </c>
      <c r="U69" s="157" t="s">
        <v>817</v>
      </c>
      <c r="V69" s="157" t="s">
        <v>86</v>
      </c>
      <c r="W69" s="152" t="s">
        <v>529</v>
      </c>
      <c r="X69" s="152" t="s">
        <v>23</v>
      </c>
      <c r="Y69" s="93" t="s">
        <v>742</v>
      </c>
      <c r="Z69" s="97" t="s">
        <v>256</v>
      </c>
      <c r="AA69" s="33" t="s">
        <v>23</v>
      </c>
      <c r="AB69" s="97" t="s">
        <v>387</v>
      </c>
      <c r="AC69" s="33" t="s">
        <v>7</v>
      </c>
      <c r="AD69" s="88">
        <v>360</v>
      </c>
      <c r="AE69" s="33">
        <v>90</v>
      </c>
      <c r="AF69" s="33">
        <v>90</v>
      </c>
      <c r="AG69" s="33">
        <v>90</v>
      </c>
      <c r="AH69" s="33">
        <v>90</v>
      </c>
      <c r="AI69" s="33" t="s">
        <v>23</v>
      </c>
      <c r="AJ69" s="33" t="s">
        <v>21</v>
      </c>
      <c r="AK69" s="33" t="s">
        <v>6</v>
      </c>
      <c r="AL69" s="33" t="s">
        <v>6</v>
      </c>
      <c r="AM69" s="33" t="s">
        <v>6</v>
      </c>
      <c r="AN69" s="33" t="s">
        <v>24</v>
      </c>
      <c r="AO69" s="33" t="s">
        <v>117</v>
      </c>
      <c r="AP69" s="33" t="s">
        <v>101</v>
      </c>
      <c r="AQ69" s="33" t="s">
        <v>103</v>
      </c>
      <c r="AR69" s="33" t="s">
        <v>105</v>
      </c>
      <c r="AS69" s="33" t="s">
        <v>114</v>
      </c>
      <c r="AT69" s="97" t="s">
        <v>108</v>
      </c>
      <c r="AU69" s="97" t="s">
        <v>110</v>
      </c>
      <c r="AV69" s="97" t="s">
        <v>112</v>
      </c>
      <c r="AW69" s="33">
        <v>15</v>
      </c>
      <c r="AX69" s="33">
        <v>15</v>
      </c>
      <c r="AY69" s="33">
        <v>15</v>
      </c>
      <c r="AZ69" s="33">
        <v>10</v>
      </c>
      <c r="BA69" s="33">
        <v>15</v>
      </c>
      <c r="BB69" s="33">
        <v>15</v>
      </c>
      <c r="BC69" s="33">
        <v>10</v>
      </c>
      <c r="BD69" s="88">
        <v>95</v>
      </c>
      <c r="BE69" s="88" t="s">
        <v>127</v>
      </c>
      <c r="BF69" s="34" t="s">
        <v>156</v>
      </c>
      <c r="BG69" s="88" t="s">
        <v>126</v>
      </c>
      <c r="BH69" s="88" t="s">
        <v>127</v>
      </c>
      <c r="BI69" s="88">
        <v>50</v>
      </c>
      <c r="BJ69" s="149">
        <v>50</v>
      </c>
      <c r="BK69" s="186" t="s">
        <v>127</v>
      </c>
      <c r="BL69" s="39" t="s">
        <v>165</v>
      </c>
      <c r="BM69" s="39" t="s">
        <v>167</v>
      </c>
      <c r="BN69" s="85">
        <v>1</v>
      </c>
      <c r="BO69" s="185">
        <v>1</v>
      </c>
      <c r="BP69" s="85">
        <v>1</v>
      </c>
      <c r="BQ69" s="185">
        <v>1</v>
      </c>
      <c r="BR69" s="99" t="s">
        <v>42</v>
      </c>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row>
    <row r="70" spans="1:138" s="37" customFormat="1" ht="110.2" customHeight="1" x14ac:dyDescent="0.25">
      <c r="A70" s="150"/>
      <c r="B70" s="150"/>
      <c r="C70" s="99" t="s">
        <v>42</v>
      </c>
      <c r="D70" s="92" t="s">
        <v>42</v>
      </c>
      <c r="E70" s="151"/>
      <c r="F70" s="152"/>
      <c r="G70" s="152"/>
      <c r="H70" s="152"/>
      <c r="I70" s="153"/>
      <c r="J70" s="154"/>
      <c r="K70" s="153"/>
      <c r="L70" s="155"/>
      <c r="M70" s="155"/>
      <c r="N70" s="156">
        <v>0</v>
      </c>
      <c r="O70" s="157" t="s">
        <v>808</v>
      </c>
      <c r="P70" s="157">
        <v>0</v>
      </c>
      <c r="Q70" s="157"/>
      <c r="R70" s="155">
        <v>-1</v>
      </c>
      <c r="S70" s="155">
        <v>0</v>
      </c>
      <c r="T70" s="156">
        <v>0</v>
      </c>
      <c r="U70" s="157" t="s">
        <v>818</v>
      </c>
      <c r="V70" s="157">
        <v>0</v>
      </c>
      <c r="W70" s="155"/>
      <c r="X70" s="155"/>
      <c r="Y70" s="93" t="s">
        <v>743</v>
      </c>
      <c r="Z70" s="97" t="s">
        <v>257</v>
      </c>
      <c r="AA70" s="33" t="s">
        <v>23</v>
      </c>
      <c r="AB70" s="97" t="s">
        <v>560</v>
      </c>
      <c r="AC70" s="33" t="s">
        <v>7</v>
      </c>
      <c r="AD70" s="88">
        <v>24</v>
      </c>
      <c r="AE70" s="33">
        <v>6</v>
      </c>
      <c r="AF70" s="33">
        <v>6</v>
      </c>
      <c r="AG70" s="33">
        <v>6</v>
      </c>
      <c r="AH70" s="33">
        <v>6</v>
      </c>
      <c r="AI70" s="33" t="s">
        <v>23</v>
      </c>
      <c r="AJ70" s="33" t="s">
        <v>21</v>
      </c>
      <c r="AK70" s="33" t="s">
        <v>6</v>
      </c>
      <c r="AL70" s="33" t="s">
        <v>6</v>
      </c>
      <c r="AM70" s="33" t="s">
        <v>6</v>
      </c>
      <c r="AN70" s="33" t="s">
        <v>26</v>
      </c>
      <c r="AO70" s="33" t="s">
        <v>117</v>
      </c>
      <c r="AP70" s="33" t="s">
        <v>101</v>
      </c>
      <c r="AQ70" s="33" t="s">
        <v>103</v>
      </c>
      <c r="AR70" s="33" t="s">
        <v>105</v>
      </c>
      <c r="AS70" s="33" t="s">
        <v>114</v>
      </c>
      <c r="AT70" s="97" t="s">
        <v>108</v>
      </c>
      <c r="AU70" s="97" t="s">
        <v>110</v>
      </c>
      <c r="AV70" s="97" t="s">
        <v>112</v>
      </c>
      <c r="AW70" s="33">
        <v>15</v>
      </c>
      <c r="AX70" s="33">
        <v>15</v>
      </c>
      <c r="AY70" s="33">
        <v>15</v>
      </c>
      <c r="AZ70" s="33">
        <v>10</v>
      </c>
      <c r="BA70" s="33">
        <v>15</v>
      </c>
      <c r="BB70" s="33">
        <v>15</v>
      </c>
      <c r="BC70" s="33">
        <v>10</v>
      </c>
      <c r="BD70" s="88">
        <v>95</v>
      </c>
      <c r="BE70" s="88" t="s">
        <v>127</v>
      </c>
      <c r="BF70" s="34" t="s">
        <v>156</v>
      </c>
      <c r="BG70" s="88" t="s">
        <v>126</v>
      </c>
      <c r="BH70" s="88" t="s">
        <v>127</v>
      </c>
      <c r="BI70" s="88">
        <v>50</v>
      </c>
      <c r="BJ70" s="149"/>
      <c r="BK70" s="186"/>
      <c r="BL70" s="39" t="s">
        <v>165</v>
      </c>
      <c r="BM70" s="39" t="s">
        <v>167</v>
      </c>
      <c r="BN70" s="85">
        <v>1</v>
      </c>
      <c r="BO70" s="185"/>
      <c r="BP70" s="85">
        <v>1</v>
      </c>
      <c r="BQ70" s="185"/>
      <c r="BR70" s="99" t="s">
        <v>42</v>
      </c>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row>
    <row r="71" spans="1:138" s="37" customFormat="1" ht="138.69999999999999" customHeight="1" x14ac:dyDescent="0.25">
      <c r="A71" s="150"/>
      <c r="B71" s="150"/>
      <c r="C71" s="99" t="s">
        <v>42</v>
      </c>
      <c r="D71" s="92" t="s">
        <v>42</v>
      </c>
      <c r="E71" s="151"/>
      <c r="F71" s="152"/>
      <c r="G71" s="152"/>
      <c r="H71" s="152"/>
      <c r="I71" s="153"/>
      <c r="J71" s="154"/>
      <c r="K71" s="153"/>
      <c r="L71" s="155"/>
      <c r="M71" s="155"/>
      <c r="N71" s="156">
        <v>0</v>
      </c>
      <c r="O71" s="157" t="s">
        <v>808</v>
      </c>
      <c r="P71" s="157">
        <v>0</v>
      </c>
      <c r="Q71" s="157"/>
      <c r="R71" s="155">
        <v>-1</v>
      </c>
      <c r="S71" s="155">
        <v>0</v>
      </c>
      <c r="T71" s="156">
        <v>0</v>
      </c>
      <c r="U71" s="157" t="s">
        <v>818</v>
      </c>
      <c r="V71" s="157">
        <v>0</v>
      </c>
      <c r="W71" s="155"/>
      <c r="X71" s="155"/>
      <c r="Y71" s="93" t="s">
        <v>744</v>
      </c>
      <c r="Z71" s="97" t="s">
        <v>561</v>
      </c>
      <c r="AA71" s="33" t="s">
        <v>23</v>
      </c>
      <c r="AB71" s="97" t="s">
        <v>562</v>
      </c>
      <c r="AC71" s="33" t="s">
        <v>7</v>
      </c>
      <c r="AD71" s="88">
        <v>360</v>
      </c>
      <c r="AE71" s="33">
        <v>90</v>
      </c>
      <c r="AF71" s="33">
        <v>90</v>
      </c>
      <c r="AG71" s="33">
        <v>90</v>
      </c>
      <c r="AH71" s="33">
        <v>90</v>
      </c>
      <c r="AI71" s="33" t="s">
        <v>23</v>
      </c>
      <c r="AJ71" s="33" t="s">
        <v>21</v>
      </c>
      <c r="AK71" s="33" t="s">
        <v>6</v>
      </c>
      <c r="AL71" s="33" t="s">
        <v>6</v>
      </c>
      <c r="AM71" s="33" t="s">
        <v>6</v>
      </c>
      <c r="AN71" s="33" t="s">
        <v>24</v>
      </c>
      <c r="AO71" s="33" t="s">
        <v>117</v>
      </c>
      <c r="AP71" s="33" t="s">
        <v>101</v>
      </c>
      <c r="AQ71" s="33" t="s">
        <v>103</v>
      </c>
      <c r="AR71" s="33" t="s">
        <v>105</v>
      </c>
      <c r="AS71" s="33" t="s">
        <v>114</v>
      </c>
      <c r="AT71" s="97" t="s">
        <v>108</v>
      </c>
      <c r="AU71" s="97" t="s">
        <v>110</v>
      </c>
      <c r="AV71" s="97" t="s">
        <v>115</v>
      </c>
      <c r="AW71" s="33">
        <v>15</v>
      </c>
      <c r="AX71" s="33">
        <v>15</v>
      </c>
      <c r="AY71" s="33">
        <v>15</v>
      </c>
      <c r="AZ71" s="33">
        <v>10</v>
      </c>
      <c r="BA71" s="33">
        <v>15</v>
      </c>
      <c r="BB71" s="33">
        <v>15</v>
      </c>
      <c r="BC71" s="33">
        <v>5</v>
      </c>
      <c r="BD71" s="88">
        <v>90</v>
      </c>
      <c r="BE71" s="88" t="s">
        <v>127</v>
      </c>
      <c r="BF71" s="34" t="s">
        <v>156</v>
      </c>
      <c r="BG71" s="88" t="s">
        <v>126</v>
      </c>
      <c r="BH71" s="88" t="s">
        <v>127</v>
      </c>
      <c r="BI71" s="88">
        <v>50</v>
      </c>
      <c r="BJ71" s="149"/>
      <c r="BK71" s="186"/>
      <c r="BL71" s="39" t="s">
        <v>165</v>
      </c>
      <c r="BM71" s="39" t="s">
        <v>167</v>
      </c>
      <c r="BN71" s="85">
        <v>1</v>
      </c>
      <c r="BO71" s="185"/>
      <c r="BP71" s="85">
        <v>1</v>
      </c>
      <c r="BQ71" s="185"/>
      <c r="BR71" s="99" t="s">
        <v>42</v>
      </c>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row>
    <row r="72" spans="1:138" s="37" customFormat="1" ht="120.05" customHeight="1" x14ac:dyDescent="0.25">
      <c r="A72" s="150">
        <v>19</v>
      </c>
      <c r="B72" s="150" t="s">
        <v>430</v>
      </c>
      <c r="C72" s="99" t="s">
        <v>42</v>
      </c>
      <c r="D72" s="92" t="s">
        <v>42</v>
      </c>
      <c r="E72" s="151" t="s">
        <v>32</v>
      </c>
      <c r="F72" s="152" t="s">
        <v>69</v>
      </c>
      <c r="G72" s="152" t="s">
        <v>41</v>
      </c>
      <c r="H72" s="152" t="s">
        <v>81</v>
      </c>
      <c r="I72" s="153" t="s">
        <v>258</v>
      </c>
      <c r="J72" s="154" t="s">
        <v>259</v>
      </c>
      <c r="K72" s="153" t="s">
        <v>260</v>
      </c>
      <c r="L72" s="155">
        <v>2</v>
      </c>
      <c r="M72" s="155">
        <v>4</v>
      </c>
      <c r="N72" s="156">
        <v>8</v>
      </c>
      <c r="O72" s="157" t="s">
        <v>810</v>
      </c>
      <c r="P72" s="157" t="s">
        <v>85</v>
      </c>
      <c r="Q72" s="157" t="s">
        <v>90</v>
      </c>
      <c r="R72" s="187">
        <v>1</v>
      </c>
      <c r="S72" s="187">
        <v>2</v>
      </c>
      <c r="T72" s="156">
        <v>2</v>
      </c>
      <c r="U72" s="157" t="s">
        <v>803</v>
      </c>
      <c r="V72" s="157" t="s">
        <v>87</v>
      </c>
      <c r="W72" s="152" t="s">
        <v>529</v>
      </c>
      <c r="X72" s="152" t="s">
        <v>23</v>
      </c>
      <c r="Y72" s="93" t="s">
        <v>745</v>
      </c>
      <c r="Z72" s="97" t="s">
        <v>261</v>
      </c>
      <c r="AA72" s="33" t="s">
        <v>23</v>
      </c>
      <c r="AB72" s="97" t="s">
        <v>563</v>
      </c>
      <c r="AC72" s="33" t="s">
        <v>7</v>
      </c>
      <c r="AD72" s="88">
        <v>12</v>
      </c>
      <c r="AE72" s="33">
        <v>3</v>
      </c>
      <c r="AF72" s="33">
        <v>3</v>
      </c>
      <c r="AG72" s="33">
        <v>3</v>
      </c>
      <c r="AH72" s="33">
        <v>3</v>
      </c>
      <c r="AI72" s="33" t="s">
        <v>23</v>
      </c>
      <c r="AJ72" s="33" t="s">
        <v>20</v>
      </c>
      <c r="AK72" s="33" t="s">
        <v>6</v>
      </c>
      <c r="AL72" s="33" t="s">
        <v>6</v>
      </c>
      <c r="AM72" s="33" t="s">
        <v>6</v>
      </c>
      <c r="AN72" s="33" t="s">
        <v>27</v>
      </c>
      <c r="AO72" s="33" t="s">
        <v>117</v>
      </c>
      <c r="AP72" s="33" t="s">
        <v>101</v>
      </c>
      <c r="AQ72" s="33" t="s">
        <v>103</v>
      </c>
      <c r="AR72" s="33" t="s">
        <v>105</v>
      </c>
      <c r="AS72" s="33" t="s">
        <v>113</v>
      </c>
      <c r="AT72" s="97" t="s">
        <v>108</v>
      </c>
      <c r="AU72" s="97" t="s">
        <v>110</v>
      </c>
      <c r="AV72" s="97" t="s">
        <v>112</v>
      </c>
      <c r="AW72" s="33">
        <v>15</v>
      </c>
      <c r="AX72" s="33">
        <v>15</v>
      </c>
      <c r="AY72" s="33">
        <v>15</v>
      </c>
      <c r="AZ72" s="33">
        <v>15</v>
      </c>
      <c r="BA72" s="33">
        <v>15</v>
      </c>
      <c r="BB72" s="33">
        <v>15</v>
      </c>
      <c r="BC72" s="33">
        <v>10</v>
      </c>
      <c r="BD72" s="88">
        <v>100</v>
      </c>
      <c r="BE72" s="88" t="s">
        <v>126</v>
      </c>
      <c r="BF72" s="34" t="s">
        <v>156</v>
      </c>
      <c r="BG72" s="88" t="s">
        <v>126</v>
      </c>
      <c r="BH72" s="88" t="s">
        <v>126</v>
      </c>
      <c r="BI72" s="88">
        <v>100</v>
      </c>
      <c r="BJ72" s="149">
        <v>100</v>
      </c>
      <c r="BK72" s="186" t="s">
        <v>126</v>
      </c>
      <c r="BL72" s="39" t="s">
        <v>165</v>
      </c>
      <c r="BM72" s="39" t="s">
        <v>165</v>
      </c>
      <c r="BN72" s="85">
        <v>2</v>
      </c>
      <c r="BO72" s="185">
        <v>2</v>
      </c>
      <c r="BP72" s="85">
        <v>2</v>
      </c>
      <c r="BQ72" s="185">
        <v>2</v>
      </c>
      <c r="BR72" s="99" t="s">
        <v>42</v>
      </c>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row>
    <row r="73" spans="1:138" s="37" customFormat="1" ht="120.05" customHeight="1" x14ac:dyDescent="0.25">
      <c r="A73" s="150"/>
      <c r="B73" s="150"/>
      <c r="C73" s="99" t="s">
        <v>42</v>
      </c>
      <c r="D73" s="92" t="s">
        <v>42</v>
      </c>
      <c r="E73" s="151"/>
      <c r="F73" s="152"/>
      <c r="G73" s="152"/>
      <c r="H73" s="152"/>
      <c r="I73" s="153"/>
      <c r="J73" s="154"/>
      <c r="K73" s="153"/>
      <c r="L73" s="155"/>
      <c r="M73" s="155"/>
      <c r="N73" s="156">
        <v>0</v>
      </c>
      <c r="O73" s="157" t="s">
        <v>808</v>
      </c>
      <c r="P73" s="157">
        <v>0</v>
      </c>
      <c r="Q73" s="157"/>
      <c r="R73" s="155">
        <v>-2</v>
      </c>
      <c r="S73" s="155">
        <v>0</v>
      </c>
      <c r="T73" s="156">
        <v>0</v>
      </c>
      <c r="U73" s="157" t="s">
        <v>809</v>
      </c>
      <c r="V73" s="157">
        <v>0</v>
      </c>
      <c r="W73" s="155"/>
      <c r="X73" s="155"/>
      <c r="Y73" s="93" t="s">
        <v>746</v>
      </c>
      <c r="Z73" s="97" t="s">
        <v>564</v>
      </c>
      <c r="AA73" s="33" t="s">
        <v>23</v>
      </c>
      <c r="AB73" s="97" t="s">
        <v>565</v>
      </c>
      <c r="AC73" s="33" t="s">
        <v>7</v>
      </c>
      <c r="AD73" s="88">
        <v>48</v>
      </c>
      <c r="AE73" s="33">
        <v>12</v>
      </c>
      <c r="AF73" s="33">
        <v>12</v>
      </c>
      <c r="AG73" s="33">
        <v>12</v>
      </c>
      <c r="AH73" s="33">
        <v>12</v>
      </c>
      <c r="AI73" s="33" t="s">
        <v>23</v>
      </c>
      <c r="AJ73" s="33" t="s">
        <v>20</v>
      </c>
      <c r="AK73" s="33" t="s">
        <v>6</v>
      </c>
      <c r="AL73" s="33" t="s">
        <v>6</v>
      </c>
      <c r="AM73" s="33" t="s">
        <v>6</v>
      </c>
      <c r="AN73" s="33" t="s">
        <v>25</v>
      </c>
      <c r="AO73" s="33" t="s">
        <v>117</v>
      </c>
      <c r="AP73" s="33" t="s">
        <v>101</v>
      </c>
      <c r="AQ73" s="33" t="s">
        <v>103</v>
      </c>
      <c r="AR73" s="33" t="s">
        <v>105</v>
      </c>
      <c r="AS73" s="33" t="s">
        <v>113</v>
      </c>
      <c r="AT73" s="97" t="s">
        <v>108</v>
      </c>
      <c r="AU73" s="97" t="s">
        <v>110</v>
      </c>
      <c r="AV73" s="97" t="s">
        <v>112</v>
      </c>
      <c r="AW73" s="33">
        <v>15</v>
      </c>
      <c r="AX73" s="33">
        <v>15</v>
      </c>
      <c r="AY73" s="33">
        <v>15</v>
      </c>
      <c r="AZ73" s="33">
        <v>15</v>
      </c>
      <c r="BA73" s="33">
        <v>15</v>
      </c>
      <c r="BB73" s="33">
        <v>15</v>
      </c>
      <c r="BC73" s="33">
        <v>10</v>
      </c>
      <c r="BD73" s="88">
        <v>100</v>
      </c>
      <c r="BE73" s="88" t="s">
        <v>126</v>
      </c>
      <c r="BF73" s="34" t="s">
        <v>156</v>
      </c>
      <c r="BG73" s="88" t="s">
        <v>126</v>
      </c>
      <c r="BH73" s="88" t="s">
        <v>126</v>
      </c>
      <c r="BI73" s="88">
        <v>100</v>
      </c>
      <c r="BJ73" s="149"/>
      <c r="BK73" s="186"/>
      <c r="BL73" s="39" t="s">
        <v>165</v>
      </c>
      <c r="BM73" s="39" t="s">
        <v>165</v>
      </c>
      <c r="BN73" s="85">
        <v>2</v>
      </c>
      <c r="BO73" s="185"/>
      <c r="BP73" s="85">
        <v>2</v>
      </c>
      <c r="BQ73" s="185"/>
      <c r="BR73" s="99" t="s">
        <v>42</v>
      </c>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row>
    <row r="74" spans="1:138" s="37" customFormat="1" ht="120.05" customHeight="1" x14ac:dyDescent="0.25">
      <c r="A74" s="150"/>
      <c r="B74" s="150"/>
      <c r="C74" s="99" t="s">
        <v>42</v>
      </c>
      <c r="D74" s="92" t="s">
        <v>42</v>
      </c>
      <c r="E74" s="151"/>
      <c r="F74" s="152"/>
      <c r="G74" s="152"/>
      <c r="H74" s="152"/>
      <c r="I74" s="153"/>
      <c r="J74" s="154"/>
      <c r="K74" s="153"/>
      <c r="L74" s="155"/>
      <c r="M74" s="155"/>
      <c r="N74" s="156">
        <v>0</v>
      </c>
      <c r="O74" s="157" t="s">
        <v>808</v>
      </c>
      <c r="P74" s="157">
        <v>0</v>
      </c>
      <c r="Q74" s="157"/>
      <c r="R74" s="155">
        <v>-2</v>
      </c>
      <c r="S74" s="155">
        <v>0</v>
      </c>
      <c r="T74" s="156">
        <v>0</v>
      </c>
      <c r="U74" s="157" t="s">
        <v>809</v>
      </c>
      <c r="V74" s="157">
        <v>0</v>
      </c>
      <c r="W74" s="155"/>
      <c r="X74" s="155"/>
      <c r="Y74" s="93" t="s">
        <v>747</v>
      </c>
      <c r="Z74" s="97" t="s">
        <v>566</v>
      </c>
      <c r="AA74" s="33" t="s">
        <v>23</v>
      </c>
      <c r="AB74" s="97" t="s">
        <v>388</v>
      </c>
      <c r="AC74" s="33" t="s">
        <v>7</v>
      </c>
      <c r="AD74" s="88">
        <v>0</v>
      </c>
      <c r="AE74" s="33">
        <v>0</v>
      </c>
      <c r="AF74" s="33">
        <v>0</v>
      </c>
      <c r="AG74" s="33">
        <v>0</v>
      </c>
      <c r="AH74" s="33">
        <v>0</v>
      </c>
      <c r="AI74" s="33" t="s">
        <v>6</v>
      </c>
      <c r="AJ74" s="33" t="s">
        <v>20</v>
      </c>
      <c r="AK74" s="33" t="s">
        <v>6</v>
      </c>
      <c r="AL74" s="33" t="s">
        <v>6</v>
      </c>
      <c r="AM74" s="33" t="s">
        <v>6</v>
      </c>
      <c r="AN74" s="33" t="s">
        <v>29</v>
      </c>
      <c r="AO74" s="33" t="s">
        <v>117</v>
      </c>
      <c r="AP74" s="33" t="s">
        <v>101</v>
      </c>
      <c r="AQ74" s="33" t="s">
        <v>103</v>
      </c>
      <c r="AR74" s="33" t="s">
        <v>105</v>
      </c>
      <c r="AS74" s="33" t="s">
        <v>113</v>
      </c>
      <c r="AT74" s="97" t="s">
        <v>108</v>
      </c>
      <c r="AU74" s="97" t="s">
        <v>110</v>
      </c>
      <c r="AV74" s="97" t="s">
        <v>112</v>
      </c>
      <c r="AW74" s="33">
        <v>15</v>
      </c>
      <c r="AX74" s="33">
        <v>15</v>
      </c>
      <c r="AY74" s="33">
        <v>15</v>
      </c>
      <c r="AZ74" s="33">
        <v>15</v>
      </c>
      <c r="BA74" s="33">
        <v>15</v>
      </c>
      <c r="BB74" s="33">
        <v>15</v>
      </c>
      <c r="BC74" s="33">
        <v>10</v>
      </c>
      <c r="BD74" s="88">
        <v>100</v>
      </c>
      <c r="BE74" s="88" t="s">
        <v>126</v>
      </c>
      <c r="BF74" s="34" t="s">
        <v>156</v>
      </c>
      <c r="BG74" s="88" t="s">
        <v>126</v>
      </c>
      <c r="BH74" s="88" t="s">
        <v>126</v>
      </c>
      <c r="BI74" s="88">
        <v>100</v>
      </c>
      <c r="BJ74" s="149"/>
      <c r="BK74" s="186"/>
      <c r="BL74" s="39" t="s">
        <v>165</v>
      </c>
      <c r="BM74" s="39" t="s">
        <v>165</v>
      </c>
      <c r="BN74" s="85">
        <v>2</v>
      </c>
      <c r="BO74" s="185"/>
      <c r="BP74" s="85">
        <v>2</v>
      </c>
      <c r="BQ74" s="185"/>
      <c r="BR74" s="99" t="s">
        <v>42</v>
      </c>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row>
    <row r="75" spans="1:138" s="37" customFormat="1" ht="116.3" customHeight="1" x14ac:dyDescent="0.25">
      <c r="A75" s="91">
        <v>20</v>
      </c>
      <c r="B75" s="91" t="s">
        <v>431</v>
      </c>
      <c r="C75" s="99" t="s">
        <v>42</v>
      </c>
      <c r="D75" s="92" t="s">
        <v>42</v>
      </c>
      <c r="E75" s="92" t="s">
        <v>34</v>
      </c>
      <c r="F75" s="87" t="s">
        <v>65</v>
      </c>
      <c r="G75" s="87" t="s">
        <v>76</v>
      </c>
      <c r="H75" s="87" t="s">
        <v>71</v>
      </c>
      <c r="I75" s="93" t="s">
        <v>262</v>
      </c>
      <c r="J75" s="94" t="s">
        <v>748</v>
      </c>
      <c r="K75" s="93" t="s">
        <v>263</v>
      </c>
      <c r="L75" s="90">
        <v>1</v>
      </c>
      <c r="M75" s="90">
        <v>5</v>
      </c>
      <c r="N75" s="85">
        <v>5</v>
      </c>
      <c r="O75" s="95" t="s">
        <v>806</v>
      </c>
      <c r="P75" s="95" t="s">
        <v>84</v>
      </c>
      <c r="Q75" s="95" t="s">
        <v>90</v>
      </c>
      <c r="R75" s="89">
        <v>1</v>
      </c>
      <c r="S75" s="89">
        <v>5</v>
      </c>
      <c r="T75" s="85">
        <v>5</v>
      </c>
      <c r="U75" s="95" t="s">
        <v>806</v>
      </c>
      <c r="V75" s="95" t="s">
        <v>84</v>
      </c>
      <c r="W75" s="87" t="s">
        <v>529</v>
      </c>
      <c r="X75" s="87" t="s">
        <v>23</v>
      </c>
      <c r="Y75" s="93" t="s">
        <v>749</v>
      </c>
      <c r="Z75" s="97" t="s">
        <v>264</v>
      </c>
      <c r="AA75" s="33" t="s">
        <v>23</v>
      </c>
      <c r="AB75" s="97" t="s">
        <v>567</v>
      </c>
      <c r="AC75" s="33" t="s">
        <v>7</v>
      </c>
      <c r="AD75" s="88">
        <v>12</v>
      </c>
      <c r="AE75" s="33">
        <v>3</v>
      </c>
      <c r="AF75" s="33">
        <v>3</v>
      </c>
      <c r="AG75" s="33">
        <v>3</v>
      </c>
      <c r="AH75" s="33">
        <v>3</v>
      </c>
      <c r="AI75" s="33" t="s">
        <v>23</v>
      </c>
      <c r="AJ75" s="33" t="s">
        <v>20</v>
      </c>
      <c r="AK75" s="33" t="s">
        <v>6</v>
      </c>
      <c r="AL75" s="33" t="s">
        <v>6</v>
      </c>
      <c r="AM75" s="33" t="s">
        <v>6</v>
      </c>
      <c r="AN75" s="33" t="s">
        <v>27</v>
      </c>
      <c r="AO75" s="33" t="s">
        <v>117</v>
      </c>
      <c r="AP75" s="33" t="s">
        <v>101</v>
      </c>
      <c r="AQ75" s="33" t="s">
        <v>103</v>
      </c>
      <c r="AR75" s="33" t="s">
        <v>105</v>
      </c>
      <c r="AS75" s="33" t="s">
        <v>113</v>
      </c>
      <c r="AT75" s="97" t="s">
        <v>108</v>
      </c>
      <c r="AU75" s="97" t="s">
        <v>110</v>
      </c>
      <c r="AV75" s="97" t="s">
        <v>112</v>
      </c>
      <c r="AW75" s="33">
        <v>15</v>
      </c>
      <c r="AX75" s="33">
        <v>15</v>
      </c>
      <c r="AY75" s="33">
        <v>15</v>
      </c>
      <c r="AZ75" s="33">
        <v>15</v>
      </c>
      <c r="BA75" s="33">
        <v>15</v>
      </c>
      <c r="BB75" s="33">
        <v>15</v>
      </c>
      <c r="BC75" s="33">
        <v>10</v>
      </c>
      <c r="BD75" s="88">
        <v>100</v>
      </c>
      <c r="BE75" s="88" t="s">
        <v>126</v>
      </c>
      <c r="BF75" s="34" t="s">
        <v>156</v>
      </c>
      <c r="BG75" s="88" t="s">
        <v>126</v>
      </c>
      <c r="BH75" s="88" t="s">
        <v>126</v>
      </c>
      <c r="BI75" s="88">
        <v>100</v>
      </c>
      <c r="BJ75" s="86">
        <v>100</v>
      </c>
      <c r="BK75" s="88" t="s">
        <v>126</v>
      </c>
      <c r="BL75" s="39" t="s">
        <v>165</v>
      </c>
      <c r="BM75" s="39" t="s">
        <v>165</v>
      </c>
      <c r="BN75" s="85">
        <v>0</v>
      </c>
      <c r="BO75" s="98">
        <v>0</v>
      </c>
      <c r="BP75" s="85">
        <v>2</v>
      </c>
      <c r="BQ75" s="98">
        <v>0</v>
      </c>
      <c r="BR75" s="99" t="s">
        <v>42</v>
      </c>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row>
    <row r="76" spans="1:138" s="37" customFormat="1" ht="98.3" customHeight="1" x14ac:dyDescent="0.25">
      <c r="A76" s="150">
        <v>21</v>
      </c>
      <c r="B76" s="150" t="s">
        <v>432</v>
      </c>
      <c r="C76" s="99" t="s">
        <v>53</v>
      </c>
      <c r="D76" s="92" t="s">
        <v>53</v>
      </c>
      <c r="E76" s="151" t="s">
        <v>32</v>
      </c>
      <c r="F76" s="152" t="s">
        <v>69</v>
      </c>
      <c r="G76" s="152" t="s">
        <v>77</v>
      </c>
      <c r="H76" s="152" t="s">
        <v>72</v>
      </c>
      <c r="I76" s="153" t="s">
        <v>265</v>
      </c>
      <c r="J76" s="154" t="s">
        <v>266</v>
      </c>
      <c r="K76" s="153" t="s">
        <v>267</v>
      </c>
      <c r="L76" s="155">
        <v>3</v>
      </c>
      <c r="M76" s="155">
        <v>4</v>
      </c>
      <c r="N76" s="156">
        <v>12</v>
      </c>
      <c r="O76" s="157" t="s">
        <v>515</v>
      </c>
      <c r="P76" s="157" t="s">
        <v>84</v>
      </c>
      <c r="Q76" s="157" t="s">
        <v>90</v>
      </c>
      <c r="R76" s="187">
        <v>2</v>
      </c>
      <c r="S76" s="187">
        <v>3</v>
      </c>
      <c r="T76" s="156">
        <v>6</v>
      </c>
      <c r="U76" s="157" t="s">
        <v>817</v>
      </c>
      <c r="V76" s="157" t="s">
        <v>86</v>
      </c>
      <c r="W76" s="152" t="s">
        <v>791</v>
      </c>
      <c r="X76" s="152" t="s">
        <v>6</v>
      </c>
      <c r="Y76" s="93" t="s">
        <v>735</v>
      </c>
      <c r="Z76" s="97" t="s">
        <v>620</v>
      </c>
      <c r="AA76" s="33" t="s">
        <v>6</v>
      </c>
      <c r="AB76" s="97" t="s">
        <v>389</v>
      </c>
      <c r="AC76" s="33" t="s">
        <v>7</v>
      </c>
      <c r="AD76" s="88">
        <v>0</v>
      </c>
      <c r="AE76" s="33">
        <v>0</v>
      </c>
      <c r="AF76" s="33">
        <v>0</v>
      </c>
      <c r="AG76" s="33">
        <v>0</v>
      </c>
      <c r="AH76" s="33">
        <v>0</v>
      </c>
      <c r="AI76" s="33" t="s">
        <v>6</v>
      </c>
      <c r="AJ76" s="33" t="s">
        <v>20</v>
      </c>
      <c r="AK76" s="33" t="s">
        <v>6</v>
      </c>
      <c r="AL76" s="33" t="s">
        <v>6</v>
      </c>
      <c r="AM76" s="33" t="s">
        <v>6</v>
      </c>
      <c r="AN76" s="33" t="s">
        <v>29</v>
      </c>
      <c r="AO76" s="33" t="s">
        <v>117</v>
      </c>
      <c r="AP76" s="33" t="s">
        <v>101</v>
      </c>
      <c r="AQ76" s="33" t="s">
        <v>103</v>
      </c>
      <c r="AR76" s="33" t="s">
        <v>105</v>
      </c>
      <c r="AS76" s="33" t="s">
        <v>113</v>
      </c>
      <c r="AT76" s="97" t="s">
        <v>108</v>
      </c>
      <c r="AU76" s="97" t="s">
        <v>110</v>
      </c>
      <c r="AV76" s="97" t="s">
        <v>112</v>
      </c>
      <c r="AW76" s="33">
        <v>15</v>
      </c>
      <c r="AX76" s="33">
        <v>15</v>
      </c>
      <c r="AY76" s="33">
        <v>15</v>
      </c>
      <c r="AZ76" s="33">
        <v>15</v>
      </c>
      <c r="BA76" s="33">
        <v>15</v>
      </c>
      <c r="BB76" s="33">
        <v>15</v>
      </c>
      <c r="BC76" s="33">
        <v>10</v>
      </c>
      <c r="BD76" s="88">
        <v>100</v>
      </c>
      <c r="BE76" s="88" t="s">
        <v>126</v>
      </c>
      <c r="BF76" s="34" t="s">
        <v>156</v>
      </c>
      <c r="BG76" s="88" t="s">
        <v>126</v>
      </c>
      <c r="BH76" s="88" t="s">
        <v>126</v>
      </c>
      <c r="BI76" s="88">
        <v>100</v>
      </c>
      <c r="BJ76" s="149">
        <v>75</v>
      </c>
      <c r="BK76" s="186" t="s">
        <v>127</v>
      </c>
      <c r="BL76" s="39" t="s">
        <v>165</v>
      </c>
      <c r="BM76" s="39" t="s">
        <v>165</v>
      </c>
      <c r="BN76" s="85">
        <v>1</v>
      </c>
      <c r="BO76" s="185">
        <v>1</v>
      </c>
      <c r="BP76" s="85">
        <v>1</v>
      </c>
      <c r="BQ76" s="185">
        <v>1</v>
      </c>
      <c r="BR76" s="99" t="s">
        <v>53</v>
      </c>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row>
    <row r="77" spans="1:138" s="37" customFormat="1" ht="130.55000000000001" customHeight="1" x14ac:dyDescent="0.25">
      <c r="A77" s="150"/>
      <c r="B77" s="150"/>
      <c r="C77" s="99" t="s">
        <v>53</v>
      </c>
      <c r="D77" s="92" t="s">
        <v>53</v>
      </c>
      <c r="E77" s="151"/>
      <c r="F77" s="152"/>
      <c r="G77" s="152"/>
      <c r="H77" s="152"/>
      <c r="I77" s="153"/>
      <c r="J77" s="154"/>
      <c r="K77" s="153"/>
      <c r="L77" s="155"/>
      <c r="M77" s="155"/>
      <c r="N77" s="156">
        <v>0</v>
      </c>
      <c r="O77" s="157"/>
      <c r="P77" s="157"/>
      <c r="Q77" s="157"/>
      <c r="R77" s="155">
        <v>-1</v>
      </c>
      <c r="S77" s="155">
        <v>0</v>
      </c>
      <c r="T77" s="156">
        <v>0</v>
      </c>
      <c r="U77" s="157"/>
      <c r="V77" s="157"/>
      <c r="W77" s="155"/>
      <c r="X77" s="155"/>
      <c r="Y77" s="93" t="s">
        <v>736</v>
      </c>
      <c r="Z77" s="97" t="s">
        <v>621</v>
      </c>
      <c r="AA77" s="33" t="s">
        <v>6</v>
      </c>
      <c r="AB77" s="97" t="s">
        <v>622</v>
      </c>
      <c r="AC77" s="33" t="s">
        <v>7</v>
      </c>
      <c r="AD77" s="88">
        <v>0</v>
      </c>
      <c r="AE77" s="33">
        <v>0</v>
      </c>
      <c r="AF77" s="33">
        <v>0</v>
      </c>
      <c r="AG77" s="33">
        <v>0</v>
      </c>
      <c r="AH77" s="33">
        <v>0</v>
      </c>
      <c r="AI77" s="33" t="s">
        <v>6</v>
      </c>
      <c r="AJ77" s="33" t="s">
        <v>21</v>
      </c>
      <c r="AK77" s="33" t="s">
        <v>6</v>
      </c>
      <c r="AL77" s="33" t="s">
        <v>6</v>
      </c>
      <c r="AM77" s="33" t="s">
        <v>6</v>
      </c>
      <c r="AN77" s="33" t="s">
        <v>29</v>
      </c>
      <c r="AO77" s="33" t="s">
        <v>117</v>
      </c>
      <c r="AP77" s="33" t="s">
        <v>101</v>
      </c>
      <c r="AQ77" s="33" t="s">
        <v>103</v>
      </c>
      <c r="AR77" s="33" t="s">
        <v>105</v>
      </c>
      <c r="AS77" s="33" t="s">
        <v>114</v>
      </c>
      <c r="AT77" s="97" t="s">
        <v>108</v>
      </c>
      <c r="AU77" s="97" t="s">
        <v>110</v>
      </c>
      <c r="AV77" s="97" t="s">
        <v>112</v>
      </c>
      <c r="AW77" s="33">
        <v>15</v>
      </c>
      <c r="AX77" s="33">
        <v>15</v>
      </c>
      <c r="AY77" s="33">
        <v>15</v>
      </c>
      <c r="AZ77" s="33">
        <v>10</v>
      </c>
      <c r="BA77" s="33">
        <v>15</v>
      </c>
      <c r="BB77" s="33">
        <v>15</v>
      </c>
      <c r="BC77" s="33">
        <v>10</v>
      </c>
      <c r="BD77" s="88">
        <v>95</v>
      </c>
      <c r="BE77" s="88" t="s">
        <v>127</v>
      </c>
      <c r="BF77" s="34" t="s">
        <v>156</v>
      </c>
      <c r="BG77" s="88" t="s">
        <v>126</v>
      </c>
      <c r="BH77" s="88" t="s">
        <v>127</v>
      </c>
      <c r="BI77" s="88">
        <v>50</v>
      </c>
      <c r="BJ77" s="149"/>
      <c r="BK77" s="186"/>
      <c r="BL77" s="39" t="s">
        <v>165</v>
      </c>
      <c r="BM77" s="39" t="s">
        <v>165</v>
      </c>
      <c r="BN77" s="85">
        <v>1</v>
      </c>
      <c r="BO77" s="185"/>
      <c r="BP77" s="85">
        <v>1</v>
      </c>
      <c r="BQ77" s="185"/>
      <c r="BR77" s="99" t="s">
        <v>53</v>
      </c>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row>
    <row r="78" spans="1:138" s="37" customFormat="1" ht="152.30000000000001" customHeight="1" x14ac:dyDescent="0.25">
      <c r="A78" s="91">
        <v>22</v>
      </c>
      <c r="B78" s="91" t="s">
        <v>433</v>
      </c>
      <c r="C78" s="99" t="s">
        <v>53</v>
      </c>
      <c r="D78" s="92" t="s">
        <v>53</v>
      </c>
      <c r="E78" s="92" t="s">
        <v>32</v>
      </c>
      <c r="F78" s="87" t="s">
        <v>69</v>
      </c>
      <c r="G78" s="87" t="s">
        <v>76</v>
      </c>
      <c r="H78" s="87" t="s">
        <v>71</v>
      </c>
      <c r="I78" s="93" t="s">
        <v>268</v>
      </c>
      <c r="J78" s="94" t="s">
        <v>269</v>
      </c>
      <c r="K78" s="93" t="s">
        <v>270</v>
      </c>
      <c r="L78" s="90">
        <v>2</v>
      </c>
      <c r="M78" s="90">
        <v>3</v>
      </c>
      <c r="N78" s="85">
        <v>6</v>
      </c>
      <c r="O78" s="95" t="s">
        <v>817</v>
      </c>
      <c r="P78" s="95" t="s">
        <v>86</v>
      </c>
      <c r="Q78" s="95" t="s">
        <v>90</v>
      </c>
      <c r="R78" s="89">
        <v>1</v>
      </c>
      <c r="S78" s="89">
        <v>1</v>
      </c>
      <c r="T78" s="85">
        <v>1</v>
      </c>
      <c r="U78" s="95" t="s">
        <v>807</v>
      </c>
      <c r="V78" s="95" t="s">
        <v>87</v>
      </c>
      <c r="W78" s="87" t="s">
        <v>792</v>
      </c>
      <c r="X78" s="87" t="s">
        <v>23</v>
      </c>
      <c r="Y78" s="93" t="s">
        <v>737</v>
      </c>
      <c r="Z78" s="97" t="s">
        <v>623</v>
      </c>
      <c r="AA78" s="33" t="s">
        <v>23</v>
      </c>
      <c r="AB78" s="97" t="s">
        <v>624</v>
      </c>
      <c r="AC78" s="33" t="s">
        <v>7</v>
      </c>
      <c r="AD78" s="88">
        <v>0</v>
      </c>
      <c r="AE78" s="33">
        <v>0</v>
      </c>
      <c r="AF78" s="33">
        <v>0</v>
      </c>
      <c r="AG78" s="33">
        <v>0</v>
      </c>
      <c r="AH78" s="33">
        <v>0</v>
      </c>
      <c r="AI78" s="33" t="s">
        <v>6</v>
      </c>
      <c r="AJ78" s="33" t="s">
        <v>20</v>
      </c>
      <c r="AK78" s="33" t="s">
        <v>6</v>
      </c>
      <c r="AL78" s="33" t="s">
        <v>6</v>
      </c>
      <c r="AM78" s="33" t="s">
        <v>6</v>
      </c>
      <c r="AN78" s="33" t="s">
        <v>29</v>
      </c>
      <c r="AO78" s="33" t="s">
        <v>117</v>
      </c>
      <c r="AP78" s="33" t="s">
        <v>101</v>
      </c>
      <c r="AQ78" s="33" t="s">
        <v>103</v>
      </c>
      <c r="AR78" s="33" t="s">
        <v>105</v>
      </c>
      <c r="AS78" s="33" t="s">
        <v>113</v>
      </c>
      <c r="AT78" s="97" t="s">
        <v>108</v>
      </c>
      <c r="AU78" s="97" t="s">
        <v>110</v>
      </c>
      <c r="AV78" s="97" t="s">
        <v>112</v>
      </c>
      <c r="AW78" s="33">
        <v>15</v>
      </c>
      <c r="AX78" s="33">
        <v>15</v>
      </c>
      <c r="AY78" s="33">
        <v>15</v>
      </c>
      <c r="AZ78" s="33">
        <v>15</v>
      </c>
      <c r="BA78" s="33">
        <v>15</v>
      </c>
      <c r="BB78" s="33">
        <v>15</v>
      </c>
      <c r="BC78" s="33">
        <v>10</v>
      </c>
      <c r="BD78" s="88">
        <v>100</v>
      </c>
      <c r="BE78" s="88" t="s">
        <v>126</v>
      </c>
      <c r="BF78" s="34" t="s">
        <v>156</v>
      </c>
      <c r="BG78" s="88" t="s">
        <v>126</v>
      </c>
      <c r="BH78" s="88" t="s">
        <v>126</v>
      </c>
      <c r="BI78" s="88">
        <v>100</v>
      </c>
      <c r="BJ78" s="86">
        <v>100</v>
      </c>
      <c r="BK78" s="88" t="s">
        <v>126</v>
      </c>
      <c r="BL78" s="39" t="s">
        <v>165</v>
      </c>
      <c r="BM78" s="39" t="s">
        <v>165</v>
      </c>
      <c r="BN78" s="85">
        <v>2</v>
      </c>
      <c r="BO78" s="98">
        <v>2</v>
      </c>
      <c r="BP78" s="85">
        <v>2</v>
      </c>
      <c r="BQ78" s="98">
        <v>2</v>
      </c>
      <c r="BR78" s="99" t="s">
        <v>53</v>
      </c>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row>
    <row r="79" spans="1:138" s="37" customFormat="1" ht="115.55" customHeight="1" x14ac:dyDescent="0.25">
      <c r="A79" s="150">
        <v>23</v>
      </c>
      <c r="B79" s="150" t="s">
        <v>434</v>
      </c>
      <c r="C79" s="99" t="s">
        <v>53</v>
      </c>
      <c r="D79" s="92" t="s">
        <v>53</v>
      </c>
      <c r="E79" s="151" t="s">
        <v>34</v>
      </c>
      <c r="F79" s="152" t="s">
        <v>65</v>
      </c>
      <c r="G79" s="152" t="s">
        <v>77</v>
      </c>
      <c r="H79" s="152" t="s">
        <v>71</v>
      </c>
      <c r="I79" s="153" t="s">
        <v>271</v>
      </c>
      <c r="J79" s="154" t="s">
        <v>625</v>
      </c>
      <c r="K79" s="153" t="s">
        <v>272</v>
      </c>
      <c r="L79" s="155">
        <v>2</v>
      </c>
      <c r="M79" s="155">
        <v>4</v>
      </c>
      <c r="N79" s="156">
        <v>8</v>
      </c>
      <c r="O79" s="157" t="s">
        <v>810</v>
      </c>
      <c r="P79" s="157" t="s">
        <v>85</v>
      </c>
      <c r="Q79" s="157" t="s">
        <v>90</v>
      </c>
      <c r="R79" s="187">
        <v>2</v>
      </c>
      <c r="S79" s="187">
        <v>3</v>
      </c>
      <c r="T79" s="156">
        <v>6</v>
      </c>
      <c r="U79" s="157" t="s">
        <v>817</v>
      </c>
      <c r="V79" s="157" t="s">
        <v>86</v>
      </c>
      <c r="W79" s="152" t="s">
        <v>793</v>
      </c>
      <c r="X79" s="152" t="s">
        <v>23</v>
      </c>
      <c r="Y79" s="93" t="s">
        <v>738</v>
      </c>
      <c r="Z79" s="97" t="s">
        <v>626</v>
      </c>
      <c r="AA79" s="33" t="s">
        <v>6</v>
      </c>
      <c r="AB79" s="97" t="s">
        <v>547</v>
      </c>
      <c r="AC79" s="33" t="s">
        <v>7</v>
      </c>
      <c r="AD79" s="88">
        <v>12</v>
      </c>
      <c r="AE79" s="33">
        <v>3</v>
      </c>
      <c r="AF79" s="33">
        <v>3</v>
      </c>
      <c r="AG79" s="33">
        <v>3</v>
      </c>
      <c r="AH79" s="33">
        <v>3</v>
      </c>
      <c r="AI79" s="33" t="s">
        <v>23</v>
      </c>
      <c r="AJ79" s="33" t="s">
        <v>20</v>
      </c>
      <c r="AK79" s="33" t="s">
        <v>6</v>
      </c>
      <c r="AL79" s="33" t="s">
        <v>6</v>
      </c>
      <c r="AM79" s="33" t="s">
        <v>6</v>
      </c>
      <c r="AN79" s="33" t="s">
        <v>27</v>
      </c>
      <c r="AO79" s="33" t="s">
        <v>117</v>
      </c>
      <c r="AP79" s="33" t="s">
        <v>101</v>
      </c>
      <c r="AQ79" s="33" t="s">
        <v>103</v>
      </c>
      <c r="AR79" s="33" t="s">
        <v>105</v>
      </c>
      <c r="AS79" s="33" t="s">
        <v>113</v>
      </c>
      <c r="AT79" s="97" t="s">
        <v>108</v>
      </c>
      <c r="AU79" s="97" t="s">
        <v>110</v>
      </c>
      <c r="AV79" s="97" t="s">
        <v>112</v>
      </c>
      <c r="AW79" s="33">
        <v>15</v>
      </c>
      <c r="AX79" s="33">
        <v>15</v>
      </c>
      <c r="AY79" s="33">
        <v>15</v>
      </c>
      <c r="AZ79" s="33">
        <v>15</v>
      </c>
      <c r="BA79" s="33">
        <v>15</v>
      </c>
      <c r="BB79" s="33">
        <v>15</v>
      </c>
      <c r="BC79" s="33">
        <v>10</v>
      </c>
      <c r="BD79" s="88">
        <v>100</v>
      </c>
      <c r="BE79" s="88" t="s">
        <v>126</v>
      </c>
      <c r="BF79" s="34" t="s">
        <v>156</v>
      </c>
      <c r="BG79" s="88" t="s">
        <v>126</v>
      </c>
      <c r="BH79" s="88" t="s">
        <v>126</v>
      </c>
      <c r="BI79" s="88">
        <v>100</v>
      </c>
      <c r="BJ79" s="149">
        <v>66.666666666666671</v>
      </c>
      <c r="BK79" s="186" t="s">
        <v>127</v>
      </c>
      <c r="BL79" s="39" t="s">
        <v>165</v>
      </c>
      <c r="BM79" s="39" t="s">
        <v>165</v>
      </c>
      <c r="BN79" s="85">
        <v>0</v>
      </c>
      <c r="BO79" s="185">
        <v>0.33333333333333331</v>
      </c>
      <c r="BP79" s="85">
        <v>1</v>
      </c>
      <c r="BQ79" s="185">
        <v>0.66666666666666663</v>
      </c>
      <c r="BR79" s="99" t="s">
        <v>53</v>
      </c>
      <c r="BS79" s="84"/>
      <c r="BT79" s="84"/>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row>
    <row r="80" spans="1:138" s="37" customFormat="1" ht="104.25" customHeight="1" x14ac:dyDescent="0.25">
      <c r="A80" s="150"/>
      <c r="B80" s="150"/>
      <c r="C80" s="99" t="s">
        <v>53</v>
      </c>
      <c r="D80" s="92" t="s">
        <v>53</v>
      </c>
      <c r="E80" s="151"/>
      <c r="F80" s="152"/>
      <c r="G80" s="152"/>
      <c r="H80" s="152"/>
      <c r="I80" s="153"/>
      <c r="J80" s="154"/>
      <c r="K80" s="153"/>
      <c r="L80" s="155"/>
      <c r="M80" s="155"/>
      <c r="N80" s="156"/>
      <c r="O80" s="157"/>
      <c r="P80" s="157"/>
      <c r="Q80" s="157"/>
      <c r="R80" s="187"/>
      <c r="S80" s="187"/>
      <c r="T80" s="156"/>
      <c r="U80" s="157"/>
      <c r="V80" s="157"/>
      <c r="W80" s="152"/>
      <c r="X80" s="152"/>
      <c r="Y80" s="93" t="s">
        <v>739</v>
      </c>
      <c r="Z80" s="97" t="s">
        <v>627</v>
      </c>
      <c r="AA80" s="33" t="s">
        <v>23</v>
      </c>
      <c r="AB80" s="97" t="s">
        <v>546</v>
      </c>
      <c r="AC80" s="33" t="s">
        <v>7</v>
      </c>
      <c r="AD80" s="88">
        <v>0</v>
      </c>
      <c r="AE80" s="33">
        <v>0</v>
      </c>
      <c r="AF80" s="33">
        <v>0</v>
      </c>
      <c r="AG80" s="33">
        <v>0</v>
      </c>
      <c r="AH80" s="33">
        <v>0</v>
      </c>
      <c r="AI80" s="33" t="s">
        <v>6</v>
      </c>
      <c r="AJ80" s="33" t="s">
        <v>21</v>
      </c>
      <c r="AK80" s="33" t="s">
        <v>6</v>
      </c>
      <c r="AL80" s="33" t="s">
        <v>6</v>
      </c>
      <c r="AM80" s="33" t="s">
        <v>6</v>
      </c>
      <c r="AN80" s="33" t="s">
        <v>29</v>
      </c>
      <c r="AO80" s="33" t="s">
        <v>117</v>
      </c>
      <c r="AP80" s="33" t="s">
        <v>101</v>
      </c>
      <c r="AQ80" s="33" t="s">
        <v>103</v>
      </c>
      <c r="AR80" s="33" t="s">
        <v>105</v>
      </c>
      <c r="AS80" s="33" t="s">
        <v>114</v>
      </c>
      <c r="AT80" s="97" t="s">
        <v>108</v>
      </c>
      <c r="AU80" s="97" t="s">
        <v>110</v>
      </c>
      <c r="AV80" s="97" t="s">
        <v>112</v>
      </c>
      <c r="AW80" s="33">
        <v>15</v>
      </c>
      <c r="AX80" s="33">
        <v>15</v>
      </c>
      <c r="AY80" s="33">
        <v>15</v>
      </c>
      <c r="AZ80" s="33">
        <v>10</v>
      </c>
      <c r="BA80" s="33">
        <v>15</v>
      </c>
      <c r="BB80" s="33">
        <v>15</v>
      </c>
      <c r="BC80" s="33">
        <v>10</v>
      </c>
      <c r="BD80" s="88">
        <v>95</v>
      </c>
      <c r="BE80" s="88" t="s">
        <v>127</v>
      </c>
      <c r="BF80" s="34" t="s">
        <v>156</v>
      </c>
      <c r="BG80" s="88" t="s">
        <v>126</v>
      </c>
      <c r="BH80" s="88" t="s">
        <v>127</v>
      </c>
      <c r="BI80" s="88">
        <v>50</v>
      </c>
      <c r="BJ80" s="149"/>
      <c r="BK80" s="186"/>
      <c r="BL80" s="39" t="s">
        <v>165</v>
      </c>
      <c r="BM80" s="39" t="s">
        <v>165</v>
      </c>
      <c r="BN80" s="85">
        <v>0</v>
      </c>
      <c r="BO80" s="185"/>
      <c r="BP80" s="85">
        <v>0</v>
      </c>
      <c r="BQ80" s="185"/>
      <c r="BR80" s="99" t="s">
        <v>53</v>
      </c>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row>
    <row r="81" spans="1:138" s="37" customFormat="1" ht="107.25" customHeight="1" x14ac:dyDescent="0.25">
      <c r="A81" s="150"/>
      <c r="B81" s="150"/>
      <c r="C81" s="99" t="s">
        <v>53</v>
      </c>
      <c r="D81" s="92" t="s">
        <v>53</v>
      </c>
      <c r="E81" s="151"/>
      <c r="F81" s="152"/>
      <c r="G81" s="152"/>
      <c r="H81" s="152"/>
      <c r="I81" s="153"/>
      <c r="J81" s="154"/>
      <c r="K81" s="153"/>
      <c r="L81" s="155"/>
      <c r="M81" s="155"/>
      <c r="N81" s="156"/>
      <c r="O81" s="157"/>
      <c r="P81" s="157"/>
      <c r="Q81" s="157"/>
      <c r="R81" s="187">
        <v>-1</v>
      </c>
      <c r="S81" s="187">
        <v>0</v>
      </c>
      <c r="T81" s="156"/>
      <c r="U81" s="157"/>
      <c r="V81" s="157"/>
      <c r="W81" s="155"/>
      <c r="X81" s="155"/>
      <c r="Y81" s="93" t="s">
        <v>740</v>
      </c>
      <c r="Z81" s="97" t="s">
        <v>628</v>
      </c>
      <c r="AA81" s="33" t="s">
        <v>23</v>
      </c>
      <c r="AB81" s="97" t="s">
        <v>629</v>
      </c>
      <c r="AC81" s="33" t="s">
        <v>7</v>
      </c>
      <c r="AD81" s="88">
        <v>0</v>
      </c>
      <c r="AE81" s="33">
        <v>0</v>
      </c>
      <c r="AF81" s="33">
        <v>0</v>
      </c>
      <c r="AG81" s="33">
        <v>0</v>
      </c>
      <c r="AH81" s="33">
        <v>0</v>
      </c>
      <c r="AI81" s="33" t="s">
        <v>6</v>
      </c>
      <c r="AJ81" s="33" t="s">
        <v>21</v>
      </c>
      <c r="AK81" s="33" t="s">
        <v>6</v>
      </c>
      <c r="AL81" s="33" t="s">
        <v>6</v>
      </c>
      <c r="AM81" s="33" t="s">
        <v>6</v>
      </c>
      <c r="AN81" s="33" t="s">
        <v>29</v>
      </c>
      <c r="AO81" s="33" t="s">
        <v>117</v>
      </c>
      <c r="AP81" s="33" t="s">
        <v>101</v>
      </c>
      <c r="AQ81" s="33" t="s">
        <v>103</v>
      </c>
      <c r="AR81" s="33" t="s">
        <v>105</v>
      </c>
      <c r="AS81" s="33" t="s">
        <v>114</v>
      </c>
      <c r="AT81" s="97" t="s">
        <v>108</v>
      </c>
      <c r="AU81" s="97" t="s">
        <v>110</v>
      </c>
      <c r="AV81" s="97" t="s">
        <v>112</v>
      </c>
      <c r="AW81" s="33">
        <v>15</v>
      </c>
      <c r="AX81" s="33">
        <v>15</v>
      </c>
      <c r="AY81" s="33">
        <v>15</v>
      </c>
      <c r="AZ81" s="33">
        <v>10</v>
      </c>
      <c r="BA81" s="33">
        <v>15</v>
      </c>
      <c r="BB81" s="33">
        <v>15</v>
      </c>
      <c r="BC81" s="33">
        <v>10</v>
      </c>
      <c r="BD81" s="88">
        <v>95</v>
      </c>
      <c r="BE81" s="88" t="s">
        <v>127</v>
      </c>
      <c r="BF81" s="34" t="s">
        <v>156</v>
      </c>
      <c r="BG81" s="88" t="s">
        <v>126</v>
      </c>
      <c r="BH81" s="88" t="s">
        <v>127</v>
      </c>
      <c r="BI81" s="88">
        <v>50</v>
      </c>
      <c r="BJ81" s="149"/>
      <c r="BK81" s="186"/>
      <c r="BL81" s="39" t="s">
        <v>165</v>
      </c>
      <c r="BM81" s="39" t="s">
        <v>165</v>
      </c>
      <c r="BN81" s="85">
        <v>1</v>
      </c>
      <c r="BO81" s="185"/>
      <c r="BP81" s="85">
        <v>1</v>
      </c>
      <c r="BQ81" s="185"/>
      <c r="BR81" s="99" t="s">
        <v>53</v>
      </c>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row>
    <row r="82" spans="1:138" s="37" customFormat="1" ht="117.7" customHeight="1" x14ac:dyDescent="0.25">
      <c r="A82" s="150">
        <v>24</v>
      </c>
      <c r="B82" s="150" t="s">
        <v>435</v>
      </c>
      <c r="C82" s="99" t="s">
        <v>54</v>
      </c>
      <c r="D82" s="92" t="s">
        <v>54</v>
      </c>
      <c r="E82" s="151" t="s">
        <v>32</v>
      </c>
      <c r="F82" s="152" t="s">
        <v>69</v>
      </c>
      <c r="G82" s="152" t="s">
        <v>77</v>
      </c>
      <c r="H82" s="152" t="s">
        <v>81</v>
      </c>
      <c r="I82" s="153" t="s">
        <v>273</v>
      </c>
      <c r="J82" s="154" t="s">
        <v>274</v>
      </c>
      <c r="K82" s="153" t="s">
        <v>275</v>
      </c>
      <c r="L82" s="155">
        <v>4</v>
      </c>
      <c r="M82" s="155">
        <v>4</v>
      </c>
      <c r="N82" s="156">
        <v>16</v>
      </c>
      <c r="O82" s="157" t="s">
        <v>819</v>
      </c>
      <c r="P82" s="157" t="s">
        <v>84</v>
      </c>
      <c r="Q82" s="157" t="s">
        <v>90</v>
      </c>
      <c r="R82" s="187">
        <v>3</v>
      </c>
      <c r="S82" s="187">
        <v>3</v>
      </c>
      <c r="T82" s="156">
        <v>9</v>
      </c>
      <c r="U82" s="157" t="s">
        <v>814</v>
      </c>
      <c r="V82" s="157" t="s">
        <v>85</v>
      </c>
      <c r="W82" s="152" t="s">
        <v>530</v>
      </c>
      <c r="X82" s="152" t="s">
        <v>23</v>
      </c>
      <c r="Y82" s="93" t="s">
        <v>667</v>
      </c>
      <c r="Z82" s="97" t="s">
        <v>276</v>
      </c>
      <c r="AA82" s="33" t="s">
        <v>23</v>
      </c>
      <c r="AB82" s="97" t="s">
        <v>390</v>
      </c>
      <c r="AC82" s="33" t="s">
        <v>7</v>
      </c>
      <c r="AD82" s="88">
        <v>2</v>
      </c>
      <c r="AE82" s="33">
        <v>0</v>
      </c>
      <c r="AF82" s="33">
        <v>1</v>
      </c>
      <c r="AG82" s="33">
        <v>0</v>
      </c>
      <c r="AH82" s="33">
        <v>1</v>
      </c>
      <c r="AI82" s="33" t="s">
        <v>23</v>
      </c>
      <c r="AJ82" s="33" t="s">
        <v>21</v>
      </c>
      <c r="AK82" s="33" t="s">
        <v>6</v>
      </c>
      <c r="AL82" s="33" t="s">
        <v>6</v>
      </c>
      <c r="AM82" s="33" t="s">
        <v>6</v>
      </c>
      <c r="AN82" s="33" t="s">
        <v>31</v>
      </c>
      <c r="AO82" s="33" t="s">
        <v>117</v>
      </c>
      <c r="AP82" s="33" t="s">
        <v>101</v>
      </c>
      <c r="AQ82" s="33" t="s">
        <v>103</v>
      </c>
      <c r="AR82" s="33" t="s">
        <v>105</v>
      </c>
      <c r="AS82" s="33" t="s">
        <v>114</v>
      </c>
      <c r="AT82" s="97" t="s">
        <v>108</v>
      </c>
      <c r="AU82" s="97" t="s">
        <v>110</v>
      </c>
      <c r="AV82" s="97" t="s">
        <v>112</v>
      </c>
      <c r="AW82" s="33">
        <v>15</v>
      </c>
      <c r="AX82" s="33">
        <v>15</v>
      </c>
      <c r="AY82" s="33">
        <v>15</v>
      </c>
      <c r="AZ82" s="33">
        <v>10</v>
      </c>
      <c r="BA82" s="33">
        <v>15</v>
      </c>
      <c r="BB82" s="33">
        <v>15</v>
      </c>
      <c r="BC82" s="33">
        <v>10</v>
      </c>
      <c r="BD82" s="88">
        <v>95</v>
      </c>
      <c r="BE82" s="88" t="s">
        <v>127</v>
      </c>
      <c r="BF82" s="34" t="s">
        <v>156</v>
      </c>
      <c r="BG82" s="88" t="s">
        <v>126</v>
      </c>
      <c r="BH82" s="88" t="s">
        <v>127</v>
      </c>
      <c r="BI82" s="88">
        <v>50</v>
      </c>
      <c r="BJ82" s="149">
        <v>50</v>
      </c>
      <c r="BK82" s="186" t="s">
        <v>127</v>
      </c>
      <c r="BL82" s="39" t="s">
        <v>165</v>
      </c>
      <c r="BM82" s="39" t="s">
        <v>165</v>
      </c>
      <c r="BN82" s="85">
        <v>1</v>
      </c>
      <c r="BO82" s="185">
        <v>1</v>
      </c>
      <c r="BP82" s="85">
        <v>1</v>
      </c>
      <c r="BQ82" s="185">
        <v>1</v>
      </c>
      <c r="BR82" s="99" t="s">
        <v>54</v>
      </c>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row>
    <row r="83" spans="1:138" s="37" customFormat="1" ht="117.7" customHeight="1" x14ac:dyDescent="0.25">
      <c r="A83" s="150"/>
      <c r="B83" s="150"/>
      <c r="C83" s="99" t="s">
        <v>54</v>
      </c>
      <c r="D83" s="92" t="s">
        <v>54</v>
      </c>
      <c r="E83" s="151"/>
      <c r="F83" s="152"/>
      <c r="G83" s="152"/>
      <c r="H83" s="152"/>
      <c r="I83" s="153"/>
      <c r="J83" s="154"/>
      <c r="K83" s="153"/>
      <c r="L83" s="155"/>
      <c r="M83" s="155"/>
      <c r="N83" s="156"/>
      <c r="O83" s="157"/>
      <c r="P83" s="157"/>
      <c r="Q83" s="157"/>
      <c r="R83" s="155">
        <v>-1</v>
      </c>
      <c r="S83" s="155">
        <v>0</v>
      </c>
      <c r="T83" s="156"/>
      <c r="U83" s="157"/>
      <c r="V83" s="157"/>
      <c r="W83" s="155"/>
      <c r="X83" s="155"/>
      <c r="Y83" s="93" t="s">
        <v>668</v>
      </c>
      <c r="Z83" s="97" t="s">
        <v>277</v>
      </c>
      <c r="AA83" s="33" t="s">
        <v>23</v>
      </c>
      <c r="AB83" s="97" t="s">
        <v>670</v>
      </c>
      <c r="AC83" s="33" t="s">
        <v>7</v>
      </c>
      <c r="AD83" s="88">
        <v>0</v>
      </c>
      <c r="AE83" s="33">
        <v>0</v>
      </c>
      <c r="AF83" s="33">
        <v>0</v>
      </c>
      <c r="AG83" s="33">
        <v>0</v>
      </c>
      <c r="AH83" s="33">
        <v>0</v>
      </c>
      <c r="AI83" s="33" t="s">
        <v>6</v>
      </c>
      <c r="AJ83" s="33" t="s">
        <v>21</v>
      </c>
      <c r="AK83" s="33" t="s">
        <v>6</v>
      </c>
      <c r="AL83" s="33" t="s">
        <v>6</v>
      </c>
      <c r="AM83" s="33" t="s">
        <v>6</v>
      </c>
      <c r="AN83" s="33" t="s">
        <v>29</v>
      </c>
      <c r="AO83" s="33" t="s">
        <v>117</v>
      </c>
      <c r="AP83" s="33" t="s">
        <v>101</v>
      </c>
      <c r="AQ83" s="33" t="s">
        <v>103</v>
      </c>
      <c r="AR83" s="33" t="s">
        <v>105</v>
      </c>
      <c r="AS83" s="33" t="s">
        <v>114</v>
      </c>
      <c r="AT83" s="97" t="s">
        <v>108</v>
      </c>
      <c r="AU83" s="97" t="s">
        <v>110</v>
      </c>
      <c r="AV83" s="97" t="s">
        <v>112</v>
      </c>
      <c r="AW83" s="33">
        <v>15</v>
      </c>
      <c r="AX83" s="33">
        <v>15</v>
      </c>
      <c r="AY83" s="33">
        <v>15</v>
      </c>
      <c r="AZ83" s="33">
        <v>10</v>
      </c>
      <c r="BA83" s="33">
        <v>15</v>
      </c>
      <c r="BB83" s="33">
        <v>15</v>
      </c>
      <c r="BC83" s="33">
        <v>10</v>
      </c>
      <c r="BD83" s="88">
        <v>95</v>
      </c>
      <c r="BE83" s="88" t="s">
        <v>127</v>
      </c>
      <c r="BF83" s="34" t="s">
        <v>156</v>
      </c>
      <c r="BG83" s="88" t="s">
        <v>126</v>
      </c>
      <c r="BH83" s="88" t="s">
        <v>127</v>
      </c>
      <c r="BI83" s="88">
        <v>50</v>
      </c>
      <c r="BJ83" s="149"/>
      <c r="BK83" s="186"/>
      <c r="BL83" s="39" t="s">
        <v>165</v>
      </c>
      <c r="BM83" s="39" t="s">
        <v>165</v>
      </c>
      <c r="BN83" s="85">
        <v>1</v>
      </c>
      <c r="BO83" s="185"/>
      <c r="BP83" s="85">
        <v>1</v>
      </c>
      <c r="BQ83" s="185"/>
      <c r="BR83" s="99" t="s">
        <v>54</v>
      </c>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row>
    <row r="84" spans="1:138" s="37" customFormat="1" ht="90.2" x14ac:dyDescent="0.25">
      <c r="A84" s="150">
        <v>25</v>
      </c>
      <c r="B84" s="150" t="s">
        <v>436</v>
      </c>
      <c r="C84" s="99" t="s">
        <v>54</v>
      </c>
      <c r="D84" s="92" t="s">
        <v>54</v>
      </c>
      <c r="E84" s="151" t="s">
        <v>38</v>
      </c>
      <c r="F84" s="152" t="s">
        <v>69</v>
      </c>
      <c r="G84" s="152" t="s">
        <v>79</v>
      </c>
      <c r="H84" s="152" t="s">
        <v>82</v>
      </c>
      <c r="I84" s="153" t="s">
        <v>278</v>
      </c>
      <c r="J84" s="154" t="s">
        <v>279</v>
      </c>
      <c r="K84" s="153" t="s">
        <v>280</v>
      </c>
      <c r="L84" s="155">
        <v>4</v>
      </c>
      <c r="M84" s="155">
        <v>4</v>
      </c>
      <c r="N84" s="156">
        <v>16</v>
      </c>
      <c r="O84" s="157" t="s">
        <v>819</v>
      </c>
      <c r="P84" s="157" t="s">
        <v>84</v>
      </c>
      <c r="Q84" s="157" t="s">
        <v>90</v>
      </c>
      <c r="R84" s="187">
        <v>3</v>
      </c>
      <c r="S84" s="187">
        <v>3</v>
      </c>
      <c r="T84" s="156">
        <v>9</v>
      </c>
      <c r="U84" s="157" t="s">
        <v>814</v>
      </c>
      <c r="V84" s="157" t="s">
        <v>85</v>
      </c>
      <c r="W84" s="152" t="s">
        <v>530</v>
      </c>
      <c r="X84" s="152" t="s">
        <v>23</v>
      </c>
      <c r="Y84" s="93" t="s">
        <v>667</v>
      </c>
      <c r="Z84" s="97" t="s">
        <v>276</v>
      </c>
      <c r="AA84" s="33" t="s">
        <v>23</v>
      </c>
      <c r="AB84" s="97" t="s">
        <v>390</v>
      </c>
      <c r="AC84" s="33" t="s">
        <v>7</v>
      </c>
      <c r="AD84" s="88">
        <v>2</v>
      </c>
      <c r="AE84" s="33">
        <v>0</v>
      </c>
      <c r="AF84" s="33">
        <v>1</v>
      </c>
      <c r="AG84" s="33">
        <v>0</v>
      </c>
      <c r="AH84" s="33">
        <v>1</v>
      </c>
      <c r="AI84" s="33" t="s">
        <v>23</v>
      </c>
      <c r="AJ84" s="33" t="s">
        <v>21</v>
      </c>
      <c r="AK84" s="33" t="s">
        <v>6</v>
      </c>
      <c r="AL84" s="33" t="s">
        <v>6</v>
      </c>
      <c r="AM84" s="33" t="s">
        <v>6</v>
      </c>
      <c r="AN84" s="33" t="s">
        <v>31</v>
      </c>
      <c r="AO84" s="33" t="s">
        <v>117</v>
      </c>
      <c r="AP84" s="33" t="s">
        <v>101</v>
      </c>
      <c r="AQ84" s="33" t="s">
        <v>103</v>
      </c>
      <c r="AR84" s="33" t="s">
        <v>105</v>
      </c>
      <c r="AS84" s="33" t="s">
        <v>114</v>
      </c>
      <c r="AT84" s="97" t="s">
        <v>108</v>
      </c>
      <c r="AU84" s="97" t="s">
        <v>110</v>
      </c>
      <c r="AV84" s="97" t="s">
        <v>112</v>
      </c>
      <c r="AW84" s="33">
        <v>15</v>
      </c>
      <c r="AX84" s="33">
        <v>15</v>
      </c>
      <c r="AY84" s="33">
        <v>15</v>
      </c>
      <c r="AZ84" s="33">
        <v>10</v>
      </c>
      <c r="BA84" s="33">
        <v>15</v>
      </c>
      <c r="BB84" s="33">
        <v>15</v>
      </c>
      <c r="BC84" s="33">
        <v>10</v>
      </c>
      <c r="BD84" s="88">
        <v>95</v>
      </c>
      <c r="BE84" s="88" t="s">
        <v>127</v>
      </c>
      <c r="BF84" s="34" t="s">
        <v>156</v>
      </c>
      <c r="BG84" s="88" t="s">
        <v>126</v>
      </c>
      <c r="BH84" s="88" t="s">
        <v>127</v>
      </c>
      <c r="BI84" s="88">
        <v>50</v>
      </c>
      <c r="BJ84" s="149">
        <v>50</v>
      </c>
      <c r="BK84" s="186" t="s">
        <v>127</v>
      </c>
      <c r="BL84" s="39" t="s">
        <v>165</v>
      </c>
      <c r="BM84" s="39" t="s">
        <v>165</v>
      </c>
      <c r="BN84" s="85">
        <v>1</v>
      </c>
      <c r="BO84" s="185">
        <v>1</v>
      </c>
      <c r="BP84" s="85">
        <v>1</v>
      </c>
      <c r="BQ84" s="185">
        <v>1</v>
      </c>
      <c r="BR84" s="99" t="s">
        <v>54</v>
      </c>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row>
    <row r="85" spans="1:138" s="37" customFormat="1" ht="90.2" x14ac:dyDescent="0.25">
      <c r="A85" s="150"/>
      <c r="B85" s="150"/>
      <c r="C85" s="99" t="s">
        <v>54</v>
      </c>
      <c r="D85" s="92" t="s">
        <v>54</v>
      </c>
      <c r="E85" s="151"/>
      <c r="F85" s="152"/>
      <c r="G85" s="152"/>
      <c r="H85" s="152"/>
      <c r="I85" s="153"/>
      <c r="J85" s="154"/>
      <c r="K85" s="153"/>
      <c r="L85" s="155"/>
      <c r="M85" s="155"/>
      <c r="N85" s="156"/>
      <c r="O85" s="157"/>
      <c r="P85" s="157">
        <v>0</v>
      </c>
      <c r="Q85" s="157"/>
      <c r="R85" s="155">
        <v>-1</v>
      </c>
      <c r="S85" s="155">
        <v>0</v>
      </c>
      <c r="T85" s="156"/>
      <c r="U85" s="157"/>
      <c r="V85" s="157">
        <v>0</v>
      </c>
      <c r="W85" s="155"/>
      <c r="X85" s="155"/>
      <c r="Y85" s="93" t="s">
        <v>669</v>
      </c>
      <c r="Z85" s="97" t="s">
        <v>277</v>
      </c>
      <c r="AA85" s="33" t="s">
        <v>23</v>
      </c>
      <c r="AB85" s="97" t="s">
        <v>671</v>
      </c>
      <c r="AC85" s="33" t="s">
        <v>7</v>
      </c>
      <c r="AD85" s="88">
        <v>0</v>
      </c>
      <c r="AE85" s="33">
        <v>0</v>
      </c>
      <c r="AF85" s="33">
        <v>0</v>
      </c>
      <c r="AG85" s="33">
        <v>0</v>
      </c>
      <c r="AH85" s="33">
        <v>0</v>
      </c>
      <c r="AI85" s="33" t="s">
        <v>6</v>
      </c>
      <c r="AJ85" s="33" t="s">
        <v>21</v>
      </c>
      <c r="AK85" s="33" t="s">
        <v>6</v>
      </c>
      <c r="AL85" s="33" t="s">
        <v>6</v>
      </c>
      <c r="AM85" s="33" t="s">
        <v>6</v>
      </c>
      <c r="AN85" s="33" t="s">
        <v>29</v>
      </c>
      <c r="AO85" s="33" t="s">
        <v>117</v>
      </c>
      <c r="AP85" s="33" t="s">
        <v>101</v>
      </c>
      <c r="AQ85" s="33" t="s">
        <v>103</v>
      </c>
      <c r="AR85" s="33" t="s">
        <v>105</v>
      </c>
      <c r="AS85" s="33" t="s">
        <v>114</v>
      </c>
      <c r="AT85" s="97" t="s">
        <v>108</v>
      </c>
      <c r="AU85" s="97" t="s">
        <v>110</v>
      </c>
      <c r="AV85" s="97" t="s">
        <v>112</v>
      </c>
      <c r="AW85" s="33">
        <v>15</v>
      </c>
      <c r="AX85" s="33">
        <v>15</v>
      </c>
      <c r="AY85" s="33">
        <v>15</v>
      </c>
      <c r="AZ85" s="33">
        <v>10</v>
      </c>
      <c r="BA85" s="33">
        <v>15</v>
      </c>
      <c r="BB85" s="33">
        <v>15</v>
      </c>
      <c r="BC85" s="33">
        <v>10</v>
      </c>
      <c r="BD85" s="88">
        <v>95</v>
      </c>
      <c r="BE85" s="88" t="s">
        <v>127</v>
      </c>
      <c r="BF85" s="34" t="s">
        <v>156</v>
      </c>
      <c r="BG85" s="88" t="s">
        <v>126</v>
      </c>
      <c r="BH85" s="88" t="s">
        <v>127</v>
      </c>
      <c r="BI85" s="88">
        <v>50</v>
      </c>
      <c r="BJ85" s="149"/>
      <c r="BK85" s="186"/>
      <c r="BL85" s="39" t="s">
        <v>165</v>
      </c>
      <c r="BM85" s="39" t="s">
        <v>165</v>
      </c>
      <c r="BN85" s="85">
        <v>1</v>
      </c>
      <c r="BO85" s="185"/>
      <c r="BP85" s="85">
        <v>1</v>
      </c>
      <c r="BQ85" s="185"/>
      <c r="BR85" s="99" t="s">
        <v>54</v>
      </c>
      <c r="BS85" s="84"/>
      <c r="BT85" s="84"/>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row>
    <row r="86" spans="1:138" s="37" customFormat="1" ht="67.650000000000006" x14ac:dyDescent="0.25">
      <c r="A86" s="150">
        <v>26</v>
      </c>
      <c r="B86" s="150" t="s">
        <v>437</v>
      </c>
      <c r="C86" s="99" t="s">
        <v>54</v>
      </c>
      <c r="D86" s="92" t="s">
        <v>54</v>
      </c>
      <c r="E86" s="151" t="s">
        <v>34</v>
      </c>
      <c r="F86" s="152" t="s">
        <v>66</v>
      </c>
      <c r="G86" s="152" t="s">
        <v>76</v>
      </c>
      <c r="H86" s="152" t="s">
        <v>81</v>
      </c>
      <c r="I86" s="153" t="s">
        <v>281</v>
      </c>
      <c r="J86" s="154" t="s">
        <v>282</v>
      </c>
      <c r="K86" s="153" t="s">
        <v>283</v>
      </c>
      <c r="L86" s="155">
        <v>3</v>
      </c>
      <c r="M86" s="155">
        <v>3</v>
      </c>
      <c r="N86" s="156">
        <v>9</v>
      </c>
      <c r="O86" s="157" t="s">
        <v>814</v>
      </c>
      <c r="P86" s="157" t="s">
        <v>85</v>
      </c>
      <c r="Q86" s="157" t="s">
        <v>90</v>
      </c>
      <c r="R86" s="187">
        <v>2</v>
      </c>
      <c r="S86" s="187">
        <v>3</v>
      </c>
      <c r="T86" s="156">
        <v>6</v>
      </c>
      <c r="U86" s="157" t="s">
        <v>817</v>
      </c>
      <c r="V86" s="157" t="s">
        <v>86</v>
      </c>
      <c r="W86" s="152" t="s">
        <v>530</v>
      </c>
      <c r="X86" s="152" t="s">
        <v>23</v>
      </c>
      <c r="Y86" s="93" t="s">
        <v>545</v>
      </c>
      <c r="Z86" s="97" t="s">
        <v>277</v>
      </c>
      <c r="AA86" s="33" t="s">
        <v>23</v>
      </c>
      <c r="AB86" s="97" t="s">
        <v>391</v>
      </c>
      <c r="AC86" s="33" t="s">
        <v>7</v>
      </c>
      <c r="AD86" s="88">
        <v>0</v>
      </c>
      <c r="AE86" s="33">
        <v>0</v>
      </c>
      <c r="AF86" s="33">
        <v>0</v>
      </c>
      <c r="AG86" s="33">
        <v>0</v>
      </c>
      <c r="AH86" s="33">
        <v>0</v>
      </c>
      <c r="AI86" s="33" t="s">
        <v>6</v>
      </c>
      <c r="AJ86" s="33" t="s">
        <v>20</v>
      </c>
      <c r="AK86" s="33" t="s">
        <v>6</v>
      </c>
      <c r="AL86" s="33" t="s">
        <v>6</v>
      </c>
      <c r="AM86" s="33" t="s">
        <v>6</v>
      </c>
      <c r="AN86" s="33" t="s">
        <v>30</v>
      </c>
      <c r="AO86" s="33" t="s">
        <v>117</v>
      </c>
      <c r="AP86" s="33" t="s">
        <v>101</v>
      </c>
      <c r="AQ86" s="33" t="s">
        <v>103</v>
      </c>
      <c r="AR86" s="33" t="s">
        <v>105</v>
      </c>
      <c r="AS86" s="33" t="s">
        <v>113</v>
      </c>
      <c r="AT86" s="97" t="s">
        <v>108</v>
      </c>
      <c r="AU86" s="97" t="s">
        <v>110</v>
      </c>
      <c r="AV86" s="97" t="s">
        <v>112</v>
      </c>
      <c r="AW86" s="33">
        <v>15</v>
      </c>
      <c r="AX86" s="33">
        <v>15</v>
      </c>
      <c r="AY86" s="33">
        <v>15</v>
      </c>
      <c r="AZ86" s="33">
        <v>15</v>
      </c>
      <c r="BA86" s="33">
        <v>15</v>
      </c>
      <c r="BB86" s="33">
        <v>15</v>
      </c>
      <c r="BC86" s="33">
        <v>10</v>
      </c>
      <c r="BD86" s="88">
        <v>100</v>
      </c>
      <c r="BE86" s="88" t="s">
        <v>126</v>
      </c>
      <c r="BF86" s="34" t="s">
        <v>156</v>
      </c>
      <c r="BG86" s="88" t="s">
        <v>126</v>
      </c>
      <c r="BH86" s="88" t="s">
        <v>126</v>
      </c>
      <c r="BI86" s="88">
        <v>100</v>
      </c>
      <c r="BJ86" s="149">
        <v>75</v>
      </c>
      <c r="BK86" s="186" t="s">
        <v>127</v>
      </c>
      <c r="BL86" s="39" t="s">
        <v>165</v>
      </c>
      <c r="BM86" s="39" t="s">
        <v>165</v>
      </c>
      <c r="BN86" s="85">
        <v>0</v>
      </c>
      <c r="BO86" s="185">
        <v>0.5</v>
      </c>
      <c r="BP86" s="85">
        <v>1</v>
      </c>
      <c r="BQ86" s="185">
        <v>0</v>
      </c>
      <c r="BR86" s="99" t="s">
        <v>54</v>
      </c>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row>
    <row r="87" spans="1:138" s="37" customFormat="1" ht="67.650000000000006" x14ac:dyDescent="0.25">
      <c r="A87" s="150"/>
      <c r="B87" s="150"/>
      <c r="C87" s="99" t="s">
        <v>54</v>
      </c>
      <c r="D87" s="92" t="s">
        <v>54</v>
      </c>
      <c r="E87" s="151"/>
      <c r="F87" s="152"/>
      <c r="G87" s="152"/>
      <c r="H87" s="152"/>
      <c r="I87" s="153"/>
      <c r="J87" s="154"/>
      <c r="K87" s="153"/>
      <c r="L87" s="155"/>
      <c r="M87" s="155"/>
      <c r="N87" s="156"/>
      <c r="O87" s="157"/>
      <c r="P87" s="157">
        <v>0</v>
      </c>
      <c r="Q87" s="157"/>
      <c r="R87" s="155">
        <v>-1</v>
      </c>
      <c r="S87" s="155">
        <v>0</v>
      </c>
      <c r="T87" s="156"/>
      <c r="U87" s="157"/>
      <c r="V87" s="157">
        <v>0</v>
      </c>
      <c r="W87" s="155"/>
      <c r="X87" s="155"/>
      <c r="Y87" s="93" t="s">
        <v>666</v>
      </c>
      <c r="Z87" s="97" t="s">
        <v>277</v>
      </c>
      <c r="AA87" s="33" t="s">
        <v>23</v>
      </c>
      <c r="AB87" s="97" t="s">
        <v>672</v>
      </c>
      <c r="AC87" s="33" t="s">
        <v>7</v>
      </c>
      <c r="AD87" s="88">
        <v>0</v>
      </c>
      <c r="AE87" s="33">
        <v>0</v>
      </c>
      <c r="AF87" s="33">
        <v>0</v>
      </c>
      <c r="AG87" s="33">
        <v>0</v>
      </c>
      <c r="AH87" s="33">
        <v>0</v>
      </c>
      <c r="AI87" s="33" t="s">
        <v>6</v>
      </c>
      <c r="AJ87" s="33" t="s">
        <v>21</v>
      </c>
      <c r="AK87" s="33" t="s">
        <v>6</v>
      </c>
      <c r="AL87" s="33" t="s">
        <v>6</v>
      </c>
      <c r="AM87" s="33" t="s">
        <v>6</v>
      </c>
      <c r="AN87" s="33" t="s">
        <v>29</v>
      </c>
      <c r="AO87" s="33" t="s">
        <v>117</v>
      </c>
      <c r="AP87" s="33" t="s">
        <v>101</v>
      </c>
      <c r="AQ87" s="33" t="s">
        <v>103</v>
      </c>
      <c r="AR87" s="33" t="s">
        <v>105</v>
      </c>
      <c r="AS87" s="33" t="s">
        <v>114</v>
      </c>
      <c r="AT87" s="97" t="s">
        <v>108</v>
      </c>
      <c r="AU87" s="97" t="s">
        <v>110</v>
      </c>
      <c r="AV87" s="97" t="s">
        <v>112</v>
      </c>
      <c r="AW87" s="33">
        <v>15</v>
      </c>
      <c r="AX87" s="33">
        <v>15</v>
      </c>
      <c r="AY87" s="33">
        <v>15</v>
      </c>
      <c r="AZ87" s="33">
        <v>10</v>
      </c>
      <c r="BA87" s="33">
        <v>15</v>
      </c>
      <c r="BB87" s="33">
        <v>15</v>
      </c>
      <c r="BC87" s="33">
        <v>10</v>
      </c>
      <c r="BD87" s="88">
        <v>95</v>
      </c>
      <c r="BE87" s="88" t="s">
        <v>127</v>
      </c>
      <c r="BF87" s="34" t="s">
        <v>156</v>
      </c>
      <c r="BG87" s="88" t="s">
        <v>126</v>
      </c>
      <c r="BH87" s="88" t="s">
        <v>127</v>
      </c>
      <c r="BI87" s="88">
        <v>50</v>
      </c>
      <c r="BJ87" s="149"/>
      <c r="BK87" s="186"/>
      <c r="BL87" s="39" t="s">
        <v>165</v>
      </c>
      <c r="BM87" s="39" t="s">
        <v>165</v>
      </c>
      <c r="BN87" s="85">
        <v>1</v>
      </c>
      <c r="BO87" s="185"/>
      <c r="BP87" s="85">
        <v>1</v>
      </c>
      <c r="BQ87" s="185"/>
      <c r="BR87" s="99" t="s">
        <v>54</v>
      </c>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row>
    <row r="88" spans="1:138" s="37" customFormat="1" ht="177.05" customHeight="1" x14ac:dyDescent="0.25">
      <c r="A88" s="91">
        <v>27</v>
      </c>
      <c r="B88" s="91" t="s">
        <v>438</v>
      </c>
      <c r="C88" s="99" t="s">
        <v>52</v>
      </c>
      <c r="D88" s="92" t="s">
        <v>52</v>
      </c>
      <c r="E88" s="92" t="s">
        <v>38</v>
      </c>
      <c r="F88" s="87" t="s">
        <v>69</v>
      </c>
      <c r="G88" s="87" t="s">
        <v>77</v>
      </c>
      <c r="H88" s="87" t="s">
        <v>83</v>
      </c>
      <c r="I88" s="93" t="s">
        <v>284</v>
      </c>
      <c r="J88" s="94" t="s">
        <v>727</v>
      </c>
      <c r="K88" s="93" t="s">
        <v>285</v>
      </c>
      <c r="L88" s="90">
        <v>2</v>
      </c>
      <c r="M88" s="90">
        <v>4</v>
      </c>
      <c r="N88" s="85">
        <v>8</v>
      </c>
      <c r="O88" s="95" t="s">
        <v>810</v>
      </c>
      <c r="P88" s="95" t="s">
        <v>85</v>
      </c>
      <c r="Q88" s="95" t="s">
        <v>90</v>
      </c>
      <c r="R88" s="89">
        <v>1</v>
      </c>
      <c r="S88" s="89">
        <v>2</v>
      </c>
      <c r="T88" s="85">
        <v>2</v>
      </c>
      <c r="U88" s="95" t="s">
        <v>803</v>
      </c>
      <c r="V88" s="95" t="s">
        <v>87</v>
      </c>
      <c r="W88" s="87" t="s">
        <v>531</v>
      </c>
      <c r="X88" s="87" t="s">
        <v>23</v>
      </c>
      <c r="Y88" s="93" t="s">
        <v>788</v>
      </c>
      <c r="Z88" s="97" t="s">
        <v>789</v>
      </c>
      <c r="AA88" s="33" t="s">
        <v>23</v>
      </c>
      <c r="AB88" s="97" t="s">
        <v>393</v>
      </c>
      <c r="AC88" s="33" t="s">
        <v>7</v>
      </c>
      <c r="AD88" s="88">
        <v>12</v>
      </c>
      <c r="AE88" s="33">
        <v>3</v>
      </c>
      <c r="AF88" s="33">
        <v>3</v>
      </c>
      <c r="AG88" s="33">
        <v>3</v>
      </c>
      <c r="AH88" s="33">
        <v>3</v>
      </c>
      <c r="AI88" s="33" t="s">
        <v>23</v>
      </c>
      <c r="AJ88" s="33" t="s">
        <v>20</v>
      </c>
      <c r="AK88" s="33" t="s">
        <v>6</v>
      </c>
      <c r="AL88" s="33" t="s">
        <v>6</v>
      </c>
      <c r="AM88" s="33" t="s">
        <v>6</v>
      </c>
      <c r="AN88" s="33" t="s">
        <v>27</v>
      </c>
      <c r="AO88" s="33" t="s">
        <v>117</v>
      </c>
      <c r="AP88" s="33" t="s">
        <v>101</v>
      </c>
      <c r="AQ88" s="33" t="s">
        <v>103</v>
      </c>
      <c r="AR88" s="33" t="s">
        <v>105</v>
      </c>
      <c r="AS88" s="33" t="s">
        <v>113</v>
      </c>
      <c r="AT88" s="97" t="s">
        <v>108</v>
      </c>
      <c r="AU88" s="97" t="s">
        <v>110</v>
      </c>
      <c r="AV88" s="97" t="s">
        <v>112</v>
      </c>
      <c r="AW88" s="33">
        <v>15</v>
      </c>
      <c r="AX88" s="33">
        <v>15</v>
      </c>
      <c r="AY88" s="33">
        <v>15</v>
      </c>
      <c r="AZ88" s="33">
        <v>15</v>
      </c>
      <c r="BA88" s="33">
        <v>15</v>
      </c>
      <c r="BB88" s="33">
        <v>15</v>
      </c>
      <c r="BC88" s="33">
        <v>10</v>
      </c>
      <c r="BD88" s="88">
        <v>100</v>
      </c>
      <c r="BE88" s="88" t="s">
        <v>126</v>
      </c>
      <c r="BF88" s="34" t="s">
        <v>156</v>
      </c>
      <c r="BG88" s="88" t="s">
        <v>126</v>
      </c>
      <c r="BH88" s="88" t="s">
        <v>126</v>
      </c>
      <c r="BI88" s="88">
        <v>100</v>
      </c>
      <c r="BJ88" s="86">
        <v>100</v>
      </c>
      <c r="BK88" s="88" t="s">
        <v>126</v>
      </c>
      <c r="BL88" s="39" t="s">
        <v>165</v>
      </c>
      <c r="BM88" s="39" t="s">
        <v>165</v>
      </c>
      <c r="BN88" s="85">
        <v>2</v>
      </c>
      <c r="BO88" s="98">
        <v>2</v>
      </c>
      <c r="BP88" s="85">
        <v>2</v>
      </c>
      <c r="BQ88" s="98">
        <v>2</v>
      </c>
      <c r="BR88" s="99" t="s">
        <v>52</v>
      </c>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row>
    <row r="89" spans="1:138" s="37" customFormat="1" ht="191.6" x14ac:dyDescent="0.25">
      <c r="A89" s="91">
        <v>28</v>
      </c>
      <c r="B89" s="91" t="s">
        <v>439</v>
      </c>
      <c r="C89" s="99" t="s">
        <v>52</v>
      </c>
      <c r="D89" s="92" t="s">
        <v>52</v>
      </c>
      <c r="E89" s="92" t="s">
        <v>38</v>
      </c>
      <c r="F89" s="87" t="s">
        <v>69</v>
      </c>
      <c r="G89" s="87" t="s">
        <v>41</v>
      </c>
      <c r="H89" s="87" t="s">
        <v>71</v>
      </c>
      <c r="I89" s="93" t="s">
        <v>286</v>
      </c>
      <c r="J89" s="94" t="s">
        <v>728</v>
      </c>
      <c r="K89" s="93" t="s">
        <v>287</v>
      </c>
      <c r="L89" s="90">
        <v>2</v>
      </c>
      <c r="M89" s="90">
        <v>3</v>
      </c>
      <c r="N89" s="85">
        <v>6</v>
      </c>
      <c r="O89" s="95" t="s">
        <v>817</v>
      </c>
      <c r="P89" s="95" t="s">
        <v>86</v>
      </c>
      <c r="Q89" s="95" t="s">
        <v>90</v>
      </c>
      <c r="R89" s="89">
        <v>1</v>
      </c>
      <c r="S89" s="89">
        <v>1</v>
      </c>
      <c r="T89" s="85">
        <v>1</v>
      </c>
      <c r="U89" s="95" t="s">
        <v>807</v>
      </c>
      <c r="V89" s="95" t="s">
        <v>87</v>
      </c>
      <c r="W89" s="87" t="s">
        <v>531</v>
      </c>
      <c r="X89" s="87" t="s">
        <v>23</v>
      </c>
      <c r="Y89" s="93" t="s">
        <v>730</v>
      </c>
      <c r="Z89" s="97" t="s">
        <v>731</v>
      </c>
      <c r="AA89" s="33" t="s">
        <v>23</v>
      </c>
      <c r="AB89" s="97" t="s">
        <v>393</v>
      </c>
      <c r="AC89" s="33" t="s">
        <v>7</v>
      </c>
      <c r="AD89" s="88">
        <v>12</v>
      </c>
      <c r="AE89" s="33">
        <v>3</v>
      </c>
      <c r="AF89" s="33">
        <v>3</v>
      </c>
      <c r="AG89" s="33">
        <v>3</v>
      </c>
      <c r="AH89" s="33">
        <v>3</v>
      </c>
      <c r="AI89" s="33" t="s">
        <v>23</v>
      </c>
      <c r="AJ89" s="33" t="s">
        <v>20</v>
      </c>
      <c r="AK89" s="33" t="s">
        <v>6</v>
      </c>
      <c r="AL89" s="33" t="s">
        <v>6</v>
      </c>
      <c r="AM89" s="33" t="s">
        <v>6</v>
      </c>
      <c r="AN89" s="33" t="s">
        <v>27</v>
      </c>
      <c r="AO89" s="33" t="s">
        <v>117</v>
      </c>
      <c r="AP89" s="33" t="s">
        <v>101</v>
      </c>
      <c r="AQ89" s="33" t="s">
        <v>103</v>
      </c>
      <c r="AR89" s="33" t="s">
        <v>105</v>
      </c>
      <c r="AS89" s="33" t="s">
        <v>113</v>
      </c>
      <c r="AT89" s="97" t="s">
        <v>108</v>
      </c>
      <c r="AU89" s="97" t="s">
        <v>110</v>
      </c>
      <c r="AV89" s="97" t="s">
        <v>112</v>
      </c>
      <c r="AW89" s="33">
        <v>15</v>
      </c>
      <c r="AX89" s="33">
        <v>15</v>
      </c>
      <c r="AY89" s="33">
        <v>15</v>
      </c>
      <c r="AZ89" s="33">
        <v>15</v>
      </c>
      <c r="BA89" s="33">
        <v>15</v>
      </c>
      <c r="BB89" s="33">
        <v>15</v>
      </c>
      <c r="BC89" s="33">
        <v>10</v>
      </c>
      <c r="BD89" s="88">
        <v>100</v>
      </c>
      <c r="BE89" s="88" t="s">
        <v>126</v>
      </c>
      <c r="BF89" s="34" t="s">
        <v>156</v>
      </c>
      <c r="BG89" s="88" t="s">
        <v>126</v>
      </c>
      <c r="BH89" s="88" t="s">
        <v>126</v>
      </c>
      <c r="BI89" s="88">
        <v>100</v>
      </c>
      <c r="BJ89" s="86">
        <v>100</v>
      </c>
      <c r="BK89" s="88" t="s">
        <v>126</v>
      </c>
      <c r="BL89" s="39" t="s">
        <v>165</v>
      </c>
      <c r="BM89" s="39" t="s">
        <v>165</v>
      </c>
      <c r="BN89" s="85">
        <v>2</v>
      </c>
      <c r="BO89" s="98">
        <v>2</v>
      </c>
      <c r="BP89" s="85">
        <v>2</v>
      </c>
      <c r="BQ89" s="98">
        <v>2</v>
      </c>
      <c r="BR89" s="99" t="s">
        <v>52</v>
      </c>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row>
    <row r="90" spans="1:138" s="37" customFormat="1" ht="99.7" customHeight="1" x14ac:dyDescent="0.25">
      <c r="A90" s="91">
        <v>29</v>
      </c>
      <c r="B90" s="91" t="s">
        <v>440</v>
      </c>
      <c r="C90" s="99" t="s">
        <v>52</v>
      </c>
      <c r="D90" s="92" t="s">
        <v>52</v>
      </c>
      <c r="E90" s="92" t="s">
        <v>38</v>
      </c>
      <c r="F90" s="87" t="s">
        <v>69</v>
      </c>
      <c r="G90" s="87" t="s">
        <v>76</v>
      </c>
      <c r="H90" s="87" t="s">
        <v>81</v>
      </c>
      <c r="I90" s="93" t="s">
        <v>288</v>
      </c>
      <c r="J90" s="94" t="s">
        <v>729</v>
      </c>
      <c r="K90" s="93" t="s">
        <v>289</v>
      </c>
      <c r="L90" s="90">
        <v>3</v>
      </c>
      <c r="M90" s="90">
        <v>3</v>
      </c>
      <c r="N90" s="85">
        <v>9</v>
      </c>
      <c r="O90" s="95" t="s">
        <v>814</v>
      </c>
      <c r="P90" s="95" t="s">
        <v>85</v>
      </c>
      <c r="Q90" s="95" t="s">
        <v>90</v>
      </c>
      <c r="R90" s="89">
        <v>1</v>
      </c>
      <c r="S90" s="89">
        <v>1</v>
      </c>
      <c r="T90" s="85">
        <v>1</v>
      </c>
      <c r="U90" s="95" t="s">
        <v>807</v>
      </c>
      <c r="V90" s="95" t="s">
        <v>87</v>
      </c>
      <c r="W90" s="87" t="s">
        <v>531</v>
      </c>
      <c r="X90" s="87" t="s">
        <v>23</v>
      </c>
      <c r="Y90" s="93" t="s">
        <v>532</v>
      </c>
      <c r="Z90" s="97" t="s">
        <v>732</v>
      </c>
      <c r="AA90" s="33" t="s">
        <v>23</v>
      </c>
      <c r="AB90" s="97" t="s">
        <v>392</v>
      </c>
      <c r="AC90" s="33" t="s">
        <v>7</v>
      </c>
      <c r="AD90" s="88">
        <v>12</v>
      </c>
      <c r="AE90" s="33">
        <v>3</v>
      </c>
      <c r="AF90" s="33">
        <v>3</v>
      </c>
      <c r="AG90" s="33">
        <v>3</v>
      </c>
      <c r="AH90" s="33">
        <v>3</v>
      </c>
      <c r="AI90" s="33" t="s">
        <v>23</v>
      </c>
      <c r="AJ90" s="33" t="s">
        <v>20</v>
      </c>
      <c r="AK90" s="33" t="s">
        <v>6</v>
      </c>
      <c r="AL90" s="33" t="s">
        <v>6</v>
      </c>
      <c r="AM90" s="33" t="s">
        <v>6</v>
      </c>
      <c r="AN90" s="33" t="s">
        <v>27</v>
      </c>
      <c r="AO90" s="33" t="s">
        <v>117</v>
      </c>
      <c r="AP90" s="33" t="s">
        <v>101</v>
      </c>
      <c r="AQ90" s="33" t="s">
        <v>103</v>
      </c>
      <c r="AR90" s="33" t="s">
        <v>105</v>
      </c>
      <c r="AS90" s="33" t="s">
        <v>113</v>
      </c>
      <c r="AT90" s="97" t="s">
        <v>108</v>
      </c>
      <c r="AU90" s="97" t="s">
        <v>110</v>
      </c>
      <c r="AV90" s="97" t="s">
        <v>112</v>
      </c>
      <c r="AW90" s="33">
        <v>15</v>
      </c>
      <c r="AX90" s="33">
        <v>15</v>
      </c>
      <c r="AY90" s="33">
        <v>15</v>
      </c>
      <c r="AZ90" s="33">
        <v>15</v>
      </c>
      <c r="BA90" s="33">
        <v>15</v>
      </c>
      <c r="BB90" s="33">
        <v>15</v>
      </c>
      <c r="BC90" s="33">
        <v>10</v>
      </c>
      <c r="BD90" s="88">
        <v>100</v>
      </c>
      <c r="BE90" s="88" t="s">
        <v>126</v>
      </c>
      <c r="BF90" s="34" t="s">
        <v>156</v>
      </c>
      <c r="BG90" s="88" t="s">
        <v>126</v>
      </c>
      <c r="BH90" s="88" t="s">
        <v>126</v>
      </c>
      <c r="BI90" s="88">
        <v>100</v>
      </c>
      <c r="BJ90" s="86">
        <v>100</v>
      </c>
      <c r="BK90" s="88" t="s">
        <v>126</v>
      </c>
      <c r="BL90" s="39" t="s">
        <v>165</v>
      </c>
      <c r="BM90" s="39" t="s">
        <v>165</v>
      </c>
      <c r="BN90" s="85">
        <v>2</v>
      </c>
      <c r="BO90" s="98">
        <v>2</v>
      </c>
      <c r="BP90" s="85">
        <v>2</v>
      </c>
      <c r="BQ90" s="98">
        <v>2</v>
      </c>
      <c r="BR90" s="99" t="s">
        <v>52</v>
      </c>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row>
    <row r="91" spans="1:138" s="37" customFormat="1" ht="108" customHeight="1" x14ac:dyDescent="0.25">
      <c r="A91" s="150">
        <v>30</v>
      </c>
      <c r="B91" s="150" t="s">
        <v>441</v>
      </c>
      <c r="C91" s="99" t="s">
        <v>51</v>
      </c>
      <c r="D91" s="92" t="s">
        <v>51</v>
      </c>
      <c r="E91" s="151" t="s">
        <v>290</v>
      </c>
      <c r="F91" s="152" t="s">
        <v>69</v>
      </c>
      <c r="G91" s="152" t="s">
        <v>76</v>
      </c>
      <c r="H91" s="152" t="s">
        <v>80</v>
      </c>
      <c r="I91" s="153" t="s">
        <v>291</v>
      </c>
      <c r="J91" s="154" t="s">
        <v>292</v>
      </c>
      <c r="K91" s="153" t="s">
        <v>293</v>
      </c>
      <c r="L91" s="155">
        <v>3</v>
      </c>
      <c r="M91" s="155">
        <v>4</v>
      </c>
      <c r="N91" s="156">
        <v>12</v>
      </c>
      <c r="O91" s="157" t="s">
        <v>515</v>
      </c>
      <c r="P91" s="157" t="s">
        <v>84</v>
      </c>
      <c r="Q91" s="157" t="s">
        <v>90</v>
      </c>
      <c r="R91" s="187">
        <v>2</v>
      </c>
      <c r="S91" s="187">
        <v>3</v>
      </c>
      <c r="T91" s="156">
        <v>6</v>
      </c>
      <c r="U91" s="157" t="s">
        <v>817</v>
      </c>
      <c r="V91" s="157" t="s">
        <v>86</v>
      </c>
      <c r="W91" s="152" t="s">
        <v>533</v>
      </c>
      <c r="X91" s="152" t="s">
        <v>23</v>
      </c>
      <c r="Y91" s="93" t="s">
        <v>720</v>
      </c>
      <c r="Z91" s="97" t="s">
        <v>588</v>
      </c>
      <c r="AA91" s="33" t="s">
        <v>23</v>
      </c>
      <c r="AB91" s="97" t="s">
        <v>589</v>
      </c>
      <c r="AC91" s="33" t="s">
        <v>7</v>
      </c>
      <c r="AD91" s="88">
        <v>12</v>
      </c>
      <c r="AE91" s="33">
        <v>3</v>
      </c>
      <c r="AF91" s="33">
        <v>3</v>
      </c>
      <c r="AG91" s="33">
        <v>3</v>
      </c>
      <c r="AH91" s="33">
        <v>3</v>
      </c>
      <c r="AI91" s="33" t="s">
        <v>23</v>
      </c>
      <c r="AJ91" s="33" t="s">
        <v>21</v>
      </c>
      <c r="AK91" s="33" t="s">
        <v>6</v>
      </c>
      <c r="AL91" s="33" t="s">
        <v>6</v>
      </c>
      <c r="AM91" s="33" t="s">
        <v>6</v>
      </c>
      <c r="AN91" s="33" t="s">
        <v>27</v>
      </c>
      <c r="AO91" s="33" t="s">
        <v>117</v>
      </c>
      <c r="AP91" s="33" t="s">
        <v>101</v>
      </c>
      <c r="AQ91" s="33" t="s">
        <v>103</v>
      </c>
      <c r="AR91" s="33" t="s">
        <v>105</v>
      </c>
      <c r="AS91" s="33" t="s">
        <v>114</v>
      </c>
      <c r="AT91" s="97" t="s">
        <v>108</v>
      </c>
      <c r="AU91" s="97" t="s">
        <v>110</v>
      </c>
      <c r="AV91" s="97" t="s">
        <v>112</v>
      </c>
      <c r="AW91" s="33">
        <v>15</v>
      </c>
      <c r="AX91" s="33">
        <v>15</v>
      </c>
      <c r="AY91" s="33">
        <v>15</v>
      </c>
      <c r="AZ91" s="33">
        <v>10</v>
      </c>
      <c r="BA91" s="33">
        <v>15</v>
      </c>
      <c r="BB91" s="33">
        <v>15</v>
      </c>
      <c r="BC91" s="33">
        <v>10</v>
      </c>
      <c r="BD91" s="88">
        <v>95</v>
      </c>
      <c r="BE91" s="88" t="s">
        <v>127</v>
      </c>
      <c r="BF91" s="34" t="s">
        <v>156</v>
      </c>
      <c r="BG91" s="88" t="s">
        <v>126</v>
      </c>
      <c r="BH91" s="88" t="s">
        <v>127</v>
      </c>
      <c r="BI91" s="88">
        <v>50</v>
      </c>
      <c r="BJ91" s="149">
        <v>75</v>
      </c>
      <c r="BK91" s="186" t="s">
        <v>127</v>
      </c>
      <c r="BL91" s="39" t="s">
        <v>165</v>
      </c>
      <c r="BM91" s="39" t="s">
        <v>167</v>
      </c>
      <c r="BN91" s="85">
        <v>1</v>
      </c>
      <c r="BO91" s="185">
        <v>1</v>
      </c>
      <c r="BP91" s="85">
        <v>1</v>
      </c>
      <c r="BQ91" s="185">
        <v>1</v>
      </c>
      <c r="BR91" s="99" t="s">
        <v>51</v>
      </c>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row>
    <row r="92" spans="1:138" s="37" customFormat="1" ht="108" customHeight="1" x14ac:dyDescent="0.25">
      <c r="A92" s="150"/>
      <c r="B92" s="150"/>
      <c r="C92" s="99" t="s">
        <v>51</v>
      </c>
      <c r="D92" s="92" t="s">
        <v>51</v>
      </c>
      <c r="E92" s="151"/>
      <c r="F92" s="152"/>
      <c r="G92" s="152"/>
      <c r="H92" s="152"/>
      <c r="I92" s="153"/>
      <c r="J92" s="154"/>
      <c r="K92" s="153"/>
      <c r="L92" s="155"/>
      <c r="M92" s="155"/>
      <c r="N92" s="156">
        <v>0</v>
      </c>
      <c r="O92" s="157"/>
      <c r="P92" s="157"/>
      <c r="Q92" s="157"/>
      <c r="R92" s="155">
        <v>-1</v>
      </c>
      <c r="S92" s="155">
        <v>0</v>
      </c>
      <c r="T92" s="156">
        <v>0</v>
      </c>
      <c r="U92" s="157"/>
      <c r="V92" s="157"/>
      <c r="W92" s="155"/>
      <c r="X92" s="155"/>
      <c r="Y92" s="93" t="s">
        <v>787</v>
      </c>
      <c r="Z92" s="97" t="s">
        <v>294</v>
      </c>
      <c r="AA92" s="33" t="s">
        <v>23</v>
      </c>
      <c r="AB92" s="97" t="s">
        <v>590</v>
      </c>
      <c r="AC92" s="33" t="s">
        <v>7</v>
      </c>
      <c r="AD92" s="88">
        <v>48</v>
      </c>
      <c r="AE92" s="33">
        <v>12</v>
      </c>
      <c r="AF92" s="33">
        <v>12</v>
      </c>
      <c r="AG92" s="33">
        <v>12</v>
      </c>
      <c r="AH92" s="33">
        <v>12</v>
      </c>
      <c r="AI92" s="33" t="s">
        <v>23</v>
      </c>
      <c r="AJ92" s="33" t="s">
        <v>20</v>
      </c>
      <c r="AK92" s="33" t="s">
        <v>6</v>
      </c>
      <c r="AL92" s="33" t="s">
        <v>6</v>
      </c>
      <c r="AM92" s="33" t="s">
        <v>6</v>
      </c>
      <c r="AN92" s="33" t="s">
        <v>25</v>
      </c>
      <c r="AO92" s="33" t="s">
        <v>117</v>
      </c>
      <c r="AP92" s="33" t="s">
        <v>101</v>
      </c>
      <c r="AQ92" s="33" t="s">
        <v>103</v>
      </c>
      <c r="AR92" s="33" t="s">
        <v>105</v>
      </c>
      <c r="AS92" s="33" t="s">
        <v>113</v>
      </c>
      <c r="AT92" s="97" t="s">
        <v>108</v>
      </c>
      <c r="AU92" s="97" t="s">
        <v>110</v>
      </c>
      <c r="AV92" s="97" t="s">
        <v>112</v>
      </c>
      <c r="AW92" s="33">
        <v>15</v>
      </c>
      <c r="AX92" s="33">
        <v>15</v>
      </c>
      <c r="AY92" s="33">
        <v>15</v>
      </c>
      <c r="AZ92" s="33">
        <v>15</v>
      </c>
      <c r="BA92" s="33">
        <v>15</v>
      </c>
      <c r="BB92" s="33">
        <v>15</v>
      </c>
      <c r="BC92" s="33">
        <v>10</v>
      </c>
      <c r="BD92" s="88">
        <v>100</v>
      </c>
      <c r="BE92" s="88" t="s">
        <v>126</v>
      </c>
      <c r="BF92" s="34" t="s">
        <v>156</v>
      </c>
      <c r="BG92" s="88" t="s">
        <v>126</v>
      </c>
      <c r="BH92" s="88" t="s">
        <v>126</v>
      </c>
      <c r="BI92" s="88">
        <v>100</v>
      </c>
      <c r="BJ92" s="149"/>
      <c r="BK92" s="186"/>
      <c r="BL92" s="39" t="s">
        <v>165</v>
      </c>
      <c r="BM92" s="39" t="s">
        <v>165</v>
      </c>
      <c r="BN92" s="85">
        <v>1</v>
      </c>
      <c r="BO92" s="185"/>
      <c r="BP92" s="85">
        <v>1</v>
      </c>
      <c r="BQ92" s="185"/>
      <c r="BR92" s="99" t="s">
        <v>51</v>
      </c>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row>
    <row r="93" spans="1:138" s="37" customFormat="1" ht="98.3" customHeight="1" x14ac:dyDescent="0.2">
      <c r="A93" s="150">
        <v>31</v>
      </c>
      <c r="B93" s="150" t="s">
        <v>442</v>
      </c>
      <c r="C93" s="99" t="s">
        <v>51</v>
      </c>
      <c r="D93" s="92" t="s">
        <v>51</v>
      </c>
      <c r="E93" s="151" t="s">
        <v>34</v>
      </c>
      <c r="F93" s="152" t="s">
        <v>66</v>
      </c>
      <c r="G93" s="152" t="s">
        <v>41</v>
      </c>
      <c r="H93" s="152" t="s">
        <v>72</v>
      </c>
      <c r="I93" s="153" t="s">
        <v>301</v>
      </c>
      <c r="J93" s="154" t="s">
        <v>302</v>
      </c>
      <c r="K93" s="153" t="s">
        <v>303</v>
      </c>
      <c r="L93" s="152">
        <v>3</v>
      </c>
      <c r="M93" s="152">
        <v>5</v>
      </c>
      <c r="N93" s="156">
        <v>15</v>
      </c>
      <c r="O93" s="157" t="s">
        <v>815</v>
      </c>
      <c r="P93" s="157" t="s">
        <v>84</v>
      </c>
      <c r="Q93" s="157" t="s">
        <v>90</v>
      </c>
      <c r="R93" s="187">
        <v>2</v>
      </c>
      <c r="S93" s="187">
        <v>5</v>
      </c>
      <c r="T93" s="156">
        <v>10</v>
      </c>
      <c r="U93" s="157" t="s">
        <v>816</v>
      </c>
      <c r="V93" s="157" t="s">
        <v>84</v>
      </c>
      <c r="W93" s="152" t="s">
        <v>533</v>
      </c>
      <c r="X93" s="152" t="s">
        <v>23</v>
      </c>
      <c r="Y93" s="93" t="s">
        <v>721</v>
      </c>
      <c r="Z93" s="97" t="s">
        <v>591</v>
      </c>
      <c r="AA93" s="97" t="s">
        <v>23</v>
      </c>
      <c r="AB93" s="97" t="s">
        <v>592</v>
      </c>
      <c r="AC93" s="33" t="s">
        <v>7</v>
      </c>
      <c r="AD93" s="88">
        <v>4</v>
      </c>
      <c r="AE93" s="33">
        <v>1</v>
      </c>
      <c r="AF93" s="33">
        <v>1</v>
      </c>
      <c r="AG93" s="33">
        <v>1</v>
      </c>
      <c r="AH93" s="33">
        <v>1</v>
      </c>
      <c r="AI93" s="33" t="s">
        <v>23</v>
      </c>
      <c r="AJ93" s="97" t="s">
        <v>20</v>
      </c>
      <c r="AK93" s="97" t="s">
        <v>6</v>
      </c>
      <c r="AL93" s="97" t="s">
        <v>6</v>
      </c>
      <c r="AM93" s="97" t="s">
        <v>6</v>
      </c>
      <c r="AN93" s="97" t="s">
        <v>61</v>
      </c>
      <c r="AO93" s="33" t="s">
        <v>117</v>
      </c>
      <c r="AP93" s="33" t="s">
        <v>101</v>
      </c>
      <c r="AQ93" s="33" t="s">
        <v>103</v>
      </c>
      <c r="AR93" s="33" t="s">
        <v>105</v>
      </c>
      <c r="AS93" s="33" t="s">
        <v>113</v>
      </c>
      <c r="AT93" s="97" t="s">
        <v>108</v>
      </c>
      <c r="AU93" s="97" t="s">
        <v>110</v>
      </c>
      <c r="AV93" s="97" t="s">
        <v>112</v>
      </c>
      <c r="AW93" s="33">
        <v>15</v>
      </c>
      <c r="AX93" s="33">
        <v>15</v>
      </c>
      <c r="AY93" s="33">
        <v>15</v>
      </c>
      <c r="AZ93" s="33">
        <v>15</v>
      </c>
      <c r="BA93" s="33">
        <v>15</v>
      </c>
      <c r="BB93" s="33">
        <v>15</v>
      </c>
      <c r="BC93" s="33">
        <v>10</v>
      </c>
      <c r="BD93" s="88">
        <v>100</v>
      </c>
      <c r="BE93" s="88" t="s">
        <v>126</v>
      </c>
      <c r="BF93" s="34" t="s">
        <v>156</v>
      </c>
      <c r="BG93" s="88" t="s">
        <v>126</v>
      </c>
      <c r="BH93" s="88" t="s">
        <v>126</v>
      </c>
      <c r="BI93" s="88">
        <v>100</v>
      </c>
      <c r="BJ93" s="149">
        <v>100</v>
      </c>
      <c r="BK93" s="186" t="s">
        <v>126</v>
      </c>
      <c r="BL93" s="39" t="s">
        <v>165</v>
      </c>
      <c r="BM93" s="39" t="s">
        <v>165</v>
      </c>
      <c r="BN93" s="85">
        <v>0</v>
      </c>
      <c r="BO93" s="185">
        <v>1</v>
      </c>
      <c r="BP93" s="85">
        <v>2</v>
      </c>
      <c r="BQ93" s="185">
        <v>0</v>
      </c>
      <c r="BR93" s="99" t="s">
        <v>51</v>
      </c>
    </row>
    <row r="94" spans="1:138" s="37" customFormat="1" ht="138.05000000000001" customHeight="1" x14ac:dyDescent="0.2">
      <c r="A94" s="189"/>
      <c r="B94" s="189"/>
      <c r="C94" s="99" t="s">
        <v>51</v>
      </c>
      <c r="D94" s="92" t="s">
        <v>51</v>
      </c>
      <c r="E94" s="151"/>
      <c r="F94" s="152"/>
      <c r="G94" s="152"/>
      <c r="H94" s="152"/>
      <c r="I94" s="153"/>
      <c r="J94" s="154"/>
      <c r="K94" s="153"/>
      <c r="L94" s="152"/>
      <c r="M94" s="152"/>
      <c r="N94" s="156">
        <v>0</v>
      </c>
      <c r="O94" s="157" t="s">
        <v>808</v>
      </c>
      <c r="P94" s="157">
        <v>0</v>
      </c>
      <c r="Q94" s="157"/>
      <c r="R94" s="155">
        <v>-2</v>
      </c>
      <c r="S94" s="155">
        <v>0</v>
      </c>
      <c r="T94" s="156">
        <v>0</v>
      </c>
      <c r="U94" s="157" t="s">
        <v>809</v>
      </c>
      <c r="V94" s="157">
        <v>0</v>
      </c>
      <c r="W94" s="152"/>
      <c r="X94" s="152"/>
      <c r="Y94" s="93" t="s">
        <v>722</v>
      </c>
      <c r="Z94" s="97" t="s">
        <v>594</v>
      </c>
      <c r="AA94" s="97" t="s">
        <v>23</v>
      </c>
      <c r="AB94" s="97" t="s">
        <v>593</v>
      </c>
      <c r="AC94" s="33" t="s">
        <v>7</v>
      </c>
      <c r="AD94" s="88">
        <v>4</v>
      </c>
      <c r="AE94" s="33">
        <v>1</v>
      </c>
      <c r="AF94" s="33">
        <v>1</v>
      </c>
      <c r="AG94" s="33">
        <v>1</v>
      </c>
      <c r="AH94" s="33">
        <v>1</v>
      </c>
      <c r="AI94" s="33" t="s">
        <v>23</v>
      </c>
      <c r="AJ94" s="97" t="s">
        <v>20</v>
      </c>
      <c r="AK94" s="97" t="s">
        <v>6</v>
      </c>
      <c r="AL94" s="97" t="s">
        <v>6</v>
      </c>
      <c r="AM94" s="97" t="s">
        <v>6</v>
      </c>
      <c r="AN94" s="97" t="s">
        <v>61</v>
      </c>
      <c r="AO94" s="33" t="s">
        <v>117</v>
      </c>
      <c r="AP94" s="33" t="s">
        <v>101</v>
      </c>
      <c r="AQ94" s="33" t="s">
        <v>103</v>
      </c>
      <c r="AR94" s="33" t="s">
        <v>105</v>
      </c>
      <c r="AS94" s="33" t="s">
        <v>113</v>
      </c>
      <c r="AT94" s="97" t="s">
        <v>108</v>
      </c>
      <c r="AU94" s="97" t="s">
        <v>110</v>
      </c>
      <c r="AV94" s="97" t="s">
        <v>112</v>
      </c>
      <c r="AW94" s="33">
        <v>15</v>
      </c>
      <c r="AX94" s="33">
        <v>15</v>
      </c>
      <c r="AY94" s="33">
        <v>15</v>
      </c>
      <c r="AZ94" s="33">
        <v>15</v>
      </c>
      <c r="BA94" s="33">
        <v>15</v>
      </c>
      <c r="BB94" s="33">
        <v>15</v>
      </c>
      <c r="BC94" s="33">
        <v>10</v>
      </c>
      <c r="BD94" s="88">
        <v>100</v>
      </c>
      <c r="BE94" s="88" t="s">
        <v>126</v>
      </c>
      <c r="BF94" s="34" t="s">
        <v>156</v>
      </c>
      <c r="BG94" s="88" t="s">
        <v>126</v>
      </c>
      <c r="BH94" s="88" t="s">
        <v>126</v>
      </c>
      <c r="BI94" s="88">
        <v>100</v>
      </c>
      <c r="BJ94" s="149"/>
      <c r="BK94" s="186"/>
      <c r="BL94" s="39" t="s">
        <v>165</v>
      </c>
      <c r="BM94" s="39" t="s">
        <v>165</v>
      </c>
      <c r="BN94" s="85">
        <v>2</v>
      </c>
      <c r="BO94" s="185"/>
      <c r="BP94" s="85">
        <v>2</v>
      </c>
      <c r="BQ94" s="185"/>
      <c r="BR94" s="99" t="s">
        <v>51</v>
      </c>
    </row>
    <row r="95" spans="1:138" s="37" customFormat="1" ht="96.75" customHeight="1" x14ac:dyDescent="0.25">
      <c r="A95" s="150">
        <v>32</v>
      </c>
      <c r="B95" s="150" t="s">
        <v>443</v>
      </c>
      <c r="C95" s="99" t="s">
        <v>51</v>
      </c>
      <c r="D95" s="92" t="s">
        <v>51</v>
      </c>
      <c r="E95" s="151" t="s">
        <v>32</v>
      </c>
      <c r="F95" s="152" t="s">
        <v>69</v>
      </c>
      <c r="G95" s="152" t="s">
        <v>77</v>
      </c>
      <c r="H95" s="152" t="s">
        <v>71</v>
      </c>
      <c r="I95" s="153" t="s">
        <v>295</v>
      </c>
      <c r="J95" s="154" t="s">
        <v>296</v>
      </c>
      <c r="K95" s="153" t="s">
        <v>297</v>
      </c>
      <c r="L95" s="155">
        <v>2</v>
      </c>
      <c r="M95" s="155">
        <v>4</v>
      </c>
      <c r="N95" s="156">
        <v>8</v>
      </c>
      <c r="O95" s="157" t="s">
        <v>810</v>
      </c>
      <c r="P95" s="157" t="s">
        <v>85</v>
      </c>
      <c r="Q95" s="157" t="s">
        <v>90</v>
      </c>
      <c r="R95" s="187">
        <v>1</v>
      </c>
      <c r="S95" s="187">
        <v>2</v>
      </c>
      <c r="T95" s="156">
        <v>2</v>
      </c>
      <c r="U95" s="157" t="s">
        <v>803</v>
      </c>
      <c r="V95" s="157" t="s">
        <v>87</v>
      </c>
      <c r="W95" s="152" t="s">
        <v>533</v>
      </c>
      <c r="X95" s="152" t="s">
        <v>23</v>
      </c>
      <c r="Y95" s="93" t="s">
        <v>723</v>
      </c>
      <c r="Z95" s="97" t="s">
        <v>298</v>
      </c>
      <c r="AA95" s="33" t="s">
        <v>23</v>
      </c>
      <c r="AB95" s="97" t="s">
        <v>595</v>
      </c>
      <c r="AC95" s="33" t="s">
        <v>7</v>
      </c>
      <c r="AD95" s="88">
        <v>0</v>
      </c>
      <c r="AE95" s="33">
        <v>0</v>
      </c>
      <c r="AF95" s="33">
        <v>0</v>
      </c>
      <c r="AG95" s="33">
        <v>0</v>
      </c>
      <c r="AH95" s="33">
        <v>0</v>
      </c>
      <c r="AI95" s="33" t="s">
        <v>6</v>
      </c>
      <c r="AJ95" s="33" t="s">
        <v>20</v>
      </c>
      <c r="AK95" s="33" t="s">
        <v>6</v>
      </c>
      <c r="AL95" s="33" t="s">
        <v>6</v>
      </c>
      <c r="AM95" s="33" t="s">
        <v>6</v>
      </c>
      <c r="AN95" s="33" t="s">
        <v>29</v>
      </c>
      <c r="AO95" s="33" t="s">
        <v>117</v>
      </c>
      <c r="AP95" s="33" t="s">
        <v>101</v>
      </c>
      <c r="AQ95" s="33" t="s">
        <v>103</v>
      </c>
      <c r="AR95" s="33" t="s">
        <v>105</v>
      </c>
      <c r="AS95" s="33" t="s">
        <v>113</v>
      </c>
      <c r="AT95" s="97" t="s">
        <v>108</v>
      </c>
      <c r="AU95" s="97" t="s">
        <v>110</v>
      </c>
      <c r="AV95" s="97" t="s">
        <v>112</v>
      </c>
      <c r="AW95" s="33">
        <v>15</v>
      </c>
      <c r="AX95" s="33">
        <v>15</v>
      </c>
      <c r="AY95" s="33">
        <v>15</v>
      </c>
      <c r="AZ95" s="33">
        <v>15</v>
      </c>
      <c r="BA95" s="33">
        <v>15</v>
      </c>
      <c r="BB95" s="33">
        <v>15</v>
      </c>
      <c r="BC95" s="33">
        <v>10</v>
      </c>
      <c r="BD95" s="88">
        <v>100</v>
      </c>
      <c r="BE95" s="88" t="s">
        <v>126</v>
      </c>
      <c r="BF95" s="34" t="s">
        <v>156</v>
      </c>
      <c r="BG95" s="88" t="s">
        <v>126</v>
      </c>
      <c r="BH95" s="88" t="s">
        <v>126</v>
      </c>
      <c r="BI95" s="88">
        <v>100</v>
      </c>
      <c r="BJ95" s="149">
        <v>100</v>
      </c>
      <c r="BK95" s="186" t="s">
        <v>126</v>
      </c>
      <c r="BL95" s="39" t="s">
        <v>165</v>
      </c>
      <c r="BM95" s="39" t="s">
        <v>165</v>
      </c>
      <c r="BN95" s="85">
        <v>2</v>
      </c>
      <c r="BO95" s="185">
        <v>2</v>
      </c>
      <c r="BP95" s="85">
        <v>2</v>
      </c>
      <c r="BQ95" s="185">
        <v>2</v>
      </c>
      <c r="BR95" s="99" t="s">
        <v>51</v>
      </c>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row>
    <row r="96" spans="1:138" s="37" customFormat="1" ht="112.7" x14ac:dyDescent="0.25">
      <c r="A96" s="150"/>
      <c r="B96" s="150"/>
      <c r="C96" s="99" t="s">
        <v>51</v>
      </c>
      <c r="D96" s="92" t="s">
        <v>51</v>
      </c>
      <c r="E96" s="151"/>
      <c r="F96" s="152"/>
      <c r="G96" s="152"/>
      <c r="H96" s="152"/>
      <c r="I96" s="153"/>
      <c r="J96" s="154"/>
      <c r="K96" s="153"/>
      <c r="L96" s="155"/>
      <c r="M96" s="155"/>
      <c r="N96" s="156"/>
      <c r="O96" s="157" t="s">
        <v>808</v>
      </c>
      <c r="P96" s="157">
        <v>0</v>
      </c>
      <c r="Q96" s="157"/>
      <c r="R96" s="187"/>
      <c r="S96" s="187"/>
      <c r="T96" s="156">
        <v>0</v>
      </c>
      <c r="U96" s="157" t="s">
        <v>808</v>
      </c>
      <c r="V96" s="157">
        <v>0</v>
      </c>
      <c r="W96" s="152"/>
      <c r="X96" s="152"/>
      <c r="Y96" s="93" t="s">
        <v>724</v>
      </c>
      <c r="Z96" s="97" t="s">
        <v>596</v>
      </c>
      <c r="AA96" s="33" t="s">
        <v>23</v>
      </c>
      <c r="AB96" s="97" t="s">
        <v>597</v>
      </c>
      <c r="AC96" s="33" t="s">
        <v>7</v>
      </c>
      <c r="AD96" s="88">
        <v>0</v>
      </c>
      <c r="AE96" s="33">
        <v>0</v>
      </c>
      <c r="AF96" s="33">
        <v>0</v>
      </c>
      <c r="AG96" s="33">
        <v>0</v>
      </c>
      <c r="AH96" s="33">
        <v>0</v>
      </c>
      <c r="AI96" s="33" t="s">
        <v>6</v>
      </c>
      <c r="AJ96" s="33" t="s">
        <v>20</v>
      </c>
      <c r="AK96" s="33" t="s">
        <v>6</v>
      </c>
      <c r="AL96" s="33" t="s">
        <v>6</v>
      </c>
      <c r="AM96" s="33" t="s">
        <v>6</v>
      </c>
      <c r="AN96" s="33" t="s">
        <v>29</v>
      </c>
      <c r="AO96" s="33" t="s">
        <v>117</v>
      </c>
      <c r="AP96" s="33" t="s">
        <v>101</v>
      </c>
      <c r="AQ96" s="33" t="s">
        <v>103</v>
      </c>
      <c r="AR96" s="33" t="s">
        <v>105</v>
      </c>
      <c r="AS96" s="33" t="s">
        <v>113</v>
      </c>
      <c r="AT96" s="97" t="s">
        <v>108</v>
      </c>
      <c r="AU96" s="97" t="s">
        <v>110</v>
      </c>
      <c r="AV96" s="97" t="s">
        <v>112</v>
      </c>
      <c r="AW96" s="33">
        <v>15</v>
      </c>
      <c r="AX96" s="33">
        <v>15</v>
      </c>
      <c r="AY96" s="33">
        <v>15</v>
      </c>
      <c r="AZ96" s="33">
        <v>15</v>
      </c>
      <c r="BA96" s="33">
        <v>15</v>
      </c>
      <c r="BB96" s="33">
        <v>15</v>
      </c>
      <c r="BC96" s="33">
        <v>10</v>
      </c>
      <c r="BD96" s="88">
        <v>100</v>
      </c>
      <c r="BE96" s="88" t="s">
        <v>126</v>
      </c>
      <c r="BF96" s="34" t="s">
        <v>156</v>
      </c>
      <c r="BG96" s="88" t="s">
        <v>126</v>
      </c>
      <c r="BH96" s="88" t="s">
        <v>126</v>
      </c>
      <c r="BI96" s="88">
        <v>100</v>
      </c>
      <c r="BJ96" s="149"/>
      <c r="BK96" s="186"/>
      <c r="BL96" s="39" t="s">
        <v>165</v>
      </c>
      <c r="BM96" s="39" t="s">
        <v>165</v>
      </c>
      <c r="BN96" s="85">
        <v>2</v>
      </c>
      <c r="BO96" s="185"/>
      <c r="BP96" s="85">
        <v>2</v>
      </c>
      <c r="BQ96" s="185"/>
      <c r="BR96" s="99" t="s">
        <v>51</v>
      </c>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row>
    <row r="97" spans="1:138" s="37" customFormat="1" ht="101.45" x14ac:dyDescent="0.25">
      <c r="A97" s="150"/>
      <c r="B97" s="150"/>
      <c r="C97" s="99" t="s">
        <v>51</v>
      </c>
      <c r="D97" s="92" t="s">
        <v>51</v>
      </c>
      <c r="E97" s="151"/>
      <c r="F97" s="152"/>
      <c r="G97" s="152"/>
      <c r="H97" s="152"/>
      <c r="I97" s="153"/>
      <c r="J97" s="154"/>
      <c r="K97" s="153"/>
      <c r="L97" s="155"/>
      <c r="M97" s="155"/>
      <c r="N97" s="156"/>
      <c r="O97" s="157" t="s">
        <v>808</v>
      </c>
      <c r="P97" s="157">
        <v>0</v>
      </c>
      <c r="Q97" s="157"/>
      <c r="R97" s="187"/>
      <c r="S97" s="187"/>
      <c r="T97" s="156">
        <v>0</v>
      </c>
      <c r="U97" s="157" t="s">
        <v>808</v>
      </c>
      <c r="V97" s="157">
        <v>0</v>
      </c>
      <c r="W97" s="152"/>
      <c r="X97" s="152"/>
      <c r="Y97" s="93" t="s">
        <v>725</v>
      </c>
      <c r="Z97" s="97" t="s">
        <v>299</v>
      </c>
      <c r="AA97" s="33" t="s">
        <v>23</v>
      </c>
      <c r="AB97" s="97" t="s">
        <v>598</v>
      </c>
      <c r="AC97" s="33" t="s">
        <v>7</v>
      </c>
      <c r="AD97" s="88">
        <v>0</v>
      </c>
      <c r="AE97" s="33">
        <v>0</v>
      </c>
      <c r="AF97" s="33">
        <v>0</v>
      </c>
      <c r="AG97" s="33">
        <v>0</v>
      </c>
      <c r="AH97" s="33">
        <v>0</v>
      </c>
      <c r="AI97" s="33" t="s">
        <v>6</v>
      </c>
      <c r="AJ97" s="33" t="s">
        <v>20</v>
      </c>
      <c r="AK97" s="33" t="s">
        <v>6</v>
      </c>
      <c r="AL97" s="33" t="s">
        <v>6</v>
      </c>
      <c r="AM97" s="33" t="s">
        <v>6</v>
      </c>
      <c r="AN97" s="33" t="s">
        <v>29</v>
      </c>
      <c r="AO97" s="33" t="s">
        <v>117</v>
      </c>
      <c r="AP97" s="33" t="s">
        <v>101</v>
      </c>
      <c r="AQ97" s="33" t="s">
        <v>103</v>
      </c>
      <c r="AR97" s="33" t="s">
        <v>105</v>
      </c>
      <c r="AS97" s="33" t="s">
        <v>113</v>
      </c>
      <c r="AT97" s="97" t="s">
        <v>108</v>
      </c>
      <c r="AU97" s="97" t="s">
        <v>110</v>
      </c>
      <c r="AV97" s="97" t="s">
        <v>112</v>
      </c>
      <c r="AW97" s="33">
        <v>15</v>
      </c>
      <c r="AX97" s="33">
        <v>15</v>
      </c>
      <c r="AY97" s="33">
        <v>15</v>
      </c>
      <c r="AZ97" s="33">
        <v>15</v>
      </c>
      <c r="BA97" s="33">
        <v>15</v>
      </c>
      <c r="BB97" s="33">
        <v>15</v>
      </c>
      <c r="BC97" s="33">
        <v>10</v>
      </c>
      <c r="BD97" s="88">
        <v>100</v>
      </c>
      <c r="BE97" s="88" t="s">
        <v>126</v>
      </c>
      <c r="BF97" s="34" t="s">
        <v>156</v>
      </c>
      <c r="BG97" s="88" t="s">
        <v>126</v>
      </c>
      <c r="BH97" s="88" t="s">
        <v>126</v>
      </c>
      <c r="BI97" s="88">
        <v>100</v>
      </c>
      <c r="BJ97" s="149"/>
      <c r="BK97" s="186"/>
      <c r="BL97" s="39" t="s">
        <v>165</v>
      </c>
      <c r="BM97" s="39" t="s">
        <v>165</v>
      </c>
      <c r="BN97" s="85">
        <v>2</v>
      </c>
      <c r="BO97" s="185"/>
      <c r="BP97" s="85">
        <v>2</v>
      </c>
      <c r="BQ97" s="185"/>
      <c r="BR97" s="99" t="s">
        <v>51</v>
      </c>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row>
    <row r="98" spans="1:138" s="37" customFormat="1" ht="101.45" x14ac:dyDescent="0.25">
      <c r="A98" s="150"/>
      <c r="B98" s="150"/>
      <c r="C98" s="99" t="s">
        <v>51</v>
      </c>
      <c r="D98" s="92" t="s">
        <v>51</v>
      </c>
      <c r="E98" s="151"/>
      <c r="F98" s="152"/>
      <c r="G98" s="152"/>
      <c r="H98" s="152"/>
      <c r="I98" s="153"/>
      <c r="J98" s="154"/>
      <c r="K98" s="153"/>
      <c r="L98" s="155"/>
      <c r="M98" s="155"/>
      <c r="N98" s="156"/>
      <c r="O98" s="157" t="s">
        <v>808</v>
      </c>
      <c r="P98" s="157">
        <v>0</v>
      </c>
      <c r="Q98" s="157"/>
      <c r="R98" s="187"/>
      <c r="S98" s="187"/>
      <c r="T98" s="156">
        <v>0</v>
      </c>
      <c r="U98" s="157" t="s">
        <v>808</v>
      </c>
      <c r="V98" s="157">
        <v>0</v>
      </c>
      <c r="W98" s="152"/>
      <c r="X98" s="152"/>
      <c r="Y98" s="93" t="s">
        <v>726</v>
      </c>
      <c r="Z98" s="97" t="s">
        <v>300</v>
      </c>
      <c r="AA98" s="33" t="s">
        <v>23</v>
      </c>
      <c r="AB98" s="97" t="s">
        <v>599</v>
      </c>
      <c r="AC98" s="33" t="s">
        <v>7</v>
      </c>
      <c r="AD98" s="88">
        <v>1</v>
      </c>
      <c r="AE98" s="33">
        <v>0</v>
      </c>
      <c r="AF98" s="33">
        <v>0</v>
      </c>
      <c r="AG98" s="33">
        <v>0</v>
      </c>
      <c r="AH98" s="33">
        <v>1</v>
      </c>
      <c r="AI98" s="33" t="s">
        <v>23</v>
      </c>
      <c r="AJ98" s="33" t="s">
        <v>20</v>
      </c>
      <c r="AK98" s="33" t="s">
        <v>6</v>
      </c>
      <c r="AL98" s="33" t="s">
        <v>6</v>
      </c>
      <c r="AM98" s="33" t="s">
        <v>6</v>
      </c>
      <c r="AN98" s="33" t="s">
        <v>28</v>
      </c>
      <c r="AO98" s="33" t="s">
        <v>117</v>
      </c>
      <c r="AP98" s="33" t="s">
        <v>101</v>
      </c>
      <c r="AQ98" s="33" t="s">
        <v>103</v>
      </c>
      <c r="AR98" s="33" t="s">
        <v>105</v>
      </c>
      <c r="AS98" s="33" t="s">
        <v>113</v>
      </c>
      <c r="AT98" s="97" t="s">
        <v>108</v>
      </c>
      <c r="AU98" s="97" t="s">
        <v>110</v>
      </c>
      <c r="AV98" s="97" t="s">
        <v>112</v>
      </c>
      <c r="AW98" s="33">
        <v>15</v>
      </c>
      <c r="AX98" s="33">
        <v>15</v>
      </c>
      <c r="AY98" s="33">
        <v>15</v>
      </c>
      <c r="AZ98" s="33">
        <v>15</v>
      </c>
      <c r="BA98" s="33">
        <v>15</v>
      </c>
      <c r="BB98" s="33">
        <v>15</v>
      </c>
      <c r="BC98" s="33">
        <v>10</v>
      </c>
      <c r="BD98" s="88">
        <v>100</v>
      </c>
      <c r="BE98" s="88" t="s">
        <v>126</v>
      </c>
      <c r="BF98" s="34" t="s">
        <v>156</v>
      </c>
      <c r="BG98" s="88" t="s">
        <v>126</v>
      </c>
      <c r="BH98" s="88" t="s">
        <v>126</v>
      </c>
      <c r="BI98" s="88">
        <v>100</v>
      </c>
      <c r="BJ98" s="149"/>
      <c r="BK98" s="186"/>
      <c r="BL98" s="39" t="s">
        <v>165</v>
      </c>
      <c r="BM98" s="39" t="s">
        <v>165</v>
      </c>
      <c r="BN98" s="85">
        <v>2</v>
      </c>
      <c r="BO98" s="185"/>
      <c r="BP98" s="85">
        <v>2</v>
      </c>
      <c r="BQ98" s="185"/>
      <c r="BR98" s="99" t="s">
        <v>51</v>
      </c>
      <c r="BS98" s="84"/>
      <c r="BT98" s="84"/>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row>
    <row r="99" spans="1:138" s="37" customFormat="1" ht="146.5" x14ac:dyDescent="0.2">
      <c r="A99" s="91">
        <v>33</v>
      </c>
      <c r="B99" s="91" t="s">
        <v>444</v>
      </c>
      <c r="C99" s="56" t="s">
        <v>48</v>
      </c>
      <c r="D99" s="92" t="s">
        <v>48</v>
      </c>
      <c r="E99" s="92" t="s">
        <v>41</v>
      </c>
      <c r="F99" s="87" t="s">
        <v>67</v>
      </c>
      <c r="G99" s="87" t="s">
        <v>77</v>
      </c>
      <c r="H99" s="87" t="s">
        <v>71</v>
      </c>
      <c r="I99" s="93" t="s">
        <v>304</v>
      </c>
      <c r="J99" s="94" t="s">
        <v>305</v>
      </c>
      <c r="K99" s="93" t="s">
        <v>306</v>
      </c>
      <c r="L99" s="87">
        <v>3</v>
      </c>
      <c r="M99" s="87">
        <v>3</v>
      </c>
      <c r="N99" s="85">
        <v>9</v>
      </c>
      <c r="O99" s="95" t="s">
        <v>814</v>
      </c>
      <c r="P99" s="95" t="s">
        <v>85</v>
      </c>
      <c r="Q99" s="95" t="s">
        <v>90</v>
      </c>
      <c r="R99" s="89">
        <v>1</v>
      </c>
      <c r="S99" s="89">
        <v>1</v>
      </c>
      <c r="T99" s="85">
        <v>1</v>
      </c>
      <c r="U99" s="95" t="s">
        <v>807</v>
      </c>
      <c r="V99" s="95" t="s">
        <v>87</v>
      </c>
      <c r="W99" s="87" t="s">
        <v>528</v>
      </c>
      <c r="X99" s="87" t="s">
        <v>23</v>
      </c>
      <c r="Y99" s="93" t="s">
        <v>534</v>
      </c>
      <c r="Z99" s="97" t="s">
        <v>307</v>
      </c>
      <c r="AA99" s="97" t="s">
        <v>23</v>
      </c>
      <c r="AB99" s="97" t="s">
        <v>394</v>
      </c>
      <c r="AC99" s="33" t="s">
        <v>7</v>
      </c>
      <c r="AD99" s="88">
        <v>1</v>
      </c>
      <c r="AE99" s="33">
        <v>0</v>
      </c>
      <c r="AF99" s="33">
        <v>0</v>
      </c>
      <c r="AG99" s="33">
        <v>1</v>
      </c>
      <c r="AH99" s="33">
        <v>0</v>
      </c>
      <c r="AI99" s="33" t="s">
        <v>23</v>
      </c>
      <c r="AJ99" s="97" t="s">
        <v>20</v>
      </c>
      <c r="AK99" s="97" t="s">
        <v>6</v>
      </c>
      <c r="AL99" s="97" t="s">
        <v>6</v>
      </c>
      <c r="AM99" s="97" t="s">
        <v>6</v>
      </c>
      <c r="AN99" s="97" t="s">
        <v>28</v>
      </c>
      <c r="AO99" s="33" t="s">
        <v>117</v>
      </c>
      <c r="AP99" s="33" t="s">
        <v>101</v>
      </c>
      <c r="AQ99" s="33" t="s">
        <v>103</v>
      </c>
      <c r="AR99" s="33" t="s">
        <v>105</v>
      </c>
      <c r="AS99" s="33" t="s">
        <v>113</v>
      </c>
      <c r="AT99" s="97" t="s">
        <v>108</v>
      </c>
      <c r="AU99" s="97" t="s">
        <v>110</v>
      </c>
      <c r="AV99" s="97" t="s">
        <v>112</v>
      </c>
      <c r="AW99" s="33">
        <v>15</v>
      </c>
      <c r="AX99" s="33">
        <v>15</v>
      </c>
      <c r="AY99" s="33">
        <v>15</v>
      </c>
      <c r="AZ99" s="33">
        <v>15</v>
      </c>
      <c r="BA99" s="33">
        <v>15</v>
      </c>
      <c r="BB99" s="33">
        <v>15</v>
      </c>
      <c r="BC99" s="33">
        <v>10</v>
      </c>
      <c r="BD99" s="88">
        <v>100</v>
      </c>
      <c r="BE99" s="88" t="s">
        <v>126</v>
      </c>
      <c r="BF99" s="34" t="s">
        <v>156</v>
      </c>
      <c r="BG99" s="88" t="s">
        <v>126</v>
      </c>
      <c r="BH99" s="88" t="s">
        <v>126</v>
      </c>
      <c r="BI99" s="88">
        <v>100</v>
      </c>
      <c r="BJ99" s="86">
        <v>100</v>
      </c>
      <c r="BK99" s="88" t="s">
        <v>126</v>
      </c>
      <c r="BL99" s="39" t="s">
        <v>165</v>
      </c>
      <c r="BM99" s="39" t="s">
        <v>165</v>
      </c>
      <c r="BN99" s="85">
        <v>2</v>
      </c>
      <c r="BO99" s="98">
        <v>2</v>
      </c>
      <c r="BP99" s="85">
        <v>2</v>
      </c>
      <c r="BQ99" s="98">
        <v>2</v>
      </c>
      <c r="BR99" s="56" t="s">
        <v>48</v>
      </c>
    </row>
    <row r="100" spans="1:138" s="37" customFormat="1" ht="90" customHeight="1" x14ac:dyDescent="0.2">
      <c r="A100" s="91">
        <v>34</v>
      </c>
      <c r="B100" s="91" t="s">
        <v>445</v>
      </c>
      <c r="C100" s="56" t="s">
        <v>48</v>
      </c>
      <c r="D100" s="92" t="s">
        <v>48</v>
      </c>
      <c r="E100" s="92" t="s">
        <v>40</v>
      </c>
      <c r="F100" s="87" t="s">
        <v>67</v>
      </c>
      <c r="G100" s="87" t="s">
        <v>78</v>
      </c>
      <c r="H100" s="87" t="s">
        <v>82</v>
      </c>
      <c r="I100" s="93" t="s">
        <v>308</v>
      </c>
      <c r="J100" s="94" t="s">
        <v>309</v>
      </c>
      <c r="K100" s="93" t="s">
        <v>310</v>
      </c>
      <c r="L100" s="87">
        <v>4</v>
      </c>
      <c r="M100" s="87">
        <v>5</v>
      </c>
      <c r="N100" s="85">
        <v>20</v>
      </c>
      <c r="O100" s="95" t="s">
        <v>801</v>
      </c>
      <c r="P100" s="95" t="s">
        <v>84</v>
      </c>
      <c r="Q100" s="95" t="s">
        <v>90</v>
      </c>
      <c r="R100" s="89">
        <v>3</v>
      </c>
      <c r="S100" s="89">
        <v>4</v>
      </c>
      <c r="T100" s="85">
        <v>12</v>
      </c>
      <c r="U100" s="95" t="s">
        <v>515</v>
      </c>
      <c r="V100" s="95" t="s">
        <v>84</v>
      </c>
      <c r="W100" s="87" t="s">
        <v>528</v>
      </c>
      <c r="X100" s="87" t="s">
        <v>23</v>
      </c>
      <c r="Y100" s="93" t="s">
        <v>715</v>
      </c>
      <c r="Z100" s="97" t="s">
        <v>311</v>
      </c>
      <c r="AA100" s="97" t="s">
        <v>23</v>
      </c>
      <c r="AB100" s="97" t="s">
        <v>395</v>
      </c>
      <c r="AC100" s="33" t="s">
        <v>7</v>
      </c>
      <c r="AD100" s="88">
        <v>12</v>
      </c>
      <c r="AE100" s="33">
        <v>3</v>
      </c>
      <c r="AF100" s="33">
        <v>3</v>
      </c>
      <c r="AG100" s="33">
        <v>3</v>
      </c>
      <c r="AH100" s="33">
        <v>3</v>
      </c>
      <c r="AI100" s="33" t="s">
        <v>23</v>
      </c>
      <c r="AJ100" s="97" t="s">
        <v>21</v>
      </c>
      <c r="AK100" s="97" t="s">
        <v>23</v>
      </c>
      <c r="AL100" s="97" t="s">
        <v>6</v>
      </c>
      <c r="AM100" s="97" t="s">
        <v>6</v>
      </c>
      <c r="AN100" s="97" t="s">
        <v>27</v>
      </c>
      <c r="AO100" s="33" t="s">
        <v>117</v>
      </c>
      <c r="AP100" s="33" t="s">
        <v>101</v>
      </c>
      <c r="AQ100" s="33" t="s">
        <v>103</v>
      </c>
      <c r="AR100" s="33" t="s">
        <v>105</v>
      </c>
      <c r="AS100" s="33" t="s">
        <v>114</v>
      </c>
      <c r="AT100" s="97" t="s">
        <v>108</v>
      </c>
      <c r="AU100" s="97" t="s">
        <v>110</v>
      </c>
      <c r="AV100" s="97" t="s">
        <v>112</v>
      </c>
      <c r="AW100" s="33">
        <v>15</v>
      </c>
      <c r="AX100" s="33">
        <v>15</v>
      </c>
      <c r="AY100" s="33">
        <v>15</v>
      </c>
      <c r="AZ100" s="33">
        <v>10</v>
      </c>
      <c r="BA100" s="33">
        <v>15</v>
      </c>
      <c r="BB100" s="33">
        <v>15</v>
      </c>
      <c r="BC100" s="33">
        <v>10</v>
      </c>
      <c r="BD100" s="88">
        <v>95</v>
      </c>
      <c r="BE100" s="88" t="s">
        <v>127</v>
      </c>
      <c r="BF100" s="34" t="s">
        <v>156</v>
      </c>
      <c r="BG100" s="88" t="s">
        <v>126</v>
      </c>
      <c r="BH100" s="88" t="s">
        <v>127</v>
      </c>
      <c r="BI100" s="88">
        <v>50</v>
      </c>
      <c r="BJ100" s="86">
        <v>50</v>
      </c>
      <c r="BK100" s="88" t="s">
        <v>127</v>
      </c>
      <c r="BL100" s="39" t="s">
        <v>165</v>
      </c>
      <c r="BM100" s="39" t="s">
        <v>165</v>
      </c>
      <c r="BN100" s="85">
        <v>1</v>
      </c>
      <c r="BO100" s="98">
        <v>1</v>
      </c>
      <c r="BP100" s="85">
        <v>1</v>
      </c>
      <c r="BQ100" s="98">
        <v>1</v>
      </c>
      <c r="BR100" s="56" t="s">
        <v>48</v>
      </c>
    </row>
    <row r="101" spans="1:138" s="37" customFormat="1" ht="125.25" customHeight="1" x14ac:dyDescent="0.2">
      <c r="A101" s="150">
        <v>35</v>
      </c>
      <c r="B101" s="150" t="s">
        <v>446</v>
      </c>
      <c r="C101" s="56" t="s">
        <v>48</v>
      </c>
      <c r="D101" s="92" t="s">
        <v>48</v>
      </c>
      <c r="E101" s="151" t="s">
        <v>34</v>
      </c>
      <c r="F101" s="152" t="s">
        <v>66</v>
      </c>
      <c r="G101" s="152" t="s">
        <v>78</v>
      </c>
      <c r="H101" s="152" t="s">
        <v>81</v>
      </c>
      <c r="I101" s="190" t="s">
        <v>312</v>
      </c>
      <c r="J101" s="154" t="s">
        <v>313</v>
      </c>
      <c r="K101" s="190" t="s">
        <v>314</v>
      </c>
      <c r="L101" s="152">
        <v>1</v>
      </c>
      <c r="M101" s="152">
        <v>4</v>
      </c>
      <c r="N101" s="156">
        <v>4</v>
      </c>
      <c r="O101" s="157" t="s">
        <v>812</v>
      </c>
      <c r="P101" s="157" t="s">
        <v>85</v>
      </c>
      <c r="Q101" s="157" t="s">
        <v>90</v>
      </c>
      <c r="R101" s="187">
        <v>1</v>
      </c>
      <c r="S101" s="187">
        <v>4</v>
      </c>
      <c r="T101" s="156">
        <v>4</v>
      </c>
      <c r="U101" s="157" t="s">
        <v>812</v>
      </c>
      <c r="V101" s="157" t="s">
        <v>85</v>
      </c>
      <c r="W101" s="152" t="s">
        <v>528</v>
      </c>
      <c r="X101" s="152" t="s">
        <v>23</v>
      </c>
      <c r="Y101" s="93" t="s">
        <v>716</v>
      </c>
      <c r="Z101" s="97" t="s">
        <v>315</v>
      </c>
      <c r="AA101" s="97" t="s">
        <v>23</v>
      </c>
      <c r="AB101" s="97" t="s">
        <v>396</v>
      </c>
      <c r="AC101" s="33" t="s">
        <v>7</v>
      </c>
      <c r="AD101" s="88">
        <v>0</v>
      </c>
      <c r="AE101" s="33">
        <v>0</v>
      </c>
      <c r="AF101" s="33">
        <v>0</v>
      </c>
      <c r="AG101" s="33">
        <v>0</v>
      </c>
      <c r="AH101" s="33">
        <v>0</v>
      </c>
      <c r="AI101" s="33" t="s">
        <v>6</v>
      </c>
      <c r="AJ101" s="97" t="s">
        <v>20</v>
      </c>
      <c r="AK101" s="97" t="s">
        <v>6</v>
      </c>
      <c r="AL101" s="97" t="s">
        <v>6</v>
      </c>
      <c r="AM101" s="97" t="s">
        <v>6</v>
      </c>
      <c r="AN101" s="97" t="s">
        <v>29</v>
      </c>
      <c r="AO101" s="33" t="s">
        <v>117</v>
      </c>
      <c r="AP101" s="33" t="s">
        <v>101</v>
      </c>
      <c r="AQ101" s="33" t="s">
        <v>103</v>
      </c>
      <c r="AR101" s="33" t="s">
        <v>105</v>
      </c>
      <c r="AS101" s="33" t="s">
        <v>113</v>
      </c>
      <c r="AT101" s="97" t="s">
        <v>108</v>
      </c>
      <c r="AU101" s="97" t="s">
        <v>110</v>
      </c>
      <c r="AV101" s="97" t="s">
        <v>112</v>
      </c>
      <c r="AW101" s="33">
        <v>15</v>
      </c>
      <c r="AX101" s="33">
        <v>15</v>
      </c>
      <c r="AY101" s="33">
        <v>15</v>
      </c>
      <c r="AZ101" s="33">
        <v>15</v>
      </c>
      <c r="BA101" s="33">
        <v>15</v>
      </c>
      <c r="BB101" s="33">
        <v>15</v>
      </c>
      <c r="BC101" s="33">
        <v>10</v>
      </c>
      <c r="BD101" s="88">
        <v>100</v>
      </c>
      <c r="BE101" s="88" t="s">
        <v>126</v>
      </c>
      <c r="BF101" s="34" t="s">
        <v>156</v>
      </c>
      <c r="BG101" s="88" t="s">
        <v>126</v>
      </c>
      <c r="BH101" s="88" t="s">
        <v>126</v>
      </c>
      <c r="BI101" s="88">
        <v>100</v>
      </c>
      <c r="BJ101" s="149">
        <v>100</v>
      </c>
      <c r="BK101" s="186" t="s">
        <v>126</v>
      </c>
      <c r="BL101" s="155" t="s">
        <v>165</v>
      </c>
      <c r="BM101" s="155" t="s">
        <v>165</v>
      </c>
      <c r="BN101" s="156">
        <v>0</v>
      </c>
      <c r="BO101" s="185">
        <v>0</v>
      </c>
      <c r="BP101" s="156">
        <v>2</v>
      </c>
      <c r="BQ101" s="185">
        <v>0</v>
      </c>
      <c r="BR101" s="56" t="s">
        <v>48</v>
      </c>
    </row>
    <row r="102" spans="1:138" s="84" customFormat="1" ht="125.25" customHeight="1" x14ac:dyDescent="0.25">
      <c r="A102" s="150"/>
      <c r="B102" s="150"/>
      <c r="C102" s="56" t="s">
        <v>48</v>
      </c>
      <c r="D102" s="92" t="s">
        <v>48</v>
      </c>
      <c r="E102" s="151"/>
      <c r="F102" s="152"/>
      <c r="G102" s="152"/>
      <c r="H102" s="152"/>
      <c r="I102" s="190"/>
      <c r="J102" s="154"/>
      <c r="K102" s="190"/>
      <c r="L102" s="152"/>
      <c r="M102" s="152"/>
      <c r="N102" s="156"/>
      <c r="O102" s="157"/>
      <c r="P102" s="157"/>
      <c r="Q102" s="157"/>
      <c r="R102" s="187"/>
      <c r="S102" s="187"/>
      <c r="T102" s="192"/>
      <c r="U102" s="193"/>
      <c r="V102" s="157"/>
      <c r="W102" s="152"/>
      <c r="X102" s="152"/>
      <c r="Y102" s="93" t="s">
        <v>717</v>
      </c>
      <c r="Z102" s="97" t="s">
        <v>315</v>
      </c>
      <c r="AA102" s="97" t="s">
        <v>23</v>
      </c>
      <c r="AB102" s="93" t="s">
        <v>553</v>
      </c>
      <c r="AC102" s="33" t="s">
        <v>7</v>
      </c>
      <c r="AD102" s="88">
        <v>12</v>
      </c>
      <c r="AE102" s="33">
        <v>3</v>
      </c>
      <c r="AF102" s="33">
        <v>3</v>
      </c>
      <c r="AG102" s="33">
        <v>3</v>
      </c>
      <c r="AH102" s="33">
        <v>3</v>
      </c>
      <c r="AI102" s="33" t="s">
        <v>23</v>
      </c>
      <c r="AJ102" s="97" t="s">
        <v>20</v>
      </c>
      <c r="AK102" s="97" t="s">
        <v>6</v>
      </c>
      <c r="AL102" s="97" t="s">
        <v>23</v>
      </c>
      <c r="AM102" s="97" t="s">
        <v>6</v>
      </c>
      <c r="AN102" s="97" t="s">
        <v>27</v>
      </c>
      <c r="AO102" s="33" t="s">
        <v>117</v>
      </c>
      <c r="AP102" s="33" t="s">
        <v>101</v>
      </c>
      <c r="AQ102" s="33" t="s">
        <v>103</v>
      </c>
      <c r="AR102" s="33" t="s">
        <v>105</v>
      </c>
      <c r="AS102" s="33" t="s">
        <v>113</v>
      </c>
      <c r="AT102" s="97" t="s">
        <v>108</v>
      </c>
      <c r="AU102" s="97" t="s">
        <v>110</v>
      </c>
      <c r="AV102" s="97" t="s">
        <v>112</v>
      </c>
      <c r="AW102" s="33">
        <v>15</v>
      </c>
      <c r="AX102" s="33">
        <v>15</v>
      </c>
      <c r="AY102" s="33">
        <v>15</v>
      </c>
      <c r="AZ102" s="33">
        <v>15</v>
      </c>
      <c r="BA102" s="33">
        <v>15</v>
      </c>
      <c r="BB102" s="33">
        <v>15</v>
      </c>
      <c r="BC102" s="33">
        <v>10</v>
      </c>
      <c r="BD102" s="88">
        <v>100</v>
      </c>
      <c r="BE102" s="88" t="s">
        <v>126</v>
      </c>
      <c r="BF102" s="34" t="s">
        <v>156</v>
      </c>
      <c r="BG102" s="88" t="s">
        <v>126</v>
      </c>
      <c r="BH102" s="88" t="s">
        <v>126</v>
      </c>
      <c r="BI102" s="88">
        <v>100</v>
      </c>
      <c r="BJ102" s="191"/>
      <c r="BK102" s="186"/>
      <c r="BL102" s="155"/>
      <c r="BM102" s="155"/>
      <c r="BN102" s="156"/>
      <c r="BO102" s="185"/>
      <c r="BP102" s="156"/>
      <c r="BQ102" s="185"/>
      <c r="BR102" s="56" t="s">
        <v>48</v>
      </c>
    </row>
    <row r="103" spans="1:138" s="37" customFormat="1" ht="112.55" customHeight="1" x14ac:dyDescent="0.2">
      <c r="A103" s="150">
        <v>36</v>
      </c>
      <c r="B103" s="150" t="s">
        <v>447</v>
      </c>
      <c r="C103" s="56" t="s">
        <v>60</v>
      </c>
      <c r="D103" s="92" t="s">
        <v>60</v>
      </c>
      <c r="E103" s="151" t="s">
        <v>38</v>
      </c>
      <c r="F103" s="152" t="s">
        <v>69</v>
      </c>
      <c r="G103" s="152" t="s">
        <v>77</v>
      </c>
      <c r="H103" s="152" t="s">
        <v>71</v>
      </c>
      <c r="I103" s="153" t="s">
        <v>319</v>
      </c>
      <c r="J103" s="154" t="s">
        <v>516</v>
      </c>
      <c r="K103" s="153" t="s">
        <v>320</v>
      </c>
      <c r="L103" s="152">
        <v>3</v>
      </c>
      <c r="M103" s="152">
        <v>4</v>
      </c>
      <c r="N103" s="156">
        <v>12</v>
      </c>
      <c r="O103" s="157" t="s">
        <v>515</v>
      </c>
      <c r="P103" s="157" t="s">
        <v>84</v>
      </c>
      <c r="Q103" s="157" t="s">
        <v>90</v>
      </c>
      <c r="R103" s="187">
        <v>2</v>
      </c>
      <c r="S103" s="187">
        <v>3</v>
      </c>
      <c r="T103" s="156">
        <v>6</v>
      </c>
      <c r="U103" s="157" t="s">
        <v>817</v>
      </c>
      <c r="V103" s="157" t="s">
        <v>86</v>
      </c>
      <c r="W103" s="152" t="s">
        <v>790</v>
      </c>
      <c r="X103" s="152" t="s">
        <v>23</v>
      </c>
      <c r="Y103" s="93" t="s">
        <v>785</v>
      </c>
      <c r="Z103" s="97" t="s">
        <v>321</v>
      </c>
      <c r="AA103" s="97" t="s">
        <v>23</v>
      </c>
      <c r="AB103" s="97" t="s">
        <v>786</v>
      </c>
      <c r="AC103" s="33" t="s">
        <v>7</v>
      </c>
      <c r="AD103" s="88">
        <v>4</v>
      </c>
      <c r="AE103" s="33">
        <v>1</v>
      </c>
      <c r="AF103" s="33">
        <v>1</v>
      </c>
      <c r="AG103" s="33">
        <v>1</v>
      </c>
      <c r="AH103" s="33">
        <v>1</v>
      </c>
      <c r="AI103" s="33" t="s">
        <v>23</v>
      </c>
      <c r="AJ103" s="97" t="s">
        <v>21</v>
      </c>
      <c r="AK103" s="97" t="s">
        <v>23</v>
      </c>
      <c r="AL103" s="97" t="s">
        <v>6</v>
      </c>
      <c r="AM103" s="97" t="s">
        <v>6</v>
      </c>
      <c r="AN103" s="97" t="s">
        <v>27</v>
      </c>
      <c r="AO103" s="33" t="s">
        <v>117</v>
      </c>
      <c r="AP103" s="33" t="s">
        <v>101</v>
      </c>
      <c r="AQ103" s="33" t="s">
        <v>103</v>
      </c>
      <c r="AR103" s="33" t="s">
        <v>105</v>
      </c>
      <c r="AS103" s="33" t="s">
        <v>114</v>
      </c>
      <c r="AT103" s="97" t="s">
        <v>108</v>
      </c>
      <c r="AU103" s="97" t="s">
        <v>110</v>
      </c>
      <c r="AV103" s="97" t="s">
        <v>112</v>
      </c>
      <c r="AW103" s="33">
        <v>15</v>
      </c>
      <c r="AX103" s="33">
        <v>15</v>
      </c>
      <c r="AY103" s="33">
        <v>15</v>
      </c>
      <c r="AZ103" s="33">
        <v>10</v>
      </c>
      <c r="BA103" s="33">
        <v>15</v>
      </c>
      <c r="BB103" s="33">
        <v>15</v>
      </c>
      <c r="BC103" s="33">
        <v>10</v>
      </c>
      <c r="BD103" s="88">
        <v>95</v>
      </c>
      <c r="BE103" s="88" t="s">
        <v>127</v>
      </c>
      <c r="BF103" s="34" t="s">
        <v>156</v>
      </c>
      <c r="BG103" s="88" t="s">
        <v>126</v>
      </c>
      <c r="BH103" s="88" t="s">
        <v>127</v>
      </c>
      <c r="BI103" s="88">
        <v>50</v>
      </c>
      <c r="BJ103" s="149">
        <v>66.666666666666671</v>
      </c>
      <c r="BK103" s="186" t="s">
        <v>127</v>
      </c>
      <c r="BL103" s="39" t="s">
        <v>165</v>
      </c>
      <c r="BM103" s="39" t="s">
        <v>167</v>
      </c>
      <c r="BN103" s="85">
        <v>1</v>
      </c>
      <c r="BO103" s="185">
        <v>1</v>
      </c>
      <c r="BP103" s="85">
        <v>1</v>
      </c>
      <c r="BQ103" s="185">
        <v>1</v>
      </c>
      <c r="BR103" s="56" t="s">
        <v>60</v>
      </c>
    </row>
    <row r="104" spans="1:138" s="37" customFormat="1" ht="91.6" customHeight="1" x14ac:dyDescent="0.2">
      <c r="A104" s="150"/>
      <c r="B104" s="150"/>
      <c r="C104" s="56" t="s">
        <v>60</v>
      </c>
      <c r="D104" s="92" t="s">
        <v>60</v>
      </c>
      <c r="E104" s="151"/>
      <c r="F104" s="152"/>
      <c r="G104" s="152"/>
      <c r="H104" s="152"/>
      <c r="I104" s="153"/>
      <c r="J104" s="154"/>
      <c r="K104" s="153"/>
      <c r="L104" s="152"/>
      <c r="M104" s="152"/>
      <c r="N104" s="156">
        <v>0</v>
      </c>
      <c r="O104" s="157" t="s">
        <v>808</v>
      </c>
      <c r="P104" s="157">
        <v>0</v>
      </c>
      <c r="Q104" s="157"/>
      <c r="R104" s="155">
        <v>-1</v>
      </c>
      <c r="S104" s="155">
        <v>0</v>
      </c>
      <c r="T104" s="156">
        <v>0</v>
      </c>
      <c r="U104" s="157" t="s">
        <v>818</v>
      </c>
      <c r="V104" s="157">
        <v>0</v>
      </c>
      <c r="W104" s="152"/>
      <c r="X104" s="152"/>
      <c r="Y104" s="93" t="s">
        <v>535</v>
      </c>
      <c r="Z104" s="97" t="s">
        <v>322</v>
      </c>
      <c r="AA104" s="97" t="s">
        <v>6</v>
      </c>
      <c r="AB104" s="97" t="s">
        <v>397</v>
      </c>
      <c r="AC104" s="33" t="s">
        <v>7</v>
      </c>
      <c r="AD104" s="88">
        <v>0</v>
      </c>
      <c r="AE104" s="33">
        <v>0</v>
      </c>
      <c r="AF104" s="33">
        <v>0</v>
      </c>
      <c r="AG104" s="33">
        <v>0</v>
      </c>
      <c r="AH104" s="33">
        <v>0</v>
      </c>
      <c r="AI104" s="33" t="s">
        <v>6</v>
      </c>
      <c r="AJ104" s="97" t="s">
        <v>20</v>
      </c>
      <c r="AK104" s="97" t="s">
        <v>6</v>
      </c>
      <c r="AL104" s="97" t="s">
        <v>6</v>
      </c>
      <c r="AM104" s="97" t="s">
        <v>6</v>
      </c>
      <c r="AN104" s="97" t="s">
        <v>30</v>
      </c>
      <c r="AO104" s="33" t="s">
        <v>117</v>
      </c>
      <c r="AP104" s="33" t="s">
        <v>101</v>
      </c>
      <c r="AQ104" s="33" t="s">
        <v>103</v>
      </c>
      <c r="AR104" s="33" t="s">
        <v>105</v>
      </c>
      <c r="AS104" s="33" t="s">
        <v>113</v>
      </c>
      <c r="AT104" s="97" t="s">
        <v>108</v>
      </c>
      <c r="AU104" s="97" t="s">
        <v>110</v>
      </c>
      <c r="AV104" s="97" t="s">
        <v>112</v>
      </c>
      <c r="AW104" s="33">
        <v>15</v>
      </c>
      <c r="AX104" s="33">
        <v>15</v>
      </c>
      <c r="AY104" s="33">
        <v>15</v>
      </c>
      <c r="AZ104" s="33">
        <v>15</v>
      </c>
      <c r="BA104" s="33">
        <v>15</v>
      </c>
      <c r="BB104" s="33">
        <v>15</v>
      </c>
      <c r="BC104" s="33">
        <v>10</v>
      </c>
      <c r="BD104" s="88">
        <v>100</v>
      </c>
      <c r="BE104" s="88" t="s">
        <v>126</v>
      </c>
      <c r="BF104" s="34" t="s">
        <v>156</v>
      </c>
      <c r="BG104" s="88" t="s">
        <v>126</v>
      </c>
      <c r="BH104" s="88" t="s">
        <v>126</v>
      </c>
      <c r="BI104" s="88">
        <v>100</v>
      </c>
      <c r="BJ104" s="149"/>
      <c r="BK104" s="186"/>
      <c r="BL104" s="39" t="s">
        <v>165</v>
      </c>
      <c r="BM104" s="39" t="s">
        <v>165</v>
      </c>
      <c r="BN104" s="85">
        <v>1</v>
      </c>
      <c r="BO104" s="185"/>
      <c r="BP104" s="85">
        <v>1</v>
      </c>
      <c r="BQ104" s="185"/>
      <c r="BR104" s="56" t="s">
        <v>60</v>
      </c>
    </row>
    <row r="105" spans="1:138" s="37" customFormat="1" ht="91.6" customHeight="1" x14ac:dyDescent="0.2">
      <c r="A105" s="150"/>
      <c r="B105" s="150"/>
      <c r="C105" s="56" t="s">
        <v>60</v>
      </c>
      <c r="D105" s="92" t="s">
        <v>60</v>
      </c>
      <c r="E105" s="151"/>
      <c r="F105" s="152"/>
      <c r="G105" s="152"/>
      <c r="H105" s="152"/>
      <c r="I105" s="153"/>
      <c r="J105" s="154"/>
      <c r="K105" s="153"/>
      <c r="L105" s="152"/>
      <c r="M105" s="152"/>
      <c r="N105" s="156">
        <v>0</v>
      </c>
      <c r="O105" s="157" t="s">
        <v>808</v>
      </c>
      <c r="P105" s="157">
        <v>0</v>
      </c>
      <c r="Q105" s="157"/>
      <c r="R105" s="155">
        <v>-1</v>
      </c>
      <c r="S105" s="155">
        <v>0</v>
      </c>
      <c r="T105" s="156">
        <v>0</v>
      </c>
      <c r="U105" s="157" t="s">
        <v>818</v>
      </c>
      <c r="V105" s="157">
        <v>0</v>
      </c>
      <c r="W105" s="152"/>
      <c r="X105" s="152"/>
      <c r="Y105" s="93" t="s">
        <v>536</v>
      </c>
      <c r="Z105" s="97" t="s">
        <v>321</v>
      </c>
      <c r="AA105" s="97" t="s">
        <v>23</v>
      </c>
      <c r="AB105" s="97" t="s">
        <v>398</v>
      </c>
      <c r="AC105" s="33" t="s">
        <v>7</v>
      </c>
      <c r="AD105" s="88">
        <v>1</v>
      </c>
      <c r="AE105" s="33">
        <v>0</v>
      </c>
      <c r="AF105" s="33">
        <v>0</v>
      </c>
      <c r="AG105" s="33">
        <v>1</v>
      </c>
      <c r="AH105" s="33">
        <v>0</v>
      </c>
      <c r="AI105" s="33" t="s">
        <v>23</v>
      </c>
      <c r="AJ105" s="97" t="s">
        <v>21</v>
      </c>
      <c r="AK105" s="97" t="s">
        <v>6</v>
      </c>
      <c r="AL105" s="97" t="s">
        <v>6</v>
      </c>
      <c r="AM105" s="97" t="s">
        <v>6</v>
      </c>
      <c r="AN105" s="97" t="s">
        <v>28</v>
      </c>
      <c r="AO105" s="33" t="s">
        <v>117</v>
      </c>
      <c r="AP105" s="33" t="s">
        <v>101</v>
      </c>
      <c r="AQ105" s="33" t="s">
        <v>103</v>
      </c>
      <c r="AR105" s="33" t="s">
        <v>105</v>
      </c>
      <c r="AS105" s="33" t="s">
        <v>114</v>
      </c>
      <c r="AT105" s="97" t="s">
        <v>108</v>
      </c>
      <c r="AU105" s="97" t="s">
        <v>110</v>
      </c>
      <c r="AV105" s="97" t="s">
        <v>112</v>
      </c>
      <c r="AW105" s="33">
        <v>15</v>
      </c>
      <c r="AX105" s="33">
        <v>15</v>
      </c>
      <c r="AY105" s="33">
        <v>15</v>
      </c>
      <c r="AZ105" s="33">
        <v>10</v>
      </c>
      <c r="BA105" s="33">
        <v>15</v>
      </c>
      <c r="BB105" s="33">
        <v>15</v>
      </c>
      <c r="BC105" s="33">
        <v>10</v>
      </c>
      <c r="BD105" s="88">
        <v>95</v>
      </c>
      <c r="BE105" s="88" t="s">
        <v>127</v>
      </c>
      <c r="BF105" s="34" t="s">
        <v>156</v>
      </c>
      <c r="BG105" s="88" t="s">
        <v>126</v>
      </c>
      <c r="BH105" s="88" t="s">
        <v>127</v>
      </c>
      <c r="BI105" s="88">
        <v>50</v>
      </c>
      <c r="BJ105" s="149"/>
      <c r="BK105" s="186"/>
      <c r="BL105" s="39" t="s">
        <v>165</v>
      </c>
      <c r="BM105" s="39" t="s">
        <v>165</v>
      </c>
      <c r="BN105" s="85">
        <v>1</v>
      </c>
      <c r="BO105" s="185"/>
      <c r="BP105" s="85">
        <v>1</v>
      </c>
      <c r="BQ105" s="185"/>
      <c r="BR105" s="56" t="s">
        <v>60</v>
      </c>
    </row>
    <row r="106" spans="1:138" s="37" customFormat="1" ht="117.7" customHeight="1" x14ac:dyDescent="0.2">
      <c r="A106" s="150">
        <v>37</v>
      </c>
      <c r="B106" s="150" t="s">
        <v>448</v>
      </c>
      <c r="C106" s="56" t="s">
        <v>60</v>
      </c>
      <c r="D106" s="92" t="s">
        <v>60</v>
      </c>
      <c r="E106" s="151" t="s">
        <v>34</v>
      </c>
      <c r="F106" s="152" t="s">
        <v>66</v>
      </c>
      <c r="G106" s="152" t="s">
        <v>76</v>
      </c>
      <c r="H106" s="152" t="s">
        <v>81</v>
      </c>
      <c r="I106" s="153" t="s">
        <v>323</v>
      </c>
      <c r="J106" s="154" t="s">
        <v>324</v>
      </c>
      <c r="K106" s="153" t="s">
        <v>325</v>
      </c>
      <c r="L106" s="152">
        <v>1</v>
      </c>
      <c r="M106" s="152">
        <v>3</v>
      </c>
      <c r="N106" s="156">
        <v>3</v>
      </c>
      <c r="O106" s="157" t="s">
        <v>802</v>
      </c>
      <c r="P106" s="157" t="s">
        <v>86</v>
      </c>
      <c r="Q106" s="157" t="s">
        <v>90</v>
      </c>
      <c r="R106" s="187">
        <v>1</v>
      </c>
      <c r="S106" s="187">
        <v>3</v>
      </c>
      <c r="T106" s="156">
        <v>3</v>
      </c>
      <c r="U106" s="157" t="s">
        <v>802</v>
      </c>
      <c r="V106" s="157" t="s">
        <v>86</v>
      </c>
      <c r="W106" s="152" t="s">
        <v>790</v>
      </c>
      <c r="X106" s="152" t="s">
        <v>23</v>
      </c>
      <c r="Y106" s="93" t="s">
        <v>713</v>
      </c>
      <c r="Z106" s="97" t="s">
        <v>326</v>
      </c>
      <c r="AA106" s="97" t="s">
        <v>23</v>
      </c>
      <c r="AB106" s="97" t="s">
        <v>613</v>
      </c>
      <c r="AC106" s="33" t="s">
        <v>7</v>
      </c>
      <c r="AD106" s="88">
        <v>0</v>
      </c>
      <c r="AE106" s="33">
        <v>0</v>
      </c>
      <c r="AF106" s="33">
        <v>0</v>
      </c>
      <c r="AG106" s="33">
        <v>0</v>
      </c>
      <c r="AH106" s="33">
        <v>0</v>
      </c>
      <c r="AI106" s="33" t="s">
        <v>6</v>
      </c>
      <c r="AJ106" s="97" t="s">
        <v>21</v>
      </c>
      <c r="AK106" s="97" t="s">
        <v>6</v>
      </c>
      <c r="AL106" s="97" t="s">
        <v>6</v>
      </c>
      <c r="AM106" s="97" t="s">
        <v>6</v>
      </c>
      <c r="AN106" s="97" t="s">
        <v>30</v>
      </c>
      <c r="AO106" s="33" t="s">
        <v>117</v>
      </c>
      <c r="AP106" s="33" t="s">
        <v>101</v>
      </c>
      <c r="AQ106" s="33" t="s">
        <v>103</v>
      </c>
      <c r="AR106" s="33" t="s">
        <v>105</v>
      </c>
      <c r="AS106" s="33" t="s">
        <v>114</v>
      </c>
      <c r="AT106" s="97" t="s">
        <v>108</v>
      </c>
      <c r="AU106" s="97" t="s">
        <v>110</v>
      </c>
      <c r="AV106" s="97" t="s">
        <v>112</v>
      </c>
      <c r="AW106" s="33">
        <v>15</v>
      </c>
      <c r="AX106" s="33">
        <v>15</v>
      </c>
      <c r="AY106" s="33">
        <v>15</v>
      </c>
      <c r="AZ106" s="33">
        <v>10</v>
      </c>
      <c r="BA106" s="33">
        <v>15</v>
      </c>
      <c r="BB106" s="33">
        <v>15</v>
      </c>
      <c r="BC106" s="33">
        <v>10</v>
      </c>
      <c r="BD106" s="88">
        <v>95</v>
      </c>
      <c r="BE106" s="88" t="s">
        <v>127</v>
      </c>
      <c r="BF106" s="34" t="s">
        <v>156</v>
      </c>
      <c r="BG106" s="88" t="s">
        <v>126</v>
      </c>
      <c r="BH106" s="88" t="s">
        <v>127</v>
      </c>
      <c r="BI106" s="88">
        <v>50</v>
      </c>
      <c r="BJ106" s="149">
        <v>50</v>
      </c>
      <c r="BK106" s="186" t="s">
        <v>127</v>
      </c>
      <c r="BL106" s="39" t="s">
        <v>165</v>
      </c>
      <c r="BM106" s="39" t="s">
        <v>167</v>
      </c>
      <c r="BN106" s="85">
        <v>0</v>
      </c>
      <c r="BO106" s="185">
        <v>0.5</v>
      </c>
      <c r="BP106" s="85">
        <v>1</v>
      </c>
      <c r="BQ106" s="185">
        <v>0</v>
      </c>
      <c r="BR106" s="56" t="s">
        <v>60</v>
      </c>
    </row>
    <row r="107" spans="1:138" s="37" customFormat="1" ht="96.75" customHeight="1" x14ac:dyDescent="0.2">
      <c r="A107" s="150"/>
      <c r="B107" s="150"/>
      <c r="C107" s="56" t="s">
        <v>60</v>
      </c>
      <c r="D107" s="92" t="s">
        <v>60</v>
      </c>
      <c r="E107" s="151"/>
      <c r="F107" s="152"/>
      <c r="G107" s="152"/>
      <c r="H107" s="152"/>
      <c r="I107" s="153"/>
      <c r="J107" s="154"/>
      <c r="K107" s="153"/>
      <c r="L107" s="152"/>
      <c r="M107" s="152"/>
      <c r="N107" s="156">
        <v>0</v>
      </c>
      <c r="O107" s="157" t="s">
        <v>808</v>
      </c>
      <c r="P107" s="157">
        <v>0</v>
      </c>
      <c r="Q107" s="157"/>
      <c r="R107" s="155">
        <v>-1</v>
      </c>
      <c r="S107" s="155">
        <v>0</v>
      </c>
      <c r="T107" s="156">
        <v>0</v>
      </c>
      <c r="U107" s="157" t="s">
        <v>818</v>
      </c>
      <c r="V107" s="157">
        <v>0</v>
      </c>
      <c r="W107" s="152"/>
      <c r="X107" s="152"/>
      <c r="Y107" s="93" t="s">
        <v>537</v>
      </c>
      <c r="Z107" s="97" t="s">
        <v>326</v>
      </c>
      <c r="AA107" s="97" t="s">
        <v>23</v>
      </c>
      <c r="AB107" s="97" t="s">
        <v>399</v>
      </c>
      <c r="AC107" s="33" t="s">
        <v>7</v>
      </c>
      <c r="AD107" s="88">
        <v>0</v>
      </c>
      <c r="AE107" s="33">
        <v>0</v>
      </c>
      <c r="AF107" s="33">
        <v>0</v>
      </c>
      <c r="AG107" s="33">
        <v>0</v>
      </c>
      <c r="AH107" s="33">
        <v>0</v>
      </c>
      <c r="AI107" s="33" t="s">
        <v>6</v>
      </c>
      <c r="AJ107" s="97" t="s">
        <v>21</v>
      </c>
      <c r="AK107" s="97" t="s">
        <v>6</v>
      </c>
      <c r="AL107" s="97" t="s">
        <v>6</v>
      </c>
      <c r="AM107" s="97" t="s">
        <v>6</v>
      </c>
      <c r="AN107" s="97" t="s">
        <v>30</v>
      </c>
      <c r="AO107" s="33" t="s">
        <v>117</v>
      </c>
      <c r="AP107" s="33" t="s">
        <v>101</v>
      </c>
      <c r="AQ107" s="33" t="s">
        <v>103</v>
      </c>
      <c r="AR107" s="33" t="s">
        <v>105</v>
      </c>
      <c r="AS107" s="33" t="s">
        <v>114</v>
      </c>
      <c r="AT107" s="97" t="s">
        <v>108</v>
      </c>
      <c r="AU107" s="97" t="s">
        <v>110</v>
      </c>
      <c r="AV107" s="97" t="s">
        <v>112</v>
      </c>
      <c r="AW107" s="33">
        <v>15</v>
      </c>
      <c r="AX107" s="33">
        <v>15</v>
      </c>
      <c r="AY107" s="33">
        <v>15</v>
      </c>
      <c r="AZ107" s="33">
        <v>10</v>
      </c>
      <c r="BA107" s="33">
        <v>15</v>
      </c>
      <c r="BB107" s="33">
        <v>15</v>
      </c>
      <c r="BC107" s="33">
        <v>10</v>
      </c>
      <c r="BD107" s="88">
        <v>95</v>
      </c>
      <c r="BE107" s="88" t="s">
        <v>127</v>
      </c>
      <c r="BF107" s="34" t="s">
        <v>156</v>
      </c>
      <c r="BG107" s="88" t="s">
        <v>126</v>
      </c>
      <c r="BH107" s="88" t="s">
        <v>127</v>
      </c>
      <c r="BI107" s="88">
        <v>50</v>
      </c>
      <c r="BJ107" s="149"/>
      <c r="BK107" s="186"/>
      <c r="BL107" s="39" t="s">
        <v>165</v>
      </c>
      <c r="BM107" s="39" t="s">
        <v>167</v>
      </c>
      <c r="BN107" s="85">
        <v>1</v>
      </c>
      <c r="BO107" s="185"/>
      <c r="BP107" s="85">
        <v>1</v>
      </c>
      <c r="BQ107" s="185"/>
      <c r="BR107" s="56" t="s">
        <v>60</v>
      </c>
    </row>
    <row r="108" spans="1:138" s="37" customFormat="1" ht="139.5" customHeight="1" x14ac:dyDescent="0.2">
      <c r="A108" s="91">
        <v>38</v>
      </c>
      <c r="B108" s="91" t="s">
        <v>449</v>
      </c>
      <c r="C108" s="56" t="s">
        <v>49</v>
      </c>
      <c r="D108" s="92" t="s">
        <v>49</v>
      </c>
      <c r="E108" s="92" t="s">
        <v>38</v>
      </c>
      <c r="F108" s="87" t="s">
        <v>69</v>
      </c>
      <c r="G108" s="87" t="s">
        <v>77</v>
      </c>
      <c r="H108" s="87" t="s">
        <v>81</v>
      </c>
      <c r="I108" s="93" t="s">
        <v>327</v>
      </c>
      <c r="J108" s="94" t="s">
        <v>618</v>
      </c>
      <c r="K108" s="93" t="s">
        <v>328</v>
      </c>
      <c r="L108" s="87">
        <v>4</v>
      </c>
      <c r="M108" s="87">
        <v>4</v>
      </c>
      <c r="N108" s="85">
        <v>16</v>
      </c>
      <c r="O108" s="95" t="s">
        <v>819</v>
      </c>
      <c r="P108" s="95" t="s">
        <v>84</v>
      </c>
      <c r="Q108" s="95" t="s">
        <v>90</v>
      </c>
      <c r="R108" s="89">
        <v>2</v>
      </c>
      <c r="S108" s="89">
        <v>2</v>
      </c>
      <c r="T108" s="85">
        <v>4</v>
      </c>
      <c r="U108" s="95" t="s">
        <v>820</v>
      </c>
      <c r="V108" s="95" t="s">
        <v>87</v>
      </c>
      <c r="W108" s="87" t="s">
        <v>538</v>
      </c>
      <c r="X108" s="87" t="s">
        <v>23</v>
      </c>
      <c r="Y108" s="93" t="s">
        <v>539</v>
      </c>
      <c r="Z108" s="97" t="s">
        <v>329</v>
      </c>
      <c r="AA108" s="97" t="s">
        <v>23</v>
      </c>
      <c r="AB108" s="97" t="s">
        <v>400</v>
      </c>
      <c r="AC108" s="33" t="s">
        <v>7</v>
      </c>
      <c r="AD108" s="88">
        <v>4</v>
      </c>
      <c r="AE108" s="33">
        <v>1</v>
      </c>
      <c r="AF108" s="33">
        <v>1</v>
      </c>
      <c r="AG108" s="33">
        <v>1</v>
      </c>
      <c r="AH108" s="33">
        <v>1</v>
      </c>
      <c r="AI108" s="33" t="s">
        <v>23</v>
      </c>
      <c r="AJ108" s="97" t="s">
        <v>20</v>
      </c>
      <c r="AK108" s="97" t="s">
        <v>6</v>
      </c>
      <c r="AL108" s="97" t="s">
        <v>6</v>
      </c>
      <c r="AM108" s="97" t="s">
        <v>6</v>
      </c>
      <c r="AN108" s="97" t="s">
        <v>215</v>
      </c>
      <c r="AO108" s="33" t="s">
        <v>117</v>
      </c>
      <c r="AP108" s="33" t="s">
        <v>101</v>
      </c>
      <c r="AQ108" s="33" t="s">
        <v>103</v>
      </c>
      <c r="AR108" s="33" t="s">
        <v>105</v>
      </c>
      <c r="AS108" s="33" t="s">
        <v>113</v>
      </c>
      <c r="AT108" s="97" t="s">
        <v>108</v>
      </c>
      <c r="AU108" s="97" t="s">
        <v>110</v>
      </c>
      <c r="AV108" s="97" t="s">
        <v>112</v>
      </c>
      <c r="AW108" s="33">
        <v>15</v>
      </c>
      <c r="AX108" s="33">
        <v>15</v>
      </c>
      <c r="AY108" s="33">
        <v>15</v>
      </c>
      <c r="AZ108" s="33">
        <v>15</v>
      </c>
      <c r="BA108" s="33">
        <v>15</v>
      </c>
      <c r="BB108" s="33">
        <v>15</v>
      </c>
      <c r="BC108" s="33">
        <v>10</v>
      </c>
      <c r="BD108" s="88">
        <v>100</v>
      </c>
      <c r="BE108" s="88" t="s">
        <v>126</v>
      </c>
      <c r="BF108" s="34" t="s">
        <v>156</v>
      </c>
      <c r="BG108" s="88" t="s">
        <v>126</v>
      </c>
      <c r="BH108" s="88" t="s">
        <v>126</v>
      </c>
      <c r="BI108" s="88">
        <v>100</v>
      </c>
      <c r="BJ108" s="100">
        <v>100</v>
      </c>
      <c r="BK108" s="88" t="s">
        <v>126</v>
      </c>
      <c r="BL108" s="39" t="s">
        <v>165</v>
      </c>
      <c r="BM108" s="39" t="s">
        <v>165</v>
      </c>
      <c r="BN108" s="85">
        <v>2</v>
      </c>
      <c r="BO108" s="98">
        <v>2</v>
      </c>
      <c r="BP108" s="85">
        <v>2</v>
      </c>
      <c r="BQ108" s="98">
        <v>2</v>
      </c>
      <c r="BR108" s="56" t="s">
        <v>49</v>
      </c>
    </row>
    <row r="109" spans="1:138" s="37" customFormat="1" ht="67.650000000000006" x14ac:dyDescent="0.2">
      <c r="A109" s="91">
        <v>39</v>
      </c>
      <c r="B109" s="91" t="s">
        <v>450</v>
      </c>
      <c r="C109" s="56" t="s">
        <v>49</v>
      </c>
      <c r="D109" s="92" t="s">
        <v>49</v>
      </c>
      <c r="E109" s="92" t="s">
        <v>38</v>
      </c>
      <c r="F109" s="87" t="s">
        <v>65</v>
      </c>
      <c r="G109" s="87" t="s">
        <v>75</v>
      </c>
      <c r="H109" s="87" t="s">
        <v>83</v>
      </c>
      <c r="I109" s="93" t="s">
        <v>330</v>
      </c>
      <c r="J109" s="94" t="s">
        <v>500</v>
      </c>
      <c r="K109" s="93" t="s">
        <v>331</v>
      </c>
      <c r="L109" s="87">
        <v>4</v>
      </c>
      <c r="M109" s="87">
        <v>3</v>
      </c>
      <c r="N109" s="85">
        <v>12</v>
      </c>
      <c r="O109" s="95" t="s">
        <v>805</v>
      </c>
      <c r="P109" s="95" t="s">
        <v>85</v>
      </c>
      <c r="Q109" s="95" t="s">
        <v>90</v>
      </c>
      <c r="R109" s="89">
        <v>2</v>
      </c>
      <c r="S109" s="89">
        <v>1</v>
      </c>
      <c r="T109" s="85">
        <v>2</v>
      </c>
      <c r="U109" s="95" t="s">
        <v>821</v>
      </c>
      <c r="V109" s="95" t="s">
        <v>87</v>
      </c>
      <c r="W109" s="87" t="s">
        <v>538</v>
      </c>
      <c r="X109" s="87" t="s">
        <v>23</v>
      </c>
      <c r="Y109" s="93" t="s">
        <v>540</v>
      </c>
      <c r="Z109" s="97" t="s">
        <v>329</v>
      </c>
      <c r="AA109" s="97" t="s">
        <v>23</v>
      </c>
      <c r="AB109" s="97" t="s">
        <v>401</v>
      </c>
      <c r="AC109" s="33" t="s">
        <v>7</v>
      </c>
      <c r="AD109" s="88">
        <v>2</v>
      </c>
      <c r="AE109" s="33">
        <v>0</v>
      </c>
      <c r="AF109" s="33">
        <v>1</v>
      </c>
      <c r="AG109" s="33">
        <v>0</v>
      </c>
      <c r="AH109" s="33">
        <v>1</v>
      </c>
      <c r="AI109" s="33" t="s">
        <v>23</v>
      </c>
      <c r="AJ109" s="97" t="s">
        <v>20</v>
      </c>
      <c r="AK109" s="97" t="s">
        <v>6</v>
      </c>
      <c r="AL109" s="97" t="s">
        <v>6</v>
      </c>
      <c r="AM109" s="97" t="s">
        <v>6</v>
      </c>
      <c r="AN109" s="97" t="s">
        <v>31</v>
      </c>
      <c r="AO109" s="33" t="s">
        <v>117</v>
      </c>
      <c r="AP109" s="33" t="s">
        <v>101</v>
      </c>
      <c r="AQ109" s="33" t="s">
        <v>103</v>
      </c>
      <c r="AR109" s="33" t="s">
        <v>105</v>
      </c>
      <c r="AS109" s="33" t="s">
        <v>113</v>
      </c>
      <c r="AT109" s="97" t="s">
        <v>108</v>
      </c>
      <c r="AU109" s="97" t="s">
        <v>110</v>
      </c>
      <c r="AV109" s="97" t="s">
        <v>112</v>
      </c>
      <c r="AW109" s="33">
        <v>15</v>
      </c>
      <c r="AX109" s="33">
        <v>15</v>
      </c>
      <c r="AY109" s="33">
        <v>15</v>
      </c>
      <c r="AZ109" s="33">
        <v>15</v>
      </c>
      <c r="BA109" s="33">
        <v>15</v>
      </c>
      <c r="BB109" s="33">
        <v>15</v>
      </c>
      <c r="BC109" s="33">
        <v>10</v>
      </c>
      <c r="BD109" s="88">
        <v>100</v>
      </c>
      <c r="BE109" s="88" t="s">
        <v>126</v>
      </c>
      <c r="BF109" s="34" t="s">
        <v>156</v>
      </c>
      <c r="BG109" s="88" t="s">
        <v>126</v>
      </c>
      <c r="BH109" s="88" t="s">
        <v>126</v>
      </c>
      <c r="BI109" s="88">
        <v>100</v>
      </c>
      <c r="BJ109" s="100">
        <v>100</v>
      </c>
      <c r="BK109" s="88" t="s">
        <v>126</v>
      </c>
      <c r="BL109" s="39" t="s">
        <v>165</v>
      </c>
      <c r="BM109" s="39" t="s">
        <v>165</v>
      </c>
      <c r="BN109" s="85">
        <v>2</v>
      </c>
      <c r="BO109" s="98">
        <v>2</v>
      </c>
      <c r="BP109" s="85">
        <v>2</v>
      </c>
      <c r="BQ109" s="98">
        <v>2</v>
      </c>
      <c r="BR109" s="56" t="s">
        <v>49</v>
      </c>
    </row>
    <row r="110" spans="1:138" s="37" customFormat="1" ht="138.05000000000001" customHeight="1" x14ac:dyDescent="0.2">
      <c r="A110" s="91">
        <v>40</v>
      </c>
      <c r="B110" s="91" t="s">
        <v>451</v>
      </c>
      <c r="C110" s="56" t="s">
        <v>49</v>
      </c>
      <c r="D110" s="92" t="s">
        <v>49</v>
      </c>
      <c r="E110" s="92" t="s">
        <v>34</v>
      </c>
      <c r="F110" s="87" t="s">
        <v>66</v>
      </c>
      <c r="G110" s="87" t="s">
        <v>76</v>
      </c>
      <c r="H110" s="87" t="s">
        <v>82</v>
      </c>
      <c r="I110" s="93" t="s">
        <v>332</v>
      </c>
      <c r="J110" s="94" t="s">
        <v>333</v>
      </c>
      <c r="K110" s="93" t="s">
        <v>334</v>
      </c>
      <c r="L110" s="87">
        <v>3</v>
      </c>
      <c r="M110" s="87">
        <v>4</v>
      </c>
      <c r="N110" s="85">
        <v>12</v>
      </c>
      <c r="O110" s="95" t="s">
        <v>515</v>
      </c>
      <c r="P110" s="95" t="s">
        <v>84</v>
      </c>
      <c r="Q110" s="95" t="s">
        <v>90</v>
      </c>
      <c r="R110" s="89">
        <v>3</v>
      </c>
      <c r="S110" s="89">
        <v>4</v>
      </c>
      <c r="T110" s="85">
        <v>12</v>
      </c>
      <c r="U110" s="95" t="s">
        <v>515</v>
      </c>
      <c r="V110" s="95" t="s">
        <v>84</v>
      </c>
      <c r="W110" s="87" t="s">
        <v>538</v>
      </c>
      <c r="X110" s="87" t="s">
        <v>23</v>
      </c>
      <c r="Y110" s="93" t="s">
        <v>709</v>
      </c>
      <c r="Z110" s="97" t="s">
        <v>329</v>
      </c>
      <c r="AA110" s="97" t="s">
        <v>23</v>
      </c>
      <c r="AB110" s="97" t="s">
        <v>619</v>
      </c>
      <c r="AC110" s="33" t="s">
        <v>7</v>
      </c>
      <c r="AD110" s="88">
        <v>12</v>
      </c>
      <c r="AE110" s="33">
        <v>3</v>
      </c>
      <c r="AF110" s="33">
        <v>3</v>
      </c>
      <c r="AG110" s="33">
        <v>3</v>
      </c>
      <c r="AH110" s="33">
        <v>3</v>
      </c>
      <c r="AI110" s="33" t="s">
        <v>23</v>
      </c>
      <c r="AJ110" s="97" t="s">
        <v>20</v>
      </c>
      <c r="AK110" s="97" t="s">
        <v>6</v>
      </c>
      <c r="AL110" s="97" t="s">
        <v>6</v>
      </c>
      <c r="AM110" s="97" t="s">
        <v>6</v>
      </c>
      <c r="AN110" s="97" t="s">
        <v>27</v>
      </c>
      <c r="AO110" s="33" t="s">
        <v>117</v>
      </c>
      <c r="AP110" s="33" t="s">
        <v>101</v>
      </c>
      <c r="AQ110" s="33" t="s">
        <v>103</v>
      </c>
      <c r="AR110" s="33" t="s">
        <v>105</v>
      </c>
      <c r="AS110" s="33" t="s">
        <v>113</v>
      </c>
      <c r="AT110" s="97" t="s">
        <v>108</v>
      </c>
      <c r="AU110" s="97" t="s">
        <v>110</v>
      </c>
      <c r="AV110" s="97" t="s">
        <v>112</v>
      </c>
      <c r="AW110" s="33">
        <v>15</v>
      </c>
      <c r="AX110" s="33">
        <v>15</v>
      </c>
      <c r="AY110" s="33">
        <v>15</v>
      </c>
      <c r="AZ110" s="33">
        <v>15</v>
      </c>
      <c r="BA110" s="33">
        <v>15</v>
      </c>
      <c r="BB110" s="33">
        <v>15</v>
      </c>
      <c r="BC110" s="33">
        <v>10</v>
      </c>
      <c r="BD110" s="88">
        <v>100</v>
      </c>
      <c r="BE110" s="88" t="s">
        <v>126</v>
      </c>
      <c r="BF110" s="34" t="s">
        <v>156</v>
      </c>
      <c r="BG110" s="88" t="s">
        <v>126</v>
      </c>
      <c r="BH110" s="88" t="s">
        <v>126</v>
      </c>
      <c r="BI110" s="88">
        <v>100</v>
      </c>
      <c r="BJ110" s="100">
        <v>100</v>
      </c>
      <c r="BK110" s="88" t="s">
        <v>126</v>
      </c>
      <c r="BL110" s="39" t="s">
        <v>165</v>
      </c>
      <c r="BM110" s="39" t="s">
        <v>165</v>
      </c>
      <c r="BN110" s="85">
        <v>0</v>
      </c>
      <c r="BO110" s="98">
        <v>0</v>
      </c>
      <c r="BP110" s="85">
        <v>2</v>
      </c>
      <c r="BQ110" s="98">
        <v>0</v>
      </c>
      <c r="BR110" s="56" t="s">
        <v>49</v>
      </c>
    </row>
    <row r="111" spans="1:138" s="37" customFormat="1" ht="123.85" customHeight="1" x14ac:dyDescent="0.2">
      <c r="A111" s="150">
        <v>41</v>
      </c>
      <c r="B111" s="150" t="s">
        <v>452</v>
      </c>
      <c r="C111" s="56" t="s">
        <v>55</v>
      </c>
      <c r="D111" s="92" t="s">
        <v>55</v>
      </c>
      <c r="E111" s="151" t="s">
        <v>290</v>
      </c>
      <c r="F111" s="152" t="s">
        <v>69</v>
      </c>
      <c r="G111" s="152" t="s">
        <v>77</v>
      </c>
      <c r="H111" s="152" t="s">
        <v>71</v>
      </c>
      <c r="I111" s="153" t="s">
        <v>335</v>
      </c>
      <c r="J111" s="154" t="s">
        <v>336</v>
      </c>
      <c r="K111" s="153" t="s">
        <v>337</v>
      </c>
      <c r="L111" s="152">
        <v>5</v>
      </c>
      <c r="M111" s="152">
        <v>3</v>
      </c>
      <c r="N111" s="156">
        <v>15</v>
      </c>
      <c r="O111" s="157" t="s">
        <v>799</v>
      </c>
      <c r="P111" s="157" t="s">
        <v>84</v>
      </c>
      <c r="Q111" s="157" t="s">
        <v>90</v>
      </c>
      <c r="R111" s="187">
        <v>4</v>
      </c>
      <c r="S111" s="187">
        <v>2</v>
      </c>
      <c r="T111" s="156">
        <v>8</v>
      </c>
      <c r="U111" s="157" t="s">
        <v>800</v>
      </c>
      <c r="V111" s="157" t="s">
        <v>85</v>
      </c>
      <c r="W111" s="152" t="s">
        <v>790</v>
      </c>
      <c r="X111" s="152" t="s">
        <v>6</v>
      </c>
      <c r="Y111" s="93" t="s">
        <v>702</v>
      </c>
      <c r="Z111" s="97" t="s">
        <v>649</v>
      </c>
      <c r="AA111" s="97" t="s">
        <v>6</v>
      </c>
      <c r="AB111" s="97" t="s">
        <v>548</v>
      </c>
      <c r="AC111" s="33" t="s">
        <v>7</v>
      </c>
      <c r="AD111" s="88">
        <v>0</v>
      </c>
      <c r="AE111" s="33">
        <v>0</v>
      </c>
      <c r="AF111" s="33">
        <v>0</v>
      </c>
      <c r="AG111" s="33">
        <v>0</v>
      </c>
      <c r="AH111" s="33">
        <v>0</v>
      </c>
      <c r="AI111" s="33" t="s">
        <v>6</v>
      </c>
      <c r="AJ111" s="97" t="s">
        <v>21</v>
      </c>
      <c r="AK111" s="97" t="s">
        <v>6</v>
      </c>
      <c r="AL111" s="97" t="s">
        <v>6</v>
      </c>
      <c r="AM111" s="97" t="s">
        <v>6</v>
      </c>
      <c r="AN111" s="97" t="s">
        <v>29</v>
      </c>
      <c r="AO111" s="33" t="s">
        <v>117</v>
      </c>
      <c r="AP111" s="33" t="s">
        <v>101</v>
      </c>
      <c r="AQ111" s="33" t="s">
        <v>103</v>
      </c>
      <c r="AR111" s="33" t="s">
        <v>105</v>
      </c>
      <c r="AS111" s="33" t="s">
        <v>114</v>
      </c>
      <c r="AT111" s="97" t="s">
        <v>108</v>
      </c>
      <c r="AU111" s="97" t="s">
        <v>110</v>
      </c>
      <c r="AV111" s="97" t="s">
        <v>112</v>
      </c>
      <c r="AW111" s="33">
        <v>15</v>
      </c>
      <c r="AX111" s="33">
        <v>15</v>
      </c>
      <c r="AY111" s="33">
        <v>15</v>
      </c>
      <c r="AZ111" s="33">
        <v>10</v>
      </c>
      <c r="BA111" s="33">
        <v>15</v>
      </c>
      <c r="BB111" s="33">
        <v>15</v>
      </c>
      <c r="BC111" s="33">
        <v>10</v>
      </c>
      <c r="BD111" s="88">
        <v>95</v>
      </c>
      <c r="BE111" s="88" t="s">
        <v>127</v>
      </c>
      <c r="BF111" s="34" t="s">
        <v>156</v>
      </c>
      <c r="BG111" s="88" t="s">
        <v>126</v>
      </c>
      <c r="BH111" s="88" t="s">
        <v>127</v>
      </c>
      <c r="BI111" s="88">
        <v>50</v>
      </c>
      <c r="BJ111" s="149">
        <v>75</v>
      </c>
      <c r="BK111" s="186" t="s">
        <v>127</v>
      </c>
      <c r="BL111" s="39" t="s">
        <v>165</v>
      </c>
      <c r="BM111" s="39" t="s">
        <v>167</v>
      </c>
      <c r="BN111" s="85">
        <v>1</v>
      </c>
      <c r="BO111" s="185">
        <v>1</v>
      </c>
      <c r="BP111" s="85">
        <v>1</v>
      </c>
      <c r="BQ111" s="185">
        <v>1</v>
      </c>
      <c r="BR111" s="56" t="s">
        <v>55</v>
      </c>
    </row>
    <row r="112" spans="1:138" s="37" customFormat="1" ht="99.1" customHeight="1" x14ac:dyDescent="0.2">
      <c r="A112" s="150"/>
      <c r="B112" s="150"/>
      <c r="C112" s="56" t="s">
        <v>55</v>
      </c>
      <c r="D112" s="92" t="s">
        <v>55</v>
      </c>
      <c r="E112" s="151"/>
      <c r="F112" s="152"/>
      <c r="G112" s="152"/>
      <c r="H112" s="152"/>
      <c r="I112" s="153"/>
      <c r="J112" s="154"/>
      <c r="K112" s="153"/>
      <c r="L112" s="152"/>
      <c r="M112" s="152"/>
      <c r="N112" s="156"/>
      <c r="O112" s="157"/>
      <c r="P112" s="157">
        <v>0</v>
      </c>
      <c r="Q112" s="157"/>
      <c r="R112" s="187"/>
      <c r="S112" s="187"/>
      <c r="T112" s="156"/>
      <c r="U112" s="157"/>
      <c r="V112" s="157">
        <v>0</v>
      </c>
      <c r="W112" s="152"/>
      <c r="X112" s="152"/>
      <c r="Y112" s="93" t="s">
        <v>703</v>
      </c>
      <c r="Z112" s="97" t="s">
        <v>338</v>
      </c>
      <c r="AA112" s="97" t="s">
        <v>23</v>
      </c>
      <c r="AB112" s="97" t="s">
        <v>402</v>
      </c>
      <c r="AC112" s="33" t="s">
        <v>7</v>
      </c>
      <c r="AD112" s="88">
        <v>12</v>
      </c>
      <c r="AE112" s="33">
        <v>3</v>
      </c>
      <c r="AF112" s="33">
        <v>3</v>
      </c>
      <c r="AG112" s="33">
        <v>3</v>
      </c>
      <c r="AH112" s="33">
        <v>3</v>
      </c>
      <c r="AI112" s="33" t="s">
        <v>23</v>
      </c>
      <c r="AJ112" s="97" t="s">
        <v>20</v>
      </c>
      <c r="AK112" s="97" t="s">
        <v>6</v>
      </c>
      <c r="AL112" s="97" t="s">
        <v>6</v>
      </c>
      <c r="AM112" s="97" t="s">
        <v>6</v>
      </c>
      <c r="AN112" s="97" t="s">
        <v>29</v>
      </c>
      <c r="AO112" s="33" t="s">
        <v>117</v>
      </c>
      <c r="AP112" s="33" t="s">
        <v>101</v>
      </c>
      <c r="AQ112" s="33" t="s">
        <v>103</v>
      </c>
      <c r="AR112" s="33" t="s">
        <v>105</v>
      </c>
      <c r="AS112" s="33" t="s">
        <v>113</v>
      </c>
      <c r="AT112" s="97" t="s">
        <v>108</v>
      </c>
      <c r="AU112" s="97" t="s">
        <v>110</v>
      </c>
      <c r="AV112" s="97" t="s">
        <v>112</v>
      </c>
      <c r="AW112" s="33">
        <v>15</v>
      </c>
      <c r="AX112" s="33">
        <v>15</v>
      </c>
      <c r="AY112" s="33">
        <v>15</v>
      </c>
      <c r="AZ112" s="33">
        <v>15</v>
      </c>
      <c r="BA112" s="33">
        <v>15</v>
      </c>
      <c r="BB112" s="33">
        <v>15</v>
      </c>
      <c r="BC112" s="33">
        <v>10</v>
      </c>
      <c r="BD112" s="88">
        <v>100</v>
      </c>
      <c r="BE112" s="88" t="s">
        <v>126</v>
      </c>
      <c r="BF112" s="34" t="s">
        <v>156</v>
      </c>
      <c r="BG112" s="88" t="s">
        <v>126</v>
      </c>
      <c r="BH112" s="88" t="s">
        <v>126</v>
      </c>
      <c r="BI112" s="88">
        <v>100</v>
      </c>
      <c r="BJ112" s="149"/>
      <c r="BK112" s="186"/>
      <c r="BL112" s="39" t="s">
        <v>165</v>
      </c>
      <c r="BM112" s="39" t="s">
        <v>165</v>
      </c>
      <c r="BN112" s="85">
        <v>1</v>
      </c>
      <c r="BO112" s="185"/>
      <c r="BP112" s="85">
        <v>1</v>
      </c>
      <c r="BQ112" s="185"/>
      <c r="BR112" s="56" t="s">
        <v>55</v>
      </c>
    </row>
    <row r="113" spans="1:70" s="37" customFormat="1" ht="127.6" customHeight="1" x14ac:dyDescent="0.2">
      <c r="A113" s="150">
        <v>42</v>
      </c>
      <c r="B113" s="150" t="s">
        <v>453</v>
      </c>
      <c r="C113" s="56" t="s">
        <v>55</v>
      </c>
      <c r="D113" s="92" t="s">
        <v>55</v>
      </c>
      <c r="E113" s="151" t="s">
        <v>34</v>
      </c>
      <c r="F113" s="152" t="s">
        <v>69</v>
      </c>
      <c r="G113" s="152" t="s">
        <v>76</v>
      </c>
      <c r="H113" s="152" t="s">
        <v>82</v>
      </c>
      <c r="I113" s="153" t="s">
        <v>339</v>
      </c>
      <c r="J113" s="154" t="s">
        <v>340</v>
      </c>
      <c r="K113" s="153" t="s">
        <v>341</v>
      </c>
      <c r="L113" s="152">
        <v>2</v>
      </c>
      <c r="M113" s="152">
        <v>5</v>
      </c>
      <c r="N113" s="156">
        <v>10</v>
      </c>
      <c r="O113" s="157" t="s">
        <v>816</v>
      </c>
      <c r="P113" s="157" t="s">
        <v>84</v>
      </c>
      <c r="Q113" s="157" t="s">
        <v>90</v>
      </c>
      <c r="R113" s="187">
        <v>1</v>
      </c>
      <c r="S113" s="187">
        <v>5</v>
      </c>
      <c r="T113" s="156">
        <v>5</v>
      </c>
      <c r="U113" s="157" t="s">
        <v>806</v>
      </c>
      <c r="V113" s="157" t="s">
        <v>84</v>
      </c>
      <c r="W113" s="152" t="s">
        <v>790</v>
      </c>
      <c r="X113" s="152" t="s">
        <v>23</v>
      </c>
      <c r="Y113" s="93" t="s">
        <v>704</v>
      </c>
      <c r="Z113" s="97" t="s">
        <v>503</v>
      </c>
      <c r="AA113" s="97" t="s">
        <v>6</v>
      </c>
      <c r="AB113" s="97" t="s">
        <v>650</v>
      </c>
      <c r="AC113" s="33" t="s">
        <v>7</v>
      </c>
      <c r="AD113" s="88">
        <v>0</v>
      </c>
      <c r="AE113" s="33">
        <v>0</v>
      </c>
      <c r="AF113" s="33">
        <v>0</v>
      </c>
      <c r="AG113" s="33">
        <v>0</v>
      </c>
      <c r="AH113" s="33">
        <v>0</v>
      </c>
      <c r="AI113" s="33" t="s">
        <v>6</v>
      </c>
      <c r="AJ113" s="97" t="s">
        <v>20</v>
      </c>
      <c r="AK113" s="97" t="s">
        <v>6</v>
      </c>
      <c r="AL113" s="97" t="s">
        <v>6</v>
      </c>
      <c r="AM113" s="97" t="s">
        <v>6</v>
      </c>
      <c r="AN113" s="97" t="s">
        <v>29</v>
      </c>
      <c r="AO113" s="33" t="s">
        <v>117</v>
      </c>
      <c r="AP113" s="33" t="s">
        <v>101</v>
      </c>
      <c r="AQ113" s="33" t="s">
        <v>103</v>
      </c>
      <c r="AR113" s="33" t="s">
        <v>105</v>
      </c>
      <c r="AS113" s="33" t="s">
        <v>113</v>
      </c>
      <c r="AT113" s="97" t="s">
        <v>108</v>
      </c>
      <c r="AU113" s="97" t="s">
        <v>110</v>
      </c>
      <c r="AV113" s="97" t="s">
        <v>112</v>
      </c>
      <c r="AW113" s="33">
        <v>15</v>
      </c>
      <c r="AX113" s="33">
        <v>15</v>
      </c>
      <c r="AY113" s="33">
        <v>15</v>
      </c>
      <c r="AZ113" s="33">
        <v>15</v>
      </c>
      <c r="BA113" s="33">
        <v>15</v>
      </c>
      <c r="BB113" s="33">
        <v>15</v>
      </c>
      <c r="BC113" s="33">
        <v>10</v>
      </c>
      <c r="BD113" s="88">
        <v>100</v>
      </c>
      <c r="BE113" s="88" t="s">
        <v>126</v>
      </c>
      <c r="BF113" s="34" t="s">
        <v>156</v>
      </c>
      <c r="BG113" s="88" t="s">
        <v>126</v>
      </c>
      <c r="BH113" s="88" t="s">
        <v>126</v>
      </c>
      <c r="BI113" s="88">
        <v>100</v>
      </c>
      <c r="BJ113" s="149">
        <v>100</v>
      </c>
      <c r="BK113" s="186" t="s">
        <v>126</v>
      </c>
      <c r="BL113" s="39" t="s">
        <v>165</v>
      </c>
      <c r="BM113" s="39" t="s">
        <v>165</v>
      </c>
      <c r="BN113" s="85">
        <v>0</v>
      </c>
      <c r="BO113" s="185">
        <v>1</v>
      </c>
      <c r="BP113" s="85">
        <v>2</v>
      </c>
      <c r="BQ113" s="185">
        <v>0</v>
      </c>
      <c r="BR113" s="56" t="s">
        <v>55</v>
      </c>
    </row>
    <row r="114" spans="1:70" s="37" customFormat="1" ht="80.3" customHeight="1" x14ac:dyDescent="0.2">
      <c r="A114" s="150"/>
      <c r="B114" s="150"/>
      <c r="C114" s="56" t="s">
        <v>55</v>
      </c>
      <c r="D114" s="92" t="s">
        <v>55</v>
      </c>
      <c r="E114" s="151"/>
      <c r="F114" s="152"/>
      <c r="G114" s="152"/>
      <c r="H114" s="152"/>
      <c r="I114" s="153"/>
      <c r="J114" s="154"/>
      <c r="K114" s="153"/>
      <c r="L114" s="152"/>
      <c r="M114" s="152"/>
      <c r="N114" s="156"/>
      <c r="O114" s="157"/>
      <c r="P114" s="157"/>
      <c r="Q114" s="157"/>
      <c r="R114" s="187"/>
      <c r="S114" s="187"/>
      <c r="T114" s="156"/>
      <c r="U114" s="157"/>
      <c r="V114" s="157"/>
      <c r="W114" s="152"/>
      <c r="X114" s="152"/>
      <c r="Y114" s="93" t="s">
        <v>705</v>
      </c>
      <c r="Z114" s="97" t="s">
        <v>338</v>
      </c>
      <c r="AA114" s="97" t="s">
        <v>23</v>
      </c>
      <c r="AB114" s="97" t="s">
        <v>403</v>
      </c>
      <c r="AC114" s="33" t="s">
        <v>7</v>
      </c>
      <c r="AD114" s="88">
        <v>0</v>
      </c>
      <c r="AE114" s="33">
        <v>0</v>
      </c>
      <c r="AF114" s="33">
        <v>0</v>
      </c>
      <c r="AG114" s="33">
        <v>0</v>
      </c>
      <c r="AH114" s="33">
        <v>0</v>
      </c>
      <c r="AI114" s="33" t="s">
        <v>6</v>
      </c>
      <c r="AJ114" s="97" t="s">
        <v>20</v>
      </c>
      <c r="AK114" s="97" t="s">
        <v>6</v>
      </c>
      <c r="AL114" s="97" t="s">
        <v>6</v>
      </c>
      <c r="AM114" s="97" t="s">
        <v>6</v>
      </c>
      <c r="AN114" s="97" t="s">
        <v>29</v>
      </c>
      <c r="AO114" s="33" t="s">
        <v>117</v>
      </c>
      <c r="AP114" s="33" t="s">
        <v>101</v>
      </c>
      <c r="AQ114" s="33" t="s">
        <v>103</v>
      </c>
      <c r="AR114" s="33" t="s">
        <v>105</v>
      </c>
      <c r="AS114" s="33" t="s">
        <v>113</v>
      </c>
      <c r="AT114" s="97" t="s">
        <v>108</v>
      </c>
      <c r="AU114" s="97" t="s">
        <v>110</v>
      </c>
      <c r="AV114" s="97" t="s">
        <v>112</v>
      </c>
      <c r="AW114" s="33">
        <v>15</v>
      </c>
      <c r="AX114" s="33">
        <v>15</v>
      </c>
      <c r="AY114" s="33">
        <v>15</v>
      </c>
      <c r="AZ114" s="33">
        <v>15</v>
      </c>
      <c r="BA114" s="33">
        <v>15</v>
      </c>
      <c r="BB114" s="33">
        <v>15</v>
      </c>
      <c r="BC114" s="33">
        <v>10</v>
      </c>
      <c r="BD114" s="88">
        <v>100</v>
      </c>
      <c r="BE114" s="88" t="s">
        <v>126</v>
      </c>
      <c r="BF114" s="34" t="s">
        <v>156</v>
      </c>
      <c r="BG114" s="88" t="s">
        <v>126</v>
      </c>
      <c r="BH114" s="88" t="s">
        <v>126</v>
      </c>
      <c r="BI114" s="88">
        <v>100</v>
      </c>
      <c r="BJ114" s="149"/>
      <c r="BK114" s="186"/>
      <c r="BL114" s="39" t="s">
        <v>165</v>
      </c>
      <c r="BM114" s="39" t="s">
        <v>165</v>
      </c>
      <c r="BN114" s="85">
        <v>2</v>
      </c>
      <c r="BO114" s="185"/>
      <c r="BP114" s="85">
        <v>2</v>
      </c>
      <c r="BQ114" s="185"/>
      <c r="BR114" s="56" t="s">
        <v>55</v>
      </c>
    </row>
    <row r="115" spans="1:70" s="37" customFormat="1" ht="97.55" customHeight="1" x14ac:dyDescent="0.2">
      <c r="A115" s="150">
        <v>43</v>
      </c>
      <c r="B115" s="150" t="s">
        <v>454</v>
      </c>
      <c r="C115" s="56" t="s">
        <v>55</v>
      </c>
      <c r="D115" s="92" t="s">
        <v>55</v>
      </c>
      <c r="E115" s="151" t="s">
        <v>290</v>
      </c>
      <c r="F115" s="152" t="s">
        <v>69</v>
      </c>
      <c r="G115" s="152" t="s">
        <v>77</v>
      </c>
      <c r="H115" s="152" t="s">
        <v>71</v>
      </c>
      <c r="I115" s="153" t="s">
        <v>342</v>
      </c>
      <c r="J115" s="154" t="s">
        <v>343</v>
      </c>
      <c r="K115" s="153" t="s">
        <v>344</v>
      </c>
      <c r="L115" s="152">
        <v>2</v>
      </c>
      <c r="M115" s="152">
        <v>3</v>
      </c>
      <c r="N115" s="156">
        <v>6</v>
      </c>
      <c r="O115" s="157" t="s">
        <v>817</v>
      </c>
      <c r="P115" s="157" t="s">
        <v>86</v>
      </c>
      <c r="Q115" s="157" t="s">
        <v>90</v>
      </c>
      <c r="R115" s="187">
        <v>1</v>
      </c>
      <c r="S115" s="187">
        <v>2</v>
      </c>
      <c r="T115" s="156">
        <v>2</v>
      </c>
      <c r="U115" s="157" t="s">
        <v>803</v>
      </c>
      <c r="V115" s="157" t="s">
        <v>87</v>
      </c>
      <c r="W115" s="152" t="s">
        <v>790</v>
      </c>
      <c r="X115" s="152" t="s">
        <v>6</v>
      </c>
      <c r="Y115" s="93" t="s">
        <v>541</v>
      </c>
      <c r="Z115" s="97" t="s">
        <v>345</v>
      </c>
      <c r="AA115" s="97" t="s">
        <v>23</v>
      </c>
      <c r="AB115" s="97" t="s">
        <v>404</v>
      </c>
      <c r="AC115" s="33" t="s">
        <v>7</v>
      </c>
      <c r="AD115" s="88">
        <v>12</v>
      </c>
      <c r="AE115" s="33">
        <v>3</v>
      </c>
      <c r="AF115" s="33">
        <v>3</v>
      </c>
      <c r="AG115" s="33">
        <v>3</v>
      </c>
      <c r="AH115" s="33">
        <v>3</v>
      </c>
      <c r="AI115" s="33" t="s">
        <v>23</v>
      </c>
      <c r="AJ115" s="97" t="s">
        <v>20</v>
      </c>
      <c r="AK115" s="97" t="s">
        <v>6</v>
      </c>
      <c r="AL115" s="97" t="s">
        <v>6</v>
      </c>
      <c r="AM115" s="97" t="s">
        <v>6</v>
      </c>
      <c r="AN115" s="97" t="s">
        <v>27</v>
      </c>
      <c r="AO115" s="33" t="s">
        <v>117</v>
      </c>
      <c r="AP115" s="33" t="s">
        <v>101</v>
      </c>
      <c r="AQ115" s="33" t="s">
        <v>103</v>
      </c>
      <c r="AR115" s="33" t="s">
        <v>105</v>
      </c>
      <c r="AS115" s="33" t="s">
        <v>113</v>
      </c>
      <c r="AT115" s="97" t="s">
        <v>108</v>
      </c>
      <c r="AU115" s="97" t="s">
        <v>110</v>
      </c>
      <c r="AV115" s="97" t="s">
        <v>112</v>
      </c>
      <c r="AW115" s="33">
        <v>15</v>
      </c>
      <c r="AX115" s="33">
        <v>15</v>
      </c>
      <c r="AY115" s="33">
        <v>15</v>
      </c>
      <c r="AZ115" s="33">
        <v>15</v>
      </c>
      <c r="BA115" s="33">
        <v>15</v>
      </c>
      <c r="BB115" s="33">
        <v>15</v>
      </c>
      <c r="BC115" s="33">
        <v>10</v>
      </c>
      <c r="BD115" s="88">
        <v>100</v>
      </c>
      <c r="BE115" s="88" t="s">
        <v>126</v>
      </c>
      <c r="BF115" s="34" t="s">
        <v>156</v>
      </c>
      <c r="BG115" s="88" t="s">
        <v>126</v>
      </c>
      <c r="BH115" s="88" t="s">
        <v>126</v>
      </c>
      <c r="BI115" s="88">
        <v>100</v>
      </c>
      <c r="BJ115" s="149">
        <v>66.666666666666671</v>
      </c>
      <c r="BK115" s="186" t="s">
        <v>127</v>
      </c>
      <c r="BL115" s="39" t="s">
        <v>165</v>
      </c>
      <c r="BM115" s="39" t="s">
        <v>165</v>
      </c>
      <c r="BN115" s="85">
        <v>1</v>
      </c>
      <c r="BO115" s="185">
        <v>1</v>
      </c>
      <c r="BP115" s="85">
        <v>1</v>
      </c>
      <c r="BQ115" s="185">
        <v>1</v>
      </c>
      <c r="BR115" s="56" t="s">
        <v>55</v>
      </c>
    </row>
    <row r="116" spans="1:70" s="37" customFormat="1" ht="97.55" customHeight="1" x14ac:dyDescent="0.2">
      <c r="A116" s="150"/>
      <c r="B116" s="150"/>
      <c r="C116" s="56" t="s">
        <v>55</v>
      </c>
      <c r="D116" s="92" t="s">
        <v>55</v>
      </c>
      <c r="E116" s="151"/>
      <c r="F116" s="152"/>
      <c r="G116" s="152"/>
      <c r="H116" s="152"/>
      <c r="I116" s="153"/>
      <c r="J116" s="154"/>
      <c r="K116" s="153"/>
      <c r="L116" s="152"/>
      <c r="M116" s="152"/>
      <c r="N116" s="156"/>
      <c r="O116" s="157"/>
      <c r="P116" s="157">
        <v>0</v>
      </c>
      <c r="Q116" s="157"/>
      <c r="R116" s="187"/>
      <c r="S116" s="187"/>
      <c r="T116" s="156"/>
      <c r="U116" s="157"/>
      <c r="V116" s="157">
        <v>0</v>
      </c>
      <c r="W116" s="152"/>
      <c r="X116" s="152"/>
      <c r="Y116" s="93" t="s">
        <v>706</v>
      </c>
      <c r="Z116" s="97" t="s">
        <v>542</v>
      </c>
      <c r="AA116" s="97" t="s">
        <v>6</v>
      </c>
      <c r="AB116" s="97" t="s">
        <v>405</v>
      </c>
      <c r="AC116" s="33" t="s">
        <v>7</v>
      </c>
      <c r="AD116" s="88">
        <v>1</v>
      </c>
      <c r="AE116" s="33">
        <v>0</v>
      </c>
      <c r="AF116" s="33">
        <v>0</v>
      </c>
      <c r="AG116" s="33">
        <v>0</v>
      </c>
      <c r="AH116" s="33">
        <v>1</v>
      </c>
      <c r="AI116" s="33" t="s">
        <v>23</v>
      </c>
      <c r="AJ116" s="97" t="s">
        <v>22</v>
      </c>
      <c r="AK116" s="97" t="s">
        <v>23</v>
      </c>
      <c r="AL116" s="97" t="s">
        <v>6</v>
      </c>
      <c r="AM116" s="97" t="s">
        <v>6</v>
      </c>
      <c r="AN116" s="97" t="s">
        <v>28</v>
      </c>
      <c r="AO116" s="33" t="s">
        <v>117</v>
      </c>
      <c r="AP116" s="33" t="s">
        <v>101</v>
      </c>
      <c r="AQ116" s="33" t="s">
        <v>103</v>
      </c>
      <c r="AR116" s="33" t="s">
        <v>105</v>
      </c>
      <c r="AS116" s="33" t="s">
        <v>107</v>
      </c>
      <c r="AT116" s="97" t="s">
        <v>108</v>
      </c>
      <c r="AU116" s="97" t="s">
        <v>110</v>
      </c>
      <c r="AV116" s="97" t="s">
        <v>112</v>
      </c>
      <c r="AW116" s="33">
        <v>15</v>
      </c>
      <c r="AX116" s="33">
        <v>15</v>
      </c>
      <c r="AY116" s="33">
        <v>15</v>
      </c>
      <c r="AZ116" s="33">
        <v>0</v>
      </c>
      <c r="BA116" s="33">
        <v>15</v>
      </c>
      <c r="BB116" s="33">
        <v>15</v>
      </c>
      <c r="BC116" s="33">
        <v>10</v>
      </c>
      <c r="BD116" s="88">
        <v>85</v>
      </c>
      <c r="BE116" s="88" t="s">
        <v>128</v>
      </c>
      <c r="BF116" s="34" t="s">
        <v>156</v>
      </c>
      <c r="BG116" s="88" t="s">
        <v>126</v>
      </c>
      <c r="BH116" s="88" t="s">
        <v>128</v>
      </c>
      <c r="BI116" s="88">
        <v>0</v>
      </c>
      <c r="BJ116" s="149"/>
      <c r="BK116" s="186"/>
      <c r="BL116" s="39" t="s">
        <v>165</v>
      </c>
      <c r="BM116" s="39" t="s">
        <v>165</v>
      </c>
      <c r="BN116" s="85">
        <v>1</v>
      </c>
      <c r="BO116" s="185"/>
      <c r="BP116" s="85">
        <v>1</v>
      </c>
      <c r="BQ116" s="185"/>
      <c r="BR116" s="56" t="s">
        <v>55</v>
      </c>
    </row>
    <row r="117" spans="1:70" s="37" customFormat="1" ht="104.25" customHeight="1" x14ac:dyDescent="0.2">
      <c r="A117" s="189"/>
      <c r="B117" s="189"/>
      <c r="C117" s="56" t="s">
        <v>55</v>
      </c>
      <c r="D117" s="92" t="s">
        <v>55</v>
      </c>
      <c r="E117" s="151"/>
      <c r="F117" s="152"/>
      <c r="G117" s="152"/>
      <c r="H117" s="152"/>
      <c r="I117" s="153"/>
      <c r="J117" s="154"/>
      <c r="K117" s="153"/>
      <c r="L117" s="152"/>
      <c r="M117" s="152"/>
      <c r="N117" s="156"/>
      <c r="O117" s="157"/>
      <c r="P117" s="157">
        <v>0</v>
      </c>
      <c r="Q117" s="157"/>
      <c r="R117" s="187"/>
      <c r="S117" s="187"/>
      <c r="T117" s="156"/>
      <c r="U117" s="157"/>
      <c r="V117" s="157">
        <v>0</v>
      </c>
      <c r="W117" s="152"/>
      <c r="X117" s="152"/>
      <c r="Y117" s="93" t="s">
        <v>707</v>
      </c>
      <c r="Z117" s="97" t="s">
        <v>651</v>
      </c>
      <c r="AA117" s="97" t="s">
        <v>23</v>
      </c>
      <c r="AB117" s="97" t="s">
        <v>406</v>
      </c>
      <c r="AC117" s="33" t="s">
        <v>7</v>
      </c>
      <c r="AD117" s="88">
        <v>0</v>
      </c>
      <c r="AE117" s="33">
        <v>0</v>
      </c>
      <c r="AF117" s="33">
        <v>0</v>
      </c>
      <c r="AG117" s="33">
        <v>0</v>
      </c>
      <c r="AH117" s="33">
        <v>0</v>
      </c>
      <c r="AI117" s="33" t="s">
        <v>6</v>
      </c>
      <c r="AJ117" s="97" t="s">
        <v>20</v>
      </c>
      <c r="AK117" s="97" t="s">
        <v>23</v>
      </c>
      <c r="AL117" s="97" t="s">
        <v>6</v>
      </c>
      <c r="AM117" s="97" t="s">
        <v>6</v>
      </c>
      <c r="AN117" s="97" t="s">
        <v>29</v>
      </c>
      <c r="AO117" s="33" t="s">
        <v>117</v>
      </c>
      <c r="AP117" s="33" t="s">
        <v>101</v>
      </c>
      <c r="AQ117" s="33" t="s">
        <v>103</v>
      </c>
      <c r="AR117" s="33" t="s">
        <v>105</v>
      </c>
      <c r="AS117" s="33" t="s">
        <v>113</v>
      </c>
      <c r="AT117" s="97" t="s">
        <v>108</v>
      </c>
      <c r="AU117" s="97" t="s">
        <v>110</v>
      </c>
      <c r="AV117" s="97" t="s">
        <v>112</v>
      </c>
      <c r="AW117" s="33">
        <v>15</v>
      </c>
      <c r="AX117" s="33">
        <v>15</v>
      </c>
      <c r="AY117" s="33">
        <v>15</v>
      </c>
      <c r="AZ117" s="33">
        <v>15</v>
      </c>
      <c r="BA117" s="33">
        <v>15</v>
      </c>
      <c r="BB117" s="33">
        <v>15</v>
      </c>
      <c r="BC117" s="33">
        <v>10</v>
      </c>
      <c r="BD117" s="88">
        <v>100</v>
      </c>
      <c r="BE117" s="88" t="s">
        <v>126</v>
      </c>
      <c r="BF117" s="34" t="s">
        <v>156</v>
      </c>
      <c r="BG117" s="88" t="s">
        <v>126</v>
      </c>
      <c r="BH117" s="88" t="s">
        <v>126</v>
      </c>
      <c r="BI117" s="88">
        <v>100</v>
      </c>
      <c r="BJ117" s="149"/>
      <c r="BK117" s="186"/>
      <c r="BL117" s="39" t="s">
        <v>165</v>
      </c>
      <c r="BM117" s="39" t="s">
        <v>165</v>
      </c>
      <c r="BN117" s="85">
        <v>1</v>
      </c>
      <c r="BO117" s="185"/>
      <c r="BP117" s="85">
        <v>1</v>
      </c>
      <c r="BQ117" s="185"/>
      <c r="BR117" s="56" t="s">
        <v>55</v>
      </c>
    </row>
    <row r="118" spans="1:70" s="37" customFormat="1" ht="101.45" x14ac:dyDescent="0.2">
      <c r="A118" s="91">
        <v>44</v>
      </c>
      <c r="B118" s="91" t="s">
        <v>455</v>
      </c>
      <c r="C118" s="56" t="s">
        <v>46</v>
      </c>
      <c r="D118" s="92" t="s">
        <v>46</v>
      </c>
      <c r="E118" s="92" t="s">
        <v>32</v>
      </c>
      <c r="F118" s="87" t="s">
        <v>69</v>
      </c>
      <c r="G118" s="87" t="s">
        <v>41</v>
      </c>
      <c r="H118" s="87" t="s">
        <v>71</v>
      </c>
      <c r="I118" s="93" t="s">
        <v>346</v>
      </c>
      <c r="J118" s="94" t="s">
        <v>347</v>
      </c>
      <c r="K118" s="93" t="s">
        <v>348</v>
      </c>
      <c r="L118" s="87">
        <v>5</v>
      </c>
      <c r="M118" s="87">
        <v>3</v>
      </c>
      <c r="N118" s="85">
        <v>15</v>
      </c>
      <c r="O118" s="95" t="s">
        <v>799</v>
      </c>
      <c r="P118" s="95" t="s">
        <v>84</v>
      </c>
      <c r="Q118" s="95" t="s">
        <v>90</v>
      </c>
      <c r="R118" s="89">
        <v>3</v>
      </c>
      <c r="S118" s="89">
        <v>1</v>
      </c>
      <c r="T118" s="85">
        <v>3</v>
      </c>
      <c r="U118" s="95" t="s">
        <v>811</v>
      </c>
      <c r="V118" s="95" t="s">
        <v>87</v>
      </c>
      <c r="W118" s="87" t="s">
        <v>543</v>
      </c>
      <c r="X118" s="87" t="s">
        <v>6</v>
      </c>
      <c r="Y118" s="93" t="s">
        <v>822</v>
      </c>
      <c r="Z118" s="97" t="s">
        <v>640</v>
      </c>
      <c r="AA118" s="97" t="s">
        <v>6</v>
      </c>
      <c r="AB118" s="97" t="s">
        <v>646</v>
      </c>
      <c r="AC118" s="33" t="s">
        <v>7</v>
      </c>
      <c r="AD118" s="88">
        <v>12</v>
      </c>
      <c r="AE118" s="33">
        <v>3</v>
      </c>
      <c r="AF118" s="33">
        <v>3</v>
      </c>
      <c r="AG118" s="33">
        <v>3</v>
      </c>
      <c r="AH118" s="33">
        <v>3</v>
      </c>
      <c r="AI118" s="33" t="s">
        <v>23</v>
      </c>
      <c r="AJ118" s="97" t="s">
        <v>20</v>
      </c>
      <c r="AK118" s="97" t="s">
        <v>6</v>
      </c>
      <c r="AL118" s="97" t="s">
        <v>6</v>
      </c>
      <c r="AM118" s="97" t="s">
        <v>6</v>
      </c>
      <c r="AN118" s="97" t="s">
        <v>27</v>
      </c>
      <c r="AO118" s="33" t="s">
        <v>117</v>
      </c>
      <c r="AP118" s="33" t="s">
        <v>101</v>
      </c>
      <c r="AQ118" s="33" t="s">
        <v>103</v>
      </c>
      <c r="AR118" s="33" t="s">
        <v>105</v>
      </c>
      <c r="AS118" s="33" t="s">
        <v>113</v>
      </c>
      <c r="AT118" s="97" t="s">
        <v>108</v>
      </c>
      <c r="AU118" s="97" t="s">
        <v>110</v>
      </c>
      <c r="AV118" s="97" t="s">
        <v>112</v>
      </c>
      <c r="AW118" s="33">
        <v>15</v>
      </c>
      <c r="AX118" s="33">
        <v>15</v>
      </c>
      <c r="AY118" s="33">
        <v>15</v>
      </c>
      <c r="AZ118" s="33">
        <v>15</v>
      </c>
      <c r="BA118" s="33">
        <v>15</v>
      </c>
      <c r="BB118" s="33">
        <v>15</v>
      </c>
      <c r="BC118" s="33">
        <v>10</v>
      </c>
      <c r="BD118" s="88">
        <v>100</v>
      </c>
      <c r="BE118" s="88" t="s">
        <v>126</v>
      </c>
      <c r="BF118" s="34" t="s">
        <v>156</v>
      </c>
      <c r="BG118" s="88" t="s">
        <v>126</v>
      </c>
      <c r="BH118" s="88" t="s">
        <v>126</v>
      </c>
      <c r="BI118" s="88">
        <v>100</v>
      </c>
      <c r="BJ118" s="100">
        <v>100</v>
      </c>
      <c r="BK118" s="88" t="s">
        <v>126</v>
      </c>
      <c r="BL118" s="39" t="s">
        <v>165</v>
      </c>
      <c r="BM118" s="39" t="s">
        <v>165</v>
      </c>
      <c r="BN118" s="85">
        <v>2</v>
      </c>
      <c r="BO118" s="98">
        <v>2</v>
      </c>
      <c r="BP118" s="85">
        <v>2</v>
      </c>
      <c r="BQ118" s="98">
        <v>2</v>
      </c>
      <c r="BR118" s="38" t="s">
        <v>46</v>
      </c>
    </row>
    <row r="119" spans="1:70" s="37" customFormat="1" ht="101.45" x14ac:dyDescent="0.2">
      <c r="A119" s="91">
        <v>45</v>
      </c>
      <c r="B119" s="91" t="s">
        <v>456</v>
      </c>
      <c r="C119" s="56" t="s">
        <v>46</v>
      </c>
      <c r="D119" s="92" t="s">
        <v>46</v>
      </c>
      <c r="E119" s="92" t="s">
        <v>38</v>
      </c>
      <c r="F119" s="87" t="s">
        <v>69</v>
      </c>
      <c r="G119" s="87" t="s">
        <v>41</v>
      </c>
      <c r="H119" s="87" t="s">
        <v>71</v>
      </c>
      <c r="I119" s="93" t="s">
        <v>349</v>
      </c>
      <c r="J119" s="94" t="s">
        <v>350</v>
      </c>
      <c r="K119" s="93" t="s">
        <v>351</v>
      </c>
      <c r="L119" s="87">
        <v>2</v>
      </c>
      <c r="M119" s="87">
        <v>4</v>
      </c>
      <c r="N119" s="85">
        <v>8</v>
      </c>
      <c r="O119" s="95" t="s">
        <v>810</v>
      </c>
      <c r="P119" s="95" t="s">
        <v>85</v>
      </c>
      <c r="Q119" s="95" t="s">
        <v>90</v>
      </c>
      <c r="R119" s="89">
        <v>1</v>
      </c>
      <c r="S119" s="89">
        <v>2</v>
      </c>
      <c r="T119" s="85">
        <v>2</v>
      </c>
      <c r="U119" s="95" t="s">
        <v>803</v>
      </c>
      <c r="V119" s="95" t="s">
        <v>87</v>
      </c>
      <c r="W119" s="87" t="s">
        <v>543</v>
      </c>
      <c r="X119" s="87" t="s">
        <v>6</v>
      </c>
      <c r="Y119" s="93" t="s">
        <v>823</v>
      </c>
      <c r="Z119" s="97" t="s">
        <v>641</v>
      </c>
      <c r="AA119" s="97" t="s">
        <v>6</v>
      </c>
      <c r="AB119" s="97" t="s">
        <v>647</v>
      </c>
      <c r="AC119" s="33" t="s">
        <v>7</v>
      </c>
      <c r="AD119" s="88">
        <v>24</v>
      </c>
      <c r="AE119" s="33">
        <v>6</v>
      </c>
      <c r="AF119" s="33">
        <v>6</v>
      </c>
      <c r="AG119" s="33">
        <v>6</v>
      </c>
      <c r="AH119" s="33">
        <v>6</v>
      </c>
      <c r="AI119" s="33" t="s">
        <v>6</v>
      </c>
      <c r="AJ119" s="97" t="s">
        <v>20</v>
      </c>
      <c r="AK119" s="97" t="s">
        <v>6</v>
      </c>
      <c r="AL119" s="97" t="s">
        <v>6</v>
      </c>
      <c r="AM119" s="97" t="s">
        <v>6</v>
      </c>
      <c r="AN119" s="97" t="s">
        <v>25</v>
      </c>
      <c r="AO119" s="33" t="s">
        <v>117</v>
      </c>
      <c r="AP119" s="33" t="s">
        <v>101</v>
      </c>
      <c r="AQ119" s="33" t="s">
        <v>103</v>
      </c>
      <c r="AR119" s="33" t="s">
        <v>105</v>
      </c>
      <c r="AS119" s="33" t="s">
        <v>113</v>
      </c>
      <c r="AT119" s="97" t="s">
        <v>108</v>
      </c>
      <c r="AU119" s="97" t="s">
        <v>110</v>
      </c>
      <c r="AV119" s="97" t="s">
        <v>112</v>
      </c>
      <c r="AW119" s="33">
        <v>15</v>
      </c>
      <c r="AX119" s="33">
        <v>15</v>
      </c>
      <c r="AY119" s="33">
        <v>15</v>
      </c>
      <c r="AZ119" s="33">
        <v>15</v>
      </c>
      <c r="BA119" s="33">
        <v>15</v>
      </c>
      <c r="BB119" s="33">
        <v>15</v>
      </c>
      <c r="BC119" s="33">
        <v>10</v>
      </c>
      <c r="BD119" s="88">
        <v>100</v>
      </c>
      <c r="BE119" s="88" t="s">
        <v>126</v>
      </c>
      <c r="BF119" s="34" t="s">
        <v>156</v>
      </c>
      <c r="BG119" s="88" t="s">
        <v>126</v>
      </c>
      <c r="BH119" s="88" t="s">
        <v>126</v>
      </c>
      <c r="BI119" s="88">
        <v>100</v>
      </c>
      <c r="BJ119" s="100">
        <v>100</v>
      </c>
      <c r="BK119" s="88" t="s">
        <v>126</v>
      </c>
      <c r="BL119" s="39" t="s">
        <v>165</v>
      </c>
      <c r="BM119" s="39" t="s">
        <v>165</v>
      </c>
      <c r="BN119" s="85">
        <v>2</v>
      </c>
      <c r="BO119" s="98">
        <v>2</v>
      </c>
      <c r="BP119" s="85">
        <v>2</v>
      </c>
      <c r="BQ119" s="98">
        <v>2</v>
      </c>
      <c r="BR119" s="38" t="s">
        <v>46</v>
      </c>
    </row>
    <row r="120" spans="1:70" s="37" customFormat="1" ht="90.2" x14ac:dyDescent="0.2">
      <c r="A120" s="91">
        <v>46</v>
      </c>
      <c r="B120" s="91" t="s">
        <v>457</v>
      </c>
      <c r="C120" s="56" t="s">
        <v>46</v>
      </c>
      <c r="D120" s="92" t="s">
        <v>46</v>
      </c>
      <c r="E120" s="92" t="s">
        <v>38</v>
      </c>
      <c r="F120" s="87" t="s">
        <v>69</v>
      </c>
      <c r="G120" s="87" t="s">
        <v>76</v>
      </c>
      <c r="H120" s="87" t="s">
        <v>71</v>
      </c>
      <c r="I120" s="93" t="s">
        <v>352</v>
      </c>
      <c r="J120" s="94" t="s">
        <v>353</v>
      </c>
      <c r="K120" s="93" t="s">
        <v>354</v>
      </c>
      <c r="L120" s="87">
        <v>2</v>
      </c>
      <c r="M120" s="87">
        <v>4</v>
      </c>
      <c r="N120" s="85">
        <v>8</v>
      </c>
      <c r="O120" s="95" t="s">
        <v>810</v>
      </c>
      <c r="P120" s="95" t="s">
        <v>85</v>
      </c>
      <c r="Q120" s="95" t="s">
        <v>90</v>
      </c>
      <c r="R120" s="89">
        <v>1</v>
      </c>
      <c r="S120" s="89">
        <v>2</v>
      </c>
      <c r="T120" s="85">
        <v>2</v>
      </c>
      <c r="U120" s="95" t="s">
        <v>803</v>
      </c>
      <c r="V120" s="95" t="s">
        <v>87</v>
      </c>
      <c r="W120" s="87" t="s">
        <v>543</v>
      </c>
      <c r="X120" s="87" t="s">
        <v>6</v>
      </c>
      <c r="Y120" s="93" t="s">
        <v>824</v>
      </c>
      <c r="Z120" s="97" t="s">
        <v>641</v>
      </c>
      <c r="AA120" s="97" t="s">
        <v>6</v>
      </c>
      <c r="AB120" s="97" t="s">
        <v>648</v>
      </c>
      <c r="AC120" s="33" t="s">
        <v>7</v>
      </c>
      <c r="AD120" s="88">
        <v>24</v>
      </c>
      <c r="AE120" s="33">
        <v>6</v>
      </c>
      <c r="AF120" s="33">
        <v>6</v>
      </c>
      <c r="AG120" s="33">
        <v>6</v>
      </c>
      <c r="AH120" s="33">
        <v>6</v>
      </c>
      <c r="AI120" s="33" t="s">
        <v>6</v>
      </c>
      <c r="AJ120" s="97" t="s">
        <v>20</v>
      </c>
      <c r="AK120" s="97" t="s">
        <v>6</v>
      </c>
      <c r="AL120" s="97" t="s">
        <v>6</v>
      </c>
      <c r="AM120" s="97" t="s">
        <v>6</v>
      </c>
      <c r="AN120" s="97" t="s">
        <v>25</v>
      </c>
      <c r="AO120" s="33" t="s">
        <v>117</v>
      </c>
      <c r="AP120" s="33" t="s">
        <v>101</v>
      </c>
      <c r="AQ120" s="33" t="s">
        <v>103</v>
      </c>
      <c r="AR120" s="33" t="s">
        <v>105</v>
      </c>
      <c r="AS120" s="33" t="s">
        <v>113</v>
      </c>
      <c r="AT120" s="97" t="s">
        <v>108</v>
      </c>
      <c r="AU120" s="97" t="s">
        <v>110</v>
      </c>
      <c r="AV120" s="97" t="s">
        <v>112</v>
      </c>
      <c r="AW120" s="33">
        <v>15</v>
      </c>
      <c r="AX120" s="33">
        <v>15</v>
      </c>
      <c r="AY120" s="33">
        <v>15</v>
      </c>
      <c r="AZ120" s="33">
        <v>15</v>
      </c>
      <c r="BA120" s="33">
        <v>15</v>
      </c>
      <c r="BB120" s="33">
        <v>15</v>
      </c>
      <c r="BC120" s="33">
        <v>10</v>
      </c>
      <c r="BD120" s="88">
        <v>100</v>
      </c>
      <c r="BE120" s="88" t="s">
        <v>126</v>
      </c>
      <c r="BF120" s="34" t="s">
        <v>156</v>
      </c>
      <c r="BG120" s="88" t="s">
        <v>126</v>
      </c>
      <c r="BH120" s="88" t="s">
        <v>126</v>
      </c>
      <c r="BI120" s="88">
        <v>100</v>
      </c>
      <c r="BJ120" s="100">
        <v>100</v>
      </c>
      <c r="BK120" s="88" t="s">
        <v>126</v>
      </c>
      <c r="BL120" s="39" t="s">
        <v>165</v>
      </c>
      <c r="BM120" s="39" t="s">
        <v>165</v>
      </c>
      <c r="BN120" s="85">
        <v>2</v>
      </c>
      <c r="BO120" s="98">
        <v>2</v>
      </c>
      <c r="BP120" s="85">
        <v>2</v>
      </c>
      <c r="BQ120" s="98">
        <v>2</v>
      </c>
      <c r="BR120" s="38" t="s">
        <v>46</v>
      </c>
    </row>
    <row r="121" spans="1:70" s="37" customFormat="1" ht="101.45" x14ac:dyDescent="0.2">
      <c r="A121" s="91">
        <v>47</v>
      </c>
      <c r="B121" s="91" t="s">
        <v>458</v>
      </c>
      <c r="C121" s="56" t="s">
        <v>46</v>
      </c>
      <c r="D121" s="92" t="s">
        <v>46</v>
      </c>
      <c r="E121" s="92" t="s">
        <v>34</v>
      </c>
      <c r="F121" s="87" t="s">
        <v>69</v>
      </c>
      <c r="G121" s="87" t="s">
        <v>76</v>
      </c>
      <c r="H121" s="87" t="s">
        <v>83</v>
      </c>
      <c r="I121" s="93" t="s">
        <v>355</v>
      </c>
      <c r="J121" s="94" t="s">
        <v>356</v>
      </c>
      <c r="K121" s="93" t="s">
        <v>348</v>
      </c>
      <c r="L121" s="87">
        <v>4</v>
      </c>
      <c r="M121" s="87">
        <v>4</v>
      </c>
      <c r="N121" s="85">
        <v>16</v>
      </c>
      <c r="O121" s="95" t="s">
        <v>819</v>
      </c>
      <c r="P121" s="95" t="s">
        <v>84</v>
      </c>
      <c r="Q121" s="95" t="s">
        <v>90</v>
      </c>
      <c r="R121" s="89">
        <v>4</v>
      </c>
      <c r="S121" s="89">
        <v>4</v>
      </c>
      <c r="T121" s="85">
        <v>16</v>
      </c>
      <c r="U121" s="95" t="s">
        <v>819</v>
      </c>
      <c r="V121" s="95" t="s">
        <v>84</v>
      </c>
      <c r="W121" s="87" t="s">
        <v>543</v>
      </c>
      <c r="X121" s="87" t="s">
        <v>6</v>
      </c>
      <c r="Y121" s="93" t="s">
        <v>825</v>
      </c>
      <c r="Z121" s="97" t="s">
        <v>640</v>
      </c>
      <c r="AA121" s="97" t="s">
        <v>6</v>
      </c>
      <c r="AB121" s="97" t="s">
        <v>646</v>
      </c>
      <c r="AC121" s="33" t="s">
        <v>7</v>
      </c>
      <c r="AD121" s="88">
        <v>12</v>
      </c>
      <c r="AE121" s="33">
        <v>3</v>
      </c>
      <c r="AF121" s="33">
        <v>3</v>
      </c>
      <c r="AG121" s="33">
        <v>3</v>
      </c>
      <c r="AH121" s="33">
        <v>3</v>
      </c>
      <c r="AI121" s="33" t="s">
        <v>23</v>
      </c>
      <c r="AJ121" s="97" t="s">
        <v>20</v>
      </c>
      <c r="AK121" s="97" t="s">
        <v>6</v>
      </c>
      <c r="AL121" s="97" t="s">
        <v>23</v>
      </c>
      <c r="AM121" s="97" t="s">
        <v>6</v>
      </c>
      <c r="AN121" s="97" t="s">
        <v>27</v>
      </c>
      <c r="AO121" s="33" t="s">
        <v>117</v>
      </c>
      <c r="AP121" s="33" t="s">
        <v>101</v>
      </c>
      <c r="AQ121" s="33" t="s">
        <v>103</v>
      </c>
      <c r="AR121" s="33" t="s">
        <v>105</v>
      </c>
      <c r="AS121" s="33" t="s">
        <v>113</v>
      </c>
      <c r="AT121" s="97" t="s">
        <v>108</v>
      </c>
      <c r="AU121" s="97" t="s">
        <v>110</v>
      </c>
      <c r="AV121" s="97" t="s">
        <v>112</v>
      </c>
      <c r="AW121" s="33">
        <v>15</v>
      </c>
      <c r="AX121" s="33">
        <v>15</v>
      </c>
      <c r="AY121" s="33">
        <v>15</v>
      </c>
      <c r="AZ121" s="33">
        <v>15</v>
      </c>
      <c r="BA121" s="33">
        <v>15</v>
      </c>
      <c r="BB121" s="33">
        <v>15</v>
      </c>
      <c r="BC121" s="33">
        <v>10</v>
      </c>
      <c r="BD121" s="88">
        <v>100</v>
      </c>
      <c r="BE121" s="88" t="s">
        <v>126</v>
      </c>
      <c r="BF121" s="34" t="s">
        <v>156</v>
      </c>
      <c r="BG121" s="88" t="s">
        <v>126</v>
      </c>
      <c r="BH121" s="88" t="s">
        <v>126</v>
      </c>
      <c r="BI121" s="88">
        <v>100</v>
      </c>
      <c r="BJ121" s="100">
        <v>100</v>
      </c>
      <c r="BK121" s="88" t="s">
        <v>126</v>
      </c>
      <c r="BL121" s="39" t="s">
        <v>165</v>
      </c>
      <c r="BM121" s="39" t="s">
        <v>165</v>
      </c>
      <c r="BN121" s="85">
        <v>0</v>
      </c>
      <c r="BO121" s="98">
        <v>0</v>
      </c>
      <c r="BP121" s="85">
        <v>2</v>
      </c>
      <c r="BQ121" s="98">
        <v>0</v>
      </c>
      <c r="BR121" s="38" t="s">
        <v>46</v>
      </c>
    </row>
    <row r="122" spans="1:70" s="37" customFormat="1" ht="120.05" customHeight="1" x14ac:dyDescent="0.2">
      <c r="A122" s="150">
        <v>48</v>
      </c>
      <c r="B122" s="150" t="s">
        <v>459</v>
      </c>
      <c r="C122" s="56" t="s">
        <v>43</v>
      </c>
      <c r="D122" s="92" t="s">
        <v>43</v>
      </c>
      <c r="E122" s="151" t="s">
        <v>32</v>
      </c>
      <c r="F122" s="152" t="s">
        <v>69</v>
      </c>
      <c r="G122" s="152" t="s">
        <v>77</v>
      </c>
      <c r="H122" s="152" t="s">
        <v>82</v>
      </c>
      <c r="I122" s="153" t="s">
        <v>357</v>
      </c>
      <c r="J122" s="154" t="s">
        <v>358</v>
      </c>
      <c r="K122" s="153" t="s">
        <v>359</v>
      </c>
      <c r="L122" s="152">
        <v>1</v>
      </c>
      <c r="M122" s="152">
        <v>3</v>
      </c>
      <c r="N122" s="156">
        <v>3</v>
      </c>
      <c r="O122" s="157" t="s">
        <v>802</v>
      </c>
      <c r="P122" s="157" t="s">
        <v>86</v>
      </c>
      <c r="Q122" s="157" t="s">
        <v>90</v>
      </c>
      <c r="R122" s="187">
        <v>1</v>
      </c>
      <c r="S122" s="187">
        <v>2</v>
      </c>
      <c r="T122" s="156">
        <v>2</v>
      </c>
      <c r="U122" s="157" t="s">
        <v>803</v>
      </c>
      <c r="V122" s="157" t="s">
        <v>87</v>
      </c>
      <c r="W122" s="152" t="s">
        <v>529</v>
      </c>
      <c r="X122" s="152" t="s">
        <v>23</v>
      </c>
      <c r="Y122" s="93" t="s">
        <v>693</v>
      </c>
      <c r="Z122" s="97" t="s">
        <v>568</v>
      </c>
      <c r="AA122" s="97" t="s">
        <v>23</v>
      </c>
      <c r="AB122" s="97" t="s">
        <v>569</v>
      </c>
      <c r="AC122" s="33" t="s">
        <v>7</v>
      </c>
      <c r="AD122" s="88">
        <v>0</v>
      </c>
      <c r="AE122" s="33">
        <v>0</v>
      </c>
      <c r="AF122" s="33">
        <v>0</v>
      </c>
      <c r="AG122" s="33">
        <v>0</v>
      </c>
      <c r="AH122" s="33">
        <v>0</v>
      </c>
      <c r="AI122" s="33" t="s">
        <v>6</v>
      </c>
      <c r="AJ122" s="97" t="s">
        <v>20</v>
      </c>
      <c r="AK122" s="97" t="s">
        <v>6</v>
      </c>
      <c r="AL122" s="97" t="s">
        <v>6</v>
      </c>
      <c r="AM122" s="97" t="s">
        <v>6</v>
      </c>
      <c r="AN122" s="97" t="s">
        <v>29</v>
      </c>
      <c r="AO122" s="33" t="s">
        <v>117</v>
      </c>
      <c r="AP122" s="33" t="s">
        <v>101</v>
      </c>
      <c r="AQ122" s="33" t="s">
        <v>103</v>
      </c>
      <c r="AR122" s="33" t="s">
        <v>105</v>
      </c>
      <c r="AS122" s="33" t="s">
        <v>113</v>
      </c>
      <c r="AT122" s="97" t="s">
        <v>108</v>
      </c>
      <c r="AU122" s="97" t="s">
        <v>110</v>
      </c>
      <c r="AV122" s="97" t="s">
        <v>112</v>
      </c>
      <c r="AW122" s="33">
        <v>15</v>
      </c>
      <c r="AX122" s="33">
        <v>15</v>
      </c>
      <c r="AY122" s="33">
        <v>15</v>
      </c>
      <c r="AZ122" s="33">
        <v>15</v>
      </c>
      <c r="BA122" s="33">
        <v>15</v>
      </c>
      <c r="BB122" s="33">
        <v>15</v>
      </c>
      <c r="BC122" s="33">
        <v>10</v>
      </c>
      <c r="BD122" s="88">
        <v>100</v>
      </c>
      <c r="BE122" s="88" t="s">
        <v>126</v>
      </c>
      <c r="BF122" s="34" t="s">
        <v>156</v>
      </c>
      <c r="BG122" s="88" t="s">
        <v>126</v>
      </c>
      <c r="BH122" s="88" t="s">
        <v>126</v>
      </c>
      <c r="BI122" s="88">
        <v>100</v>
      </c>
      <c r="BJ122" s="149">
        <v>66.666666666666671</v>
      </c>
      <c r="BK122" s="186" t="s">
        <v>127</v>
      </c>
      <c r="BL122" s="39" t="s">
        <v>165</v>
      </c>
      <c r="BM122" s="39" t="s">
        <v>165</v>
      </c>
      <c r="BN122" s="85">
        <v>1</v>
      </c>
      <c r="BO122" s="185">
        <v>1</v>
      </c>
      <c r="BP122" s="85">
        <v>1</v>
      </c>
      <c r="BQ122" s="185">
        <v>1</v>
      </c>
      <c r="BR122" s="56" t="s">
        <v>43</v>
      </c>
    </row>
    <row r="123" spans="1:70" s="37" customFormat="1" ht="116.3" customHeight="1" x14ac:dyDescent="0.2">
      <c r="A123" s="150"/>
      <c r="B123" s="150"/>
      <c r="C123" s="56" t="s">
        <v>43</v>
      </c>
      <c r="D123" s="92" t="s">
        <v>43</v>
      </c>
      <c r="E123" s="151"/>
      <c r="F123" s="152"/>
      <c r="G123" s="152"/>
      <c r="H123" s="152"/>
      <c r="I123" s="153"/>
      <c r="J123" s="154"/>
      <c r="K123" s="153"/>
      <c r="L123" s="152"/>
      <c r="M123" s="152"/>
      <c r="N123" s="156">
        <v>0</v>
      </c>
      <c r="O123" s="157"/>
      <c r="P123" s="157"/>
      <c r="Q123" s="157"/>
      <c r="R123" s="155">
        <v>-1</v>
      </c>
      <c r="S123" s="155">
        <v>0</v>
      </c>
      <c r="T123" s="156">
        <v>0</v>
      </c>
      <c r="U123" s="157"/>
      <c r="V123" s="157"/>
      <c r="W123" s="152"/>
      <c r="X123" s="152"/>
      <c r="Y123" s="93" t="s">
        <v>694</v>
      </c>
      <c r="Z123" s="97" t="s">
        <v>570</v>
      </c>
      <c r="AA123" s="97" t="s">
        <v>23</v>
      </c>
      <c r="AB123" s="97" t="s">
        <v>571</v>
      </c>
      <c r="AC123" s="33" t="s">
        <v>7</v>
      </c>
      <c r="AD123" s="88">
        <v>0</v>
      </c>
      <c r="AE123" s="33">
        <v>0</v>
      </c>
      <c r="AF123" s="33">
        <v>0</v>
      </c>
      <c r="AG123" s="33">
        <v>0</v>
      </c>
      <c r="AH123" s="33">
        <v>0</v>
      </c>
      <c r="AI123" s="33" t="s">
        <v>6</v>
      </c>
      <c r="AJ123" s="97" t="s">
        <v>20</v>
      </c>
      <c r="AK123" s="97" t="s">
        <v>6</v>
      </c>
      <c r="AL123" s="97" t="s">
        <v>6</v>
      </c>
      <c r="AM123" s="97" t="s">
        <v>6</v>
      </c>
      <c r="AN123" s="97" t="s">
        <v>29</v>
      </c>
      <c r="AO123" s="33" t="s">
        <v>117</v>
      </c>
      <c r="AP123" s="33" t="s">
        <v>101</v>
      </c>
      <c r="AQ123" s="33" t="s">
        <v>103</v>
      </c>
      <c r="AR123" s="33" t="s">
        <v>105</v>
      </c>
      <c r="AS123" s="33" t="s">
        <v>113</v>
      </c>
      <c r="AT123" s="97" t="s">
        <v>108</v>
      </c>
      <c r="AU123" s="97" t="s">
        <v>111</v>
      </c>
      <c r="AV123" s="97" t="s">
        <v>112</v>
      </c>
      <c r="AW123" s="33">
        <v>15</v>
      </c>
      <c r="AX123" s="33">
        <v>15</v>
      </c>
      <c r="AY123" s="33">
        <v>15</v>
      </c>
      <c r="AZ123" s="33">
        <v>15</v>
      </c>
      <c r="BA123" s="33">
        <v>15</v>
      </c>
      <c r="BB123" s="33">
        <v>0</v>
      </c>
      <c r="BC123" s="33">
        <v>10</v>
      </c>
      <c r="BD123" s="88">
        <v>85</v>
      </c>
      <c r="BE123" s="88" t="s">
        <v>128</v>
      </c>
      <c r="BF123" s="34" t="s">
        <v>156</v>
      </c>
      <c r="BG123" s="88" t="s">
        <v>126</v>
      </c>
      <c r="BH123" s="88" t="s">
        <v>128</v>
      </c>
      <c r="BI123" s="88">
        <v>0</v>
      </c>
      <c r="BJ123" s="149"/>
      <c r="BK123" s="186"/>
      <c r="BL123" s="39" t="s">
        <v>165</v>
      </c>
      <c r="BM123" s="39" t="s">
        <v>165</v>
      </c>
      <c r="BN123" s="85">
        <v>1</v>
      </c>
      <c r="BO123" s="185"/>
      <c r="BP123" s="85">
        <v>1</v>
      </c>
      <c r="BQ123" s="185"/>
      <c r="BR123" s="56" t="s">
        <v>43</v>
      </c>
    </row>
    <row r="124" spans="1:70" s="37" customFormat="1" ht="78.900000000000006" x14ac:dyDescent="0.2">
      <c r="A124" s="150"/>
      <c r="B124" s="150"/>
      <c r="C124" s="56" t="s">
        <v>43</v>
      </c>
      <c r="D124" s="92" t="s">
        <v>43</v>
      </c>
      <c r="E124" s="151"/>
      <c r="F124" s="152"/>
      <c r="G124" s="152"/>
      <c r="H124" s="152"/>
      <c r="I124" s="153"/>
      <c r="J124" s="154"/>
      <c r="K124" s="153"/>
      <c r="L124" s="152"/>
      <c r="M124" s="152"/>
      <c r="N124" s="156">
        <v>0</v>
      </c>
      <c r="O124" s="157"/>
      <c r="P124" s="157"/>
      <c r="Q124" s="157"/>
      <c r="R124" s="155">
        <v>-1</v>
      </c>
      <c r="S124" s="155">
        <v>0</v>
      </c>
      <c r="T124" s="156">
        <v>0</v>
      </c>
      <c r="U124" s="157"/>
      <c r="V124" s="157"/>
      <c r="W124" s="152"/>
      <c r="X124" s="152"/>
      <c r="Y124" s="93" t="s">
        <v>695</v>
      </c>
      <c r="Z124" s="97" t="s">
        <v>572</v>
      </c>
      <c r="AA124" s="97" t="s">
        <v>23</v>
      </c>
      <c r="AB124" s="97" t="s">
        <v>407</v>
      </c>
      <c r="AC124" s="33" t="s">
        <v>7</v>
      </c>
      <c r="AD124" s="88">
        <v>0</v>
      </c>
      <c r="AE124" s="33">
        <v>0</v>
      </c>
      <c r="AF124" s="33">
        <v>0</v>
      </c>
      <c r="AG124" s="33">
        <v>0</v>
      </c>
      <c r="AH124" s="33">
        <v>0</v>
      </c>
      <c r="AI124" s="33" t="s">
        <v>6</v>
      </c>
      <c r="AJ124" s="97" t="s">
        <v>20</v>
      </c>
      <c r="AK124" s="97" t="s">
        <v>6</v>
      </c>
      <c r="AL124" s="97" t="s">
        <v>6</v>
      </c>
      <c r="AM124" s="97" t="s">
        <v>6</v>
      </c>
      <c r="AN124" s="97" t="s">
        <v>29</v>
      </c>
      <c r="AO124" s="33" t="s">
        <v>117</v>
      </c>
      <c r="AP124" s="33" t="s">
        <v>101</v>
      </c>
      <c r="AQ124" s="33" t="s">
        <v>103</v>
      </c>
      <c r="AR124" s="33" t="s">
        <v>105</v>
      </c>
      <c r="AS124" s="33" t="s">
        <v>113</v>
      </c>
      <c r="AT124" s="97" t="s">
        <v>108</v>
      </c>
      <c r="AU124" s="97" t="s">
        <v>110</v>
      </c>
      <c r="AV124" s="97" t="s">
        <v>112</v>
      </c>
      <c r="AW124" s="33">
        <v>15</v>
      </c>
      <c r="AX124" s="33">
        <v>15</v>
      </c>
      <c r="AY124" s="33">
        <v>15</v>
      </c>
      <c r="AZ124" s="33">
        <v>15</v>
      </c>
      <c r="BA124" s="33">
        <v>15</v>
      </c>
      <c r="BB124" s="33">
        <v>15</v>
      </c>
      <c r="BC124" s="33">
        <v>10</v>
      </c>
      <c r="BD124" s="88">
        <v>100</v>
      </c>
      <c r="BE124" s="88" t="s">
        <v>126</v>
      </c>
      <c r="BF124" s="34" t="s">
        <v>156</v>
      </c>
      <c r="BG124" s="88" t="s">
        <v>126</v>
      </c>
      <c r="BH124" s="88" t="s">
        <v>126</v>
      </c>
      <c r="BI124" s="88">
        <v>100</v>
      </c>
      <c r="BJ124" s="149"/>
      <c r="BK124" s="186"/>
      <c r="BL124" s="39" t="s">
        <v>165</v>
      </c>
      <c r="BM124" s="39" t="s">
        <v>165</v>
      </c>
      <c r="BN124" s="85">
        <v>1</v>
      </c>
      <c r="BO124" s="185"/>
      <c r="BP124" s="85">
        <v>1</v>
      </c>
      <c r="BQ124" s="185"/>
      <c r="BR124" s="56" t="s">
        <v>43</v>
      </c>
    </row>
    <row r="125" spans="1:70" s="37" customFormat="1" ht="118.5" customHeight="1" x14ac:dyDescent="0.2">
      <c r="A125" s="150">
        <v>49</v>
      </c>
      <c r="B125" s="150" t="s">
        <v>460</v>
      </c>
      <c r="C125" s="56" t="s">
        <v>43</v>
      </c>
      <c r="D125" s="92" t="s">
        <v>43</v>
      </c>
      <c r="E125" s="151" t="s">
        <v>32</v>
      </c>
      <c r="F125" s="152" t="s">
        <v>69</v>
      </c>
      <c r="G125" s="152" t="s">
        <v>76</v>
      </c>
      <c r="H125" s="152" t="s">
        <v>81</v>
      </c>
      <c r="I125" s="153" t="s">
        <v>360</v>
      </c>
      <c r="J125" s="154" t="s">
        <v>361</v>
      </c>
      <c r="K125" s="153" t="s">
        <v>362</v>
      </c>
      <c r="L125" s="152">
        <v>2</v>
      </c>
      <c r="M125" s="152">
        <v>4</v>
      </c>
      <c r="N125" s="156">
        <v>8</v>
      </c>
      <c r="O125" s="157" t="s">
        <v>810</v>
      </c>
      <c r="P125" s="157" t="s">
        <v>85</v>
      </c>
      <c r="Q125" s="157" t="s">
        <v>90</v>
      </c>
      <c r="R125" s="187">
        <v>2</v>
      </c>
      <c r="S125" s="187">
        <v>4</v>
      </c>
      <c r="T125" s="156">
        <v>8</v>
      </c>
      <c r="U125" s="157" t="s">
        <v>810</v>
      </c>
      <c r="V125" s="157" t="s">
        <v>85</v>
      </c>
      <c r="W125" s="152" t="s">
        <v>529</v>
      </c>
      <c r="X125" s="152" t="s">
        <v>23</v>
      </c>
      <c r="Y125" s="93" t="s">
        <v>696</v>
      </c>
      <c r="Z125" s="97" t="s">
        <v>573</v>
      </c>
      <c r="AA125" s="97" t="s">
        <v>23</v>
      </c>
      <c r="AB125" s="97" t="s">
        <v>574</v>
      </c>
      <c r="AC125" s="33" t="s">
        <v>7</v>
      </c>
      <c r="AD125" s="88">
        <v>0</v>
      </c>
      <c r="AE125" s="33">
        <v>0</v>
      </c>
      <c r="AF125" s="33">
        <v>0</v>
      </c>
      <c r="AG125" s="33">
        <v>0</v>
      </c>
      <c r="AH125" s="33">
        <v>0</v>
      </c>
      <c r="AI125" s="33" t="s">
        <v>6</v>
      </c>
      <c r="AJ125" s="97" t="s">
        <v>22</v>
      </c>
      <c r="AK125" s="97" t="s">
        <v>23</v>
      </c>
      <c r="AL125" s="97" t="s">
        <v>6</v>
      </c>
      <c r="AM125" s="97" t="s">
        <v>6</v>
      </c>
      <c r="AN125" s="97" t="s">
        <v>29</v>
      </c>
      <c r="AO125" s="33" t="s">
        <v>117</v>
      </c>
      <c r="AP125" s="33" t="s">
        <v>101</v>
      </c>
      <c r="AQ125" s="33" t="s">
        <v>103</v>
      </c>
      <c r="AR125" s="33" t="s">
        <v>105</v>
      </c>
      <c r="AS125" s="33" t="s">
        <v>107</v>
      </c>
      <c r="AT125" s="97" t="s">
        <v>108</v>
      </c>
      <c r="AU125" s="97" t="s">
        <v>110</v>
      </c>
      <c r="AV125" s="97" t="s">
        <v>112</v>
      </c>
      <c r="AW125" s="33">
        <v>15</v>
      </c>
      <c r="AX125" s="33">
        <v>15</v>
      </c>
      <c r="AY125" s="33">
        <v>15</v>
      </c>
      <c r="AZ125" s="33">
        <v>0</v>
      </c>
      <c r="BA125" s="33">
        <v>15</v>
      </c>
      <c r="BB125" s="33">
        <v>15</v>
      </c>
      <c r="BC125" s="33">
        <v>10</v>
      </c>
      <c r="BD125" s="88">
        <v>85</v>
      </c>
      <c r="BE125" s="88" t="s">
        <v>128</v>
      </c>
      <c r="BF125" s="34" t="s">
        <v>156</v>
      </c>
      <c r="BG125" s="88" t="s">
        <v>126</v>
      </c>
      <c r="BH125" s="88" t="s">
        <v>128</v>
      </c>
      <c r="BI125" s="88">
        <v>0</v>
      </c>
      <c r="BJ125" s="149">
        <v>0</v>
      </c>
      <c r="BK125" s="186" t="s">
        <v>128</v>
      </c>
      <c r="BL125" s="39" t="s">
        <v>165</v>
      </c>
      <c r="BM125" s="39" t="s">
        <v>165</v>
      </c>
      <c r="BN125" s="85">
        <v>0</v>
      </c>
      <c r="BO125" s="185">
        <v>0</v>
      </c>
      <c r="BP125" s="85">
        <v>0</v>
      </c>
      <c r="BQ125" s="185">
        <v>0</v>
      </c>
      <c r="BR125" s="56" t="s">
        <v>43</v>
      </c>
    </row>
    <row r="126" spans="1:70" s="37" customFormat="1" ht="109.6" customHeight="1" x14ac:dyDescent="0.2">
      <c r="A126" s="150"/>
      <c r="B126" s="150"/>
      <c r="C126" s="56" t="s">
        <v>43</v>
      </c>
      <c r="D126" s="92" t="s">
        <v>43</v>
      </c>
      <c r="E126" s="151"/>
      <c r="F126" s="152"/>
      <c r="G126" s="152"/>
      <c r="H126" s="152"/>
      <c r="I126" s="153"/>
      <c r="J126" s="154"/>
      <c r="K126" s="153"/>
      <c r="L126" s="152"/>
      <c r="M126" s="152"/>
      <c r="N126" s="156">
        <v>0</v>
      </c>
      <c r="O126" s="157"/>
      <c r="P126" s="157"/>
      <c r="Q126" s="157"/>
      <c r="R126" s="155">
        <v>0</v>
      </c>
      <c r="S126" s="155">
        <v>0</v>
      </c>
      <c r="T126" s="156">
        <v>0</v>
      </c>
      <c r="U126" s="157"/>
      <c r="V126" s="157"/>
      <c r="W126" s="152"/>
      <c r="X126" s="152"/>
      <c r="Y126" s="93" t="s">
        <v>697</v>
      </c>
      <c r="Z126" s="97" t="s">
        <v>575</v>
      </c>
      <c r="AA126" s="97" t="s">
        <v>23</v>
      </c>
      <c r="AB126" s="97" t="s">
        <v>576</v>
      </c>
      <c r="AC126" s="33" t="s">
        <v>7</v>
      </c>
      <c r="AD126" s="88">
        <v>0</v>
      </c>
      <c r="AE126" s="33">
        <v>0</v>
      </c>
      <c r="AF126" s="33">
        <v>0</v>
      </c>
      <c r="AG126" s="33">
        <v>0</v>
      </c>
      <c r="AH126" s="33">
        <v>0</v>
      </c>
      <c r="AI126" s="33" t="s">
        <v>6</v>
      </c>
      <c r="AJ126" s="97" t="s">
        <v>20</v>
      </c>
      <c r="AK126" s="97" t="s">
        <v>6</v>
      </c>
      <c r="AL126" s="97" t="s">
        <v>6</v>
      </c>
      <c r="AM126" s="97" t="s">
        <v>6</v>
      </c>
      <c r="AN126" s="97" t="s">
        <v>29</v>
      </c>
      <c r="AO126" s="33" t="s">
        <v>117</v>
      </c>
      <c r="AP126" s="33" t="s">
        <v>101</v>
      </c>
      <c r="AQ126" s="33" t="s">
        <v>104</v>
      </c>
      <c r="AR126" s="33" t="s">
        <v>105</v>
      </c>
      <c r="AS126" s="33" t="s">
        <v>113</v>
      </c>
      <c r="AT126" s="97" t="s">
        <v>108</v>
      </c>
      <c r="AU126" s="97" t="s">
        <v>110</v>
      </c>
      <c r="AV126" s="97" t="s">
        <v>112</v>
      </c>
      <c r="AW126" s="33">
        <v>15</v>
      </c>
      <c r="AX126" s="33">
        <v>0</v>
      </c>
      <c r="AY126" s="33">
        <v>15</v>
      </c>
      <c r="AZ126" s="33">
        <v>15</v>
      </c>
      <c r="BA126" s="33">
        <v>15</v>
      </c>
      <c r="BB126" s="33">
        <v>15</v>
      </c>
      <c r="BC126" s="33">
        <v>10</v>
      </c>
      <c r="BD126" s="88">
        <v>85</v>
      </c>
      <c r="BE126" s="88" t="s">
        <v>128</v>
      </c>
      <c r="BF126" s="34" t="s">
        <v>156</v>
      </c>
      <c r="BG126" s="88" t="s">
        <v>126</v>
      </c>
      <c r="BH126" s="88" t="s">
        <v>128</v>
      </c>
      <c r="BI126" s="88">
        <v>0</v>
      </c>
      <c r="BJ126" s="149"/>
      <c r="BK126" s="186"/>
      <c r="BL126" s="39" t="s">
        <v>165</v>
      </c>
      <c r="BM126" s="39" t="s">
        <v>165</v>
      </c>
      <c r="BN126" s="85">
        <v>0</v>
      </c>
      <c r="BO126" s="185"/>
      <c r="BP126" s="85">
        <v>0</v>
      </c>
      <c r="BQ126" s="185"/>
      <c r="BR126" s="56" t="s">
        <v>43</v>
      </c>
    </row>
    <row r="127" spans="1:70" s="37" customFormat="1" ht="105.05" customHeight="1" x14ac:dyDescent="0.2">
      <c r="A127" s="150">
        <v>50</v>
      </c>
      <c r="B127" s="150" t="s">
        <v>461</v>
      </c>
      <c r="C127" s="56" t="s">
        <v>43</v>
      </c>
      <c r="D127" s="92" t="s">
        <v>43</v>
      </c>
      <c r="E127" s="151" t="s">
        <v>34</v>
      </c>
      <c r="F127" s="152" t="s">
        <v>69</v>
      </c>
      <c r="G127" s="152" t="s">
        <v>76</v>
      </c>
      <c r="H127" s="152" t="s">
        <v>81</v>
      </c>
      <c r="I127" s="153" t="s">
        <v>363</v>
      </c>
      <c r="J127" s="154" t="s">
        <v>364</v>
      </c>
      <c r="K127" s="153" t="s">
        <v>303</v>
      </c>
      <c r="L127" s="152">
        <v>2</v>
      </c>
      <c r="M127" s="152">
        <v>5</v>
      </c>
      <c r="N127" s="156">
        <v>10</v>
      </c>
      <c r="O127" s="157" t="s">
        <v>816</v>
      </c>
      <c r="P127" s="157" t="s">
        <v>84</v>
      </c>
      <c r="Q127" s="157" t="s">
        <v>90</v>
      </c>
      <c r="R127" s="187">
        <v>1</v>
      </c>
      <c r="S127" s="187">
        <v>5</v>
      </c>
      <c r="T127" s="156">
        <v>5</v>
      </c>
      <c r="U127" s="157" t="s">
        <v>806</v>
      </c>
      <c r="V127" s="157" t="s">
        <v>84</v>
      </c>
      <c r="W127" s="152" t="s">
        <v>529</v>
      </c>
      <c r="X127" s="152" t="s">
        <v>23</v>
      </c>
      <c r="Y127" s="93" t="s">
        <v>698</v>
      </c>
      <c r="Z127" s="97" t="s">
        <v>577</v>
      </c>
      <c r="AA127" s="97" t="s">
        <v>23</v>
      </c>
      <c r="AB127" s="97" t="s">
        <v>408</v>
      </c>
      <c r="AC127" s="33" t="s">
        <v>7</v>
      </c>
      <c r="AD127" s="88">
        <v>1</v>
      </c>
      <c r="AE127" s="33">
        <v>0</v>
      </c>
      <c r="AF127" s="33">
        <v>1</v>
      </c>
      <c r="AG127" s="33">
        <v>0</v>
      </c>
      <c r="AH127" s="33">
        <v>0</v>
      </c>
      <c r="AI127" s="33" t="s">
        <v>23</v>
      </c>
      <c r="AJ127" s="97" t="s">
        <v>20</v>
      </c>
      <c r="AK127" s="97" t="s">
        <v>6</v>
      </c>
      <c r="AL127" s="97" t="s">
        <v>6</v>
      </c>
      <c r="AM127" s="97" t="s">
        <v>6</v>
      </c>
      <c r="AN127" s="97" t="s">
        <v>28</v>
      </c>
      <c r="AO127" s="33" t="s">
        <v>117</v>
      </c>
      <c r="AP127" s="33" t="s">
        <v>101</v>
      </c>
      <c r="AQ127" s="33" t="s">
        <v>103</v>
      </c>
      <c r="AR127" s="33" t="s">
        <v>105</v>
      </c>
      <c r="AS127" s="33" t="s">
        <v>113</v>
      </c>
      <c r="AT127" s="97" t="s">
        <v>108</v>
      </c>
      <c r="AU127" s="97" t="s">
        <v>110</v>
      </c>
      <c r="AV127" s="97" t="s">
        <v>112</v>
      </c>
      <c r="AW127" s="33">
        <v>15</v>
      </c>
      <c r="AX127" s="33">
        <v>15</v>
      </c>
      <c r="AY127" s="33">
        <v>15</v>
      </c>
      <c r="AZ127" s="33">
        <v>15</v>
      </c>
      <c r="BA127" s="33">
        <v>15</v>
      </c>
      <c r="BB127" s="33">
        <v>15</v>
      </c>
      <c r="BC127" s="33">
        <v>10</v>
      </c>
      <c r="BD127" s="88">
        <v>100</v>
      </c>
      <c r="BE127" s="88" t="s">
        <v>126</v>
      </c>
      <c r="BF127" s="34" t="s">
        <v>156</v>
      </c>
      <c r="BG127" s="88" t="s">
        <v>126</v>
      </c>
      <c r="BH127" s="88" t="s">
        <v>126</v>
      </c>
      <c r="BI127" s="88">
        <v>100</v>
      </c>
      <c r="BJ127" s="149">
        <v>100</v>
      </c>
      <c r="BK127" s="186" t="s">
        <v>126</v>
      </c>
      <c r="BL127" s="39" t="s">
        <v>165</v>
      </c>
      <c r="BM127" s="39" t="s">
        <v>165</v>
      </c>
      <c r="BN127" s="85">
        <v>0</v>
      </c>
      <c r="BO127" s="185">
        <v>1</v>
      </c>
      <c r="BP127" s="85">
        <v>2</v>
      </c>
      <c r="BQ127" s="185">
        <v>0</v>
      </c>
      <c r="BR127" s="56" t="s">
        <v>43</v>
      </c>
    </row>
    <row r="128" spans="1:70" s="37" customFormat="1" ht="67.650000000000006" x14ac:dyDescent="0.2">
      <c r="A128" s="150"/>
      <c r="B128" s="150"/>
      <c r="C128" s="56" t="s">
        <v>43</v>
      </c>
      <c r="D128" s="92" t="s">
        <v>43</v>
      </c>
      <c r="E128" s="151"/>
      <c r="F128" s="152"/>
      <c r="G128" s="152"/>
      <c r="H128" s="152"/>
      <c r="I128" s="153"/>
      <c r="J128" s="154"/>
      <c r="K128" s="153"/>
      <c r="L128" s="152"/>
      <c r="M128" s="152"/>
      <c r="N128" s="156">
        <v>0</v>
      </c>
      <c r="O128" s="157" t="s">
        <v>808</v>
      </c>
      <c r="P128" s="157">
        <v>0</v>
      </c>
      <c r="Q128" s="157"/>
      <c r="R128" s="155">
        <v>-2</v>
      </c>
      <c r="S128" s="155">
        <v>0</v>
      </c>
      <c r="T128" s="156">
        <v>0</v>
      </c>
      <c r="U128" s="157" t="s">
        <v>809</v>
      </c>
      <c r="V128" s="157">
        <v>0</v>
      </c>
      <c r="W128" s="152"/>
      <c r="X128" s="152"/>
      <c r="Y128" s="93" t="s">
        <v>699</v>
      </c>
      <c r="Z128" s="97" t="s">
        <v>578</v>
      </c>
      <c r="AA128" s="97" t="s">
        <v>23</v>
      </c>
      <c r="AB128" s="97" t="s">
        <v>579</v>
      </c>
      <c r="AC128" s="33" t="s">
        <v>7</v>
      </c>
      <c r="AD128" s="88">
        <v>0</v>
      </c>
      <c r="AE128" s="33">
        <v>0</v>
      </c>
      <c r="AF128" s="33">
        <v>0</v>
      </c>
      <c r="AG128" s="33">
        <v>0</v>
      </c>
      <c r="AH128" s="33">
        <v>0</v>
      </c>
      <c r="AI128" s="33" t="s">
        <v>6</v>
      </c>
      <c r="AJ128" s="97" t="s">
        <v>20</v>
      </c>
      <c r="AK128" s="97" t="s">
        <v>6</v>
      </c>
      <c r="AL128" s="97" t="s">
        <v>6</v>
      </c>
      <c r="AM128" s="97" t="s">
        <v>6</v>
      </c>
      <c r="AN128" s="97" t="s">
        <v>30</v>
      </c>
      <c r="AO128" s="33" t="s">
        <v>117</v>
      </c>
      <c r="AP128" s="33" t="s">
        <v>101</v>
      </c>
      <c r="AQ128" s="33" t="s">
        <v>103</v>
      </c>
      <c r="AR128" s="33" t="s">
        <v>105</v>
      </c>
      <c r="AS128" s="33" t="s">
        <v>113</v>
      </c>
      <c r="AT128" s="97" t="s">
        <v>108</v>
      </c>
      <c r="AU128" s="97" t="s">
        <v>110</v>
      </c>
      <c r="AV128" s="97" t="s">
        <v>112</v>
      </c>
      <c r="AW128" s="33">
        <v>15</v>
      </c>
      <c r="AX128" s="33">
        <v>15</v>
      </c>
      <c r="AY128" s="33">
        <v>15</v>
      </c>
      <c r="AZ128" s="33">
        <v>15</v>
      </c>
      <c r="BA128" s="33">
        <v>15</v>
      </c>
      <c r="BB128" s="33">
        <v>15</v>
      </c>
      <c r="BC128" s="33">
        <v>10</v>
      </c>
      <c r="BD128" s="88">
        <v>100</v>
      </c>
      <c r="BE128" s="88" t="s">
        <v>126</v>
      </c>
      <c r="BF128" s="34" t="s">
        <v>156</v>
      </c>
      <c r="BG128" s="88" t="s">
        <v>126</v>
      </c>
      <c r="BH128" s="88" t="s">
        <v>126</v>
      </c>
      <c r="BI128" s="88">
        <v>100</v>
      </c>
      <c r="BJ128" s="149"/>
      <c r="BK128" s="186"/>
      <c r="BL128" s="39" t="s">
        <v>165</v>
      </c>
      <c r="BM128" s="39" t="s">
        <v>165</v>
      </c>
      <c r="BN128" s="85">
        <v>2</v>
      </c>
      <c r="BO128" s="185"/>
      <c r="BP128" s="85">
        <v>2</v>
      </c>
      <c r="BQ128" s="185"/>
      <c r="BR128" s="56" t="s">
        <v>43</v>
      </c>
    </row>
    <row r="129" spans="1:138" s="37" customFormat="1" ht="167.95" customHeight="1" x14ac:dyDescent="0.2">
      <c r="A129" s="123">
        <v>51</v>
      </c>
      <c r="B129" s="123" t="s">
        <v>462</v>
      </c>
      <c r="C129" s="56" t="s">
        <v>44</v>
      </c>
      <c r="D129" s="124" t="s">
        <v>44</v>
      </c>
      <c r="E129" s="124" t="s">
        <v>38</v>
      </c>
      <c r="F129" s="118" t="s">
        <v>69</v>
      </c>
      <c r="G129" s="118" t="s">
        <v>77</v>
      </c>
      <c r="H129" s="118" t="s">
        <v>81</v>
      </c>
      <c r="I129" s="125" t="s">
        <v>365</v>
      </c>
      <c r="J129" s="126" t="s">
        <v>366</v>
      </c>
      <c r="K129" s="125" t="s">
        <v>367</v>
      </c>
      <c r="L129" s="118">
        <v>2</v>
      </c>
      <c r="M129" s="118">
        <v>4</v>
      </c>
      <c r="N129" s="121">
        <f t="shared" ref="N129:N130" si="0">+L129*M129</f>
        <v>8</v>
      </c>
      <c r="O129" s="128" t="str">
        <f>(CONCATENATE(L129,M129))</f>
        <v>24</v>
      </c>
      <c r="P129" s="128" t="str">
        <f>IF(OR(O129="11",O129="12",O129="21",O129="22",O129="31"),$P$9,IF(OR(O129="41",O129="32",O129="23",O129="13"),$P$8,IF(OR(O129="51",O129="52",O129="42",O129="43",O129="33",O129="24",O129="14"),$P$7,IF(OR(O129="53",O129="54",O129="44",O129="34",O129="55",O129="45",O129="35",O129="25",O129="15"),$P$6,0))))</f>
        <v>RIESGO ALTO</v>
      </c>
      <c r="Q129" s="122" t="s">
        <v>90</v>
      </c>
      <c r="R129" s="120">
        <f>+IF(INT(L129-BO129)&lt;=1,1,INT(L129-BO129))</f>
        <v>1</v>
      </c>
      <c r="S129" s="120">
        <f>INT(M129-BQ129)</f>
        <v>2</v>
      </c>
      <c r="T129" s="121">
        <f>+R129*S129</f>
        <v>2</v>
      </c>
      <c r="U129" s="128" t="str">
        <f>(CONCATENATE(R129,S129))</f>
        <v>12</v>
      </c>
      <c r="V129" s="128" t="str">
        <f>IF(OR(U129="11",U129="12",U129="21",U129="22",U129="31"),$P$9,IF(OR(U129="41",U129="32",U129="23",U129="13"),$P$8,IF(OR(U129="51",U129="52",U129="42",U129="43",U129="33",U129="24",U129="14"),$P$7,IF(OR(U129="53",U129="54",U129="44",U129="34",U129="55",U129="45",U129="35",U129="25",U129="15"),$P$6,0))))</f>
        <v>RIESGO BAJO</v>
      </c>
      <c r="W129" s="118" t="s">
        <v>544</v>
      </c>
      <c r="X129" s="118" t="s">
        <v>23</v>
      </c>
      <c r="Y129" s="125" t="s">
        <v>674</v>
      </c>
      <c r="Z129" s="127" t="s">
        <v>368</v>
      </c>
      <c r="AA129" s="127" t="s">
        <v>23</v>
      </c>
      <c r="AB129" s="127" t="s">
        <v>632</v>
      </c>
      <c r="AC129" s="33" t="s">
        <v>7</v>
      </c>
      <c r="AD129" s="119">
        <f t="shared" ref="AD129:AD137" si="1">+SUM(AE129:AH129)</f>
        <v>4</v>
      </c>
      <c r="AE129" s="33">
        <v>1</v>
      </c>
      <c r="AF129" s="33">
        <v>1</v>
      </c>
      <c r="AG129" s="33">
        <v>1</v>
      </c>
      <c r="AH129" s="33">
        <v>1</v>
      </c>
      <c r="AI129" s="33" t="s">
        <v>23</v>
      </c>
      <c r="AJ129" s="127" t="s">
        <v>20</v>
      </c>
      <c r="AK129" s="127" t="s">
        <v>6</v>
      </c>
      <c r="AL129" s="127" t="s">
        <v>6</v>
      </c>
      <c r="AM129" s="127" t="s">
        <v>6</v>
      </c>
      <c r="AN129" s="127" t="s">
        <v>61</v>
      </c>
      <c r="AO129" s="33" t="s">
        <v>117</v>
      </c>
      <c r="AP129" s="33" t="s">
        <v>101</v>
      </c>
      <c r="AQ129" s="33" t="s">
        <v>103</v>
      </c>
      <c r="AR129" s="33" t="s">
        <v>105</v>
      </c>
      <c r="AS129" s="33" t="str">
        <f t="shared" ref="AS129:AS133" si="2">+IF(AJ129="Preventivo","Prevenir",IF(AJ129="Detectivo","Detectar","No es un control"))</f>
        <v>Prevenir</v>
      </c>
      <c r="AT129" s="127" t="s">
        <v>108</v>
      </c>
      <c r="AU129" s="127" t="s">
        <v>110</v>
      </c>
      <c r="AV129" s="127" t="s">
        <v>112</v>
      </c>
      <c r="AW129" s="33">
        <f t="shared" ref="AW129:AW133" si="3">+IF(AP129=$AP$6,$AP$10,$AP$11)</f>
        <v>15</v>
      </c>
      <c r="AX129" s="33">
        <f t="shared" ref="AX129:AX133" si="4">+IF(AQ129=$AQ$6,$AQ$10,$AQ$11)</f>
        <v>15</v>
      </c>
      <c r="AY129" s="33">
        <f t="shared" ref="AY129:AY133" si="5">+IF(AR129=$AR$6,$AR$10,$AR$11)</f>
        <v>15</v>
      </c>
      <c r="AZ129" s="33">
        <f t="shared" ref="AZ129:AZ133" si="6">IF(AS129=$AS$6,$AS$10,IF(AS129=$AS$7,$AS$11,0))</f>
        <v>15</v>
      </c>
      <c r="BA129" s="33">
        <f t="shared" ref="BA129:BA133" si="7">+IF(AT129=$AT$6,$AT$10,$AT$11)</f>
        <v>15</v>
      </c>
      <c r="BB129" s="33">
        <f t="shared" ref="BB129:BB133" si="8">+IF(AU129=$AU$6,$AU$10,$AU$11)</f>
        <v>15</v>
      </c>
      <c r="BC129" s="33">
        <f t="shared" ref="BC129:BC133" si="9">IF(AV129=$AV$6,$AV$10,IF(AV129=$AV$7,$AV$11,0))</f>
        <v>10</v>
      </c>
      <c r="BD129" s="119">
        <f t="shared" ref="BD129:BD133" si="10">SUM(AW129:BC129)</f>
        <v>100</v>
      </c>
      <c r="BE129" s="119" t="str">
        <f t="shared" ref="BE129:BE133" si="11">+IF(BD129&lt;=85,"Débil",IF(AND(BD129&gt;85,BD129&lt;96),"Moderado","Fuerte"))</f>
        <v>Fuerte</v>
      </c>
      <c r="BF129" s="34" t="s">
        <v>156</v>
      </c>
      <c r="BG129" s="119" t="str">
        <f t="shared" ref="BG129:BG133" si="12">+IF(BF129=$BF$6,"Fuerte",IF(BF129=$BF$7,"Moderado","Débil"))</f>
        <v>Fuerte</v>
      </c>
      <c r="BH129" s="119" t="str">
        <f t="shared" ref="BH129:BH133" si="13">+IF(AND(BE129="Fuerte",BG129="Fuerte"),"Fuerte",IF(BE129="Débil","Débil",IF(BG129="Débil","Débil","Moderado")))</f>
        <v>Fuerte</v>
      </c>
      <c r="BI129" s="119">
        <f t="shared" ref="BI129:BI133" si="14">+IF(BH129=$BE$6,100,IF(BH129=$BE$7,50,0))</f>
        <v>100</v>
      </c>
      <c r="BJ129" s="100">
        <f>+AVERAGE(BI129:BI129)</f>
        <v>100</v>
      </c>
      <c r="BK129" s="119" t="str">
        <f t="shared" ref="BK129:BK132" si="15">IF(BJ129&lt;50,"Débil",IF(BJ129=100,"Fuerte","Moderado"))</f>
        <v>Fuerte</v>
      </c>
      <c r="BL129" s="39" t="s">
        <v>165</v>
      </c>
      <c r="BM129" s="39" t="s">
        <v>165</v>
      </c>
      <c r="BN129" s="121">
        <f>IF(E129=$E$7,0,IF(AND(BK129="Fuerte",BL129="Directamente"),2,IF(AND(BK129="Moderado",BL129="Directamente"),1,0)))</f>
        <v>2</v>
      </c>
      <c r="BO129" s="117">
        <f>+AVERAGE(BN129:BN129)</f>
        <v>2</v>
      </c>
      <c r="BP129" s="121">
        <f>IF(D129=$E$7,0,IF(AND(BK129="Fuerte",BL129="Indirectamente"),1,IF(AND(BK129="Fuerte",BL129="Directamente"),2,IF(AND(BK129="Moderado",BL129="Directamente"),1,0))))</f>
        <v>2</v>
      </c>
      <c r="BQ129" s="117">
        <f>+AVERAGE(BP129:BP129)</f>
        <v>2</v>
      </c>
      <c r="BR129" s="56" t="s">
        <v>44</v>
      </c>
    </row>
    <row r="130" spans="1:138" s="37" customFormat="1" ht="134.30000000000001" customHeight="1" x14ac:dyDescent="0.2">
      <c r="A130" s="150">
        <v>52</v>
      </c>
      <c r="B130" s="150" t="s">
        <v>463</v>
      </c>
      <c r="C130" s="56" t="s">
        <v>44</v>
      </c>
      <c r="D130" s="124" t="s">
        <v>44</v>
      </c>
      <c r="E130" s="151" t="s">
        <v>38</v>
      </c>
      <c r="F130" s="152" t="s">
        <v>69</v>
      </c>
      <c r="G130" s="152" t="s">
        <v>77</v>
      </c>
      <c r="H130" s="152" t="s">
        <v>82</v>
      </c>
      <c r="I130" s="153" t="s">
        <v>369</v>
      </c>
      <c r="J130" s="154" t="s">
        <v>370</v>
      </c>
      <c r="K130" s="153" t="s">
        <v>367</v>
      </c>
      <c r="L130" s="152">
        <v>2</v>
      </c>
      <c r="M130" s="152">
        <v>4</v>
      </c>
      <c r="N130" s="156">
        <f t="shared" si="0"/>
        <v>8</v>
      </c>
      <c r="O130" s="205" t="str">
        <f>(CONCATENATE(L130,M130))</f>
        <v>24</v>
      </c>
      <c r="P130" s="205" t="str">
        <f>IF(OR(O130="11",O130="12",O130="21",O130="22",O130="31"),$P$9,IF(OR(O130="41",O130="32",O130="23",O130="13"),$P$8,IF(OR(O130="51",O130="52",O130="42",O130="43",O130="33",O130="24",O130="14"),$P$7,IF(OR(O130="53",O130="54",O130="44",O130="34",O130="55",O130="45",O130="35",O130="25",O130="15"),$P$6,0))))</f>
        <v>RIESGO ALTO</v>
      </c>
      <c r="Q130" s="157" t="s">
        <v>90</v>
      </c>
      <c r="R130" s="187">
        <f>+IF(INT(L130-BO130)&lt;=1,1,INT(L130-BO130))</f>
        <v>1</v>
      </c>
      <c r="S130" s="187">
        <f>INT(M130-BQ130)</f>
        <v>2</v>
      </c>
      <c r="T130" s="156">
        <f>+R130*S130</f>
        <v>2</v>
      </c>
      <c r="U130" s="205" t="str">
        <f>(CONCATENATE(R130,S130))</f>
        <v>12</v>
      </c>
      <c r="V130" s="205" t="str">
        <f>IF(OR(U130="11",U130="12",U130="21",U130="22",U130="31"),$P$9,IF(OR(U130="41",U130="32",U130="23",U130="13"),$P$8,IF(OR(U130="51",U130="52",U130="42",U130="43",U130="33",U130="24",U130="14"),$P$7,IF(OR(U130="53",U130="54",U130="44",U130="34",U130="55",U130="45",U130="35",U130="25",U130="15"),$P$6,0))))</f>
        <v>RIESGO BAJO</v>
      </c>
      <c r="W130" s="152" t="s">
        <v>544</v>
      </c>
      <c r="X130" s="152" t="s">
        <v>23</v>
      </c>
      <c r="Y130" s="125" t="s">
        <v>673</v>
      </c>
      <c r="Z130" s="127" t="s">
        <v>630</v>
      </c>
      <c r="AA130" s="127" t="s">
        <v>23</v>
      </c>
      <c r="AB130" s="127" t="s">
        <v>631</v>
      </c>
      <c r="AC130" s="33" t="s">
        <v>7</v>
      </c>
      <c r="AD130" s="119">
        <f t="shared" si="1"/>
        <v>6</v>
      </c>
      <c r="AE130" s="33">
        <v>1</v>
      </c>
      <c r="AF130" s="33">
        <v>2</v>
      </c>
      <c r="AG130" s="33">
        <v>1</v>
      </c>
      <c r="AH130" s="33">
        <v>2</v>
      </c>
      <c r="AI130" s="33" t="s">
        <v>23</v>
      </c>
      <c r="AJ130" s="127" t="s">
        <v>20</v>
      </c>
      <c r="AK130" s="127" t="s">
        <v>6</v>
      </c>
      <c r="AL130" s="127" t="s">
        <v>6</v>
      </c>
      <c r="AM130" s="127" t="s">
        <v>6</v>
      </c>
      <c r="AN130" s="127" t="s">
        <v>27</v>
      </c>
      <c r="AO130" s="33" t="s">
        <v>117</v>
      </c>
      <c r="AP130" s="33" t="s">
        <v>101</v>
      </c>
      <c r="AQ130" s="33" t="s">
        <v>103</v>
      </c>
      <c r="AR130" s="33" t="s">
        <v>105</v>
      </c>
      <c r="AS130" s="33" t="str">
        <f>+IF(AJ130="Preventivo","Prevenir",IF(AJ130="Detectivo","Detectar","No es un control"))</f>
        <v>Prevenir</v>
      </c>
      <c r="AT130" s="127" t="s">
        <v>108</v>
      </c>
      <c r="AU130" s="127" t="s">
        <v>110</v>
      </c>
      <c r="AV130" s="127" t="s">
        <v>112</v>
      </c>
      <c r="AW130" s="33">
        <f t="shared" si="3"/>
        <v>15</v>
      </c>
      <c r="AX130" s="33">
        <f t="shared" si="4"/>
        <v>15</v>
      </c>
      <c r="AY130" s="33">
        <f t="shared" si="5"/>
        <v>15</v>
      </c>
      <c r="AZ130" s="33">
        <f t="shared" si="6"/>
        <v>15</v>
      </c>
      <c r="BA130" s="33">
        <f t="shared" si="7"/>
        <v>15</v>
      </c>
      <c r="BB130" s="33">
        <f t="shared" si="8"/>
        <v>15</v>
      </c>
      <c r="BC130" s="33">
        <f t="shared" si="9"/>
        <v>10</v>
      </c>
      <c r="BD130" s="119">
        <f t="shared" si="10"/>
        <v>100</v>
      </c>
      <c r="BE130" s="119" t="str">
        <f t="shared" si="11"/>
        <v>Fuerte</v>
      </c>
      <c r="BF130" s="34" t="s">
        <v>156</v>
      </c>
      <c r="BG130" s="119" t="str">
        <f t="shared" si="12"/>
        <v>Fuerte</v>
      </c>
      <c r="BH130" s="119" t="str">
        <f t="shared" si="13"/>
        <v>Fuerte</v>
      </c>
      <c r="BI130" s="119">
        <f t="shared" si="14"/>
        <v>100</v>
      </c>
      <c r="BJ130" s="194">
        <f>+AVERAGE(BI130:BI131)</f>
        <v>100</v>
      </c>
      <c r="BK130" s="186" t="str">
        <f t="shared" si="15"/>
        <v>Fuerte</v>
      </c>
      <c r="BL130" s="39" t="s">
        <v>165</v>
      </c>
      <c r="BM130" s="39" t="s">
        <v>165</v>
      </c>
      <c r="BN130" s="121">
        <f>IF(E130=$E$7,0,IF(AND(BK130="Fuerte",BL130="Directamente"),2,IF(AND(BK130="Moderado",BL130="Directamente"),1,0)))</f>
        <v>2</v>
      </c>
      <c r="BO130" s="185">
        <f>+AVERAGE(BN130:BN131)</f>
        <v>2</v>
      </c>
      <c r="BP130" s="121">
        <f>IF(D130=$E$7,0,IF(AND(BK130="Fuerte",BL130="Indirectamente"),1,IF(AND(BK130="Fuerte",BL130="Directamente"),2,IF(AND(BK130="Moderado",BL130="Directamente"),1,0))))</f>
        <v>2</v>
      </c>
      <c r="BQ130" s="185">
        <f>+AVERAGE(BP130:BP131)</f>
        <v>2</v>
      </c>
      <c r="BR130" s="56" t="s">
        <v>44</v>
      </c>
    </row>
    <row r="131" spans="1:138" s="37" customFormat="1" ht="121.5" customHeight="1" x14ac:dyDescent="0.2">
      <c r="A131" s="150"/>
      <c r="B131" s="150"/>
      <c r="C131" s="56" t="s">
        <v>44</v>
      </c>
      <c r="D131" s="124" t="s">
        <v>44</v>
      </c>
      <c r="E131" s="151"/>
      <c r="F131" s="152"/>
      <c r="G131" s="152"/>
      <c r="H131" s="152"/>
      <c r="I131" s="153"/>
      <c r="J131" s="154"/>
      <c r="K131" s="153"/>
      <c r="L131" s="152"/>
      <c r="M131" s="152"/>
      <c r="N131" s="156"/>
      <c r="O131" s="205"/>
      <c r="P131" s="205"/>
      <c r="Q131" s="157"/>
      <c r="R131" s="155">
        <f>+L131-BN131</f>
        <v>-2</v>
      </c>
      <c r="S131" s="155">
        <f>+M131-BQ131</f>
        <v>0</v>
      </c>
      <c r="T131" s="156"/>
      <c r="U131" s="205"/>
      <c r="V131" s="205"/>
      <c r="W131" s="152"/>
      <c r="X131" s="152"/>
      <c r="Y131" s="125" t="s">
        <v>675</v>
      </c>
      <c r="Z131" s="127" t="s">
        <v>633</v>
      </c>
      <c r="AA131" s="127" t="s">
        <v>23</v>
      </c>
      <c r="AB131" s="127" t="s">
        <v>634</v>
      </c>
      <c r="AC131" s="33" t="s">
        <v>7</v>
      </c>
      <c r="AD131" s="119">
        <f t="shared" si="1"/>
        <v>12</v>
      </c>
      <c r="AE131" s="33">
        <v>3</v>
      </c>
      <c r="AF131" s="33">
        <v>3</v>
      </c>
      <c r="AG131" s="33">
        <v>3</v>
      </c>
      <c r="AH131" s="33">
        <v>3</v>
      </c>
      <c r="AI131" s="33" t="s">
        <v>23</v>
      </c>
      <c r="AJ131" s="127" t="s">
        <v>20</v>
      </c>
      <c r="AK131" s="127" t="s">
        <v>6</v>
      </c>
      <c r="AL131" s="127" t="s">
        <v>6</v>
      </c>
      <c r="AM131" s="127" t="s">
        <v>6</v>
      </c>
      <c r="AN131" s="127" t="s">
        <v>30</v>
      </c>
      <c r="AO131" s="33" t="s">
        <v>117</v>
      </c>
      <c r="AP131" s="33" t="s">
        <v>101</v>
      </c>
      <c r="AQ131" s="33" t="s">
        <v>103</v>
      </c>
      <c r="AR131" s="33" t="s">
        <v>105</v>
      </c>
      <c r="AS131" s="33" t="str">
        <f t="shared" si="2"/>
        <v>Prevenir</v>
      </c>
      <c r="AT131" s="127" t="s">
        <v>108</v>
      </c>
      <c r="AU131" s="127" t="s">
        <v>110</v>
      </c>
      <c r="AV131" s="127" t="s">
        <v>112</v>
      </c>
      <c r="AW131" s="33">
        <f t="shared" si="3"/>
        <v>15</v>
      </c>
      <c r="AX131" s="33">
        <f t="shared" si="4"/>
        <v>15</v>
      </c>
      <c r="AY131" s="33">
        <f t="shared" si="5"/>
        <v>15</v>
      </c>
      <c r="AZ131" s="33">
        <f t="shared" si="6"/>
        <v>15</v>
      </c>
      <c r="BA131" s="33">
        <f t="shared" si="7"/>
        <v>15</v>
      </c>
      <c r="BB131" s="33">
        <f t="shared" si="8"/>
        <v>15</v>
      </c>
      <c r="BC131" s="33">
        <f t="shared" si="9"/>
        <v>10</v>
      </c>
      <c r="BD131" s="119">
        <f t="shared" si="10"/>
        <v>100</v>
      </c>
      <c r="BE131" s="119" t="str">
        <f t="shared" si="11"/>
        <v>Fuerte</v>
      </c>
      <c r="BF131" s="34" t="s">
        <v>156</v>
      </c>
      <c r="BG131" s="119" t="str">
        <f t="shared" si="12"/>
        <v>Fuerte</v>
      </c>
      <c r="BH131" s="119" t="str">
        <f t="shared" si="13"/>
        <v>Fuerte</v>
      </c>
      <c r="BI131" s="119">
        <f t="shared" si="14"/>
        <v>100</v>
      </c>
      <c r="BJ131" s="195"/>
      <c r="BK131" s="186"/>
      <c r="BL131" s="39" t="s">
        <v>165</v>
      </c>
      <c r="BM131" s="39" t="s">
        <v>165</v>
      </c>
      <c r="BN131" s="121">
        <f>IF(E131=$E$7,0,IF(AND(BK130="Fuerte",BL131="Directamente"),2,IF(AND(BK130="Moderado",BL131="Directamente"),1,0)))</f>
        <v>2</v>
      </c>
      <c r="BO131" s="185"/>
      <c r="BP131" s="121">
        <f>IF(D131=$E$7,0,IF(AND(BK130="Fuerte",BL131="Indirectamente"),1,IF(AND(BK130="Fuerte",BL131="Directamente"),2,IF(AND(BK130="Moderado",BL131="Directamente"),1,0))))</f>
        <v>2</v>
      </c>
      <c r="BQ131" s="185"/>
      <c r="BR131" s="56" t="s">
        <v>44</v>
      </c>
    </row>
    <row r="132" spans="1:138" s="37" customFormat="1" ht="128.19999999999999" customHeight="1" x14ac:dyDescent="0.2">
      <c r="A132" s="150">
        <v>53</v>
      </c>
      <c r="B132" s="150" t="s">
        <v>464</v>
      </c>
      <c r="C132" s="56" t="s">
        <v>44</v>
      </c>
      <c r="D132" s="124" t="s">
        <v>44</v>
      </c>
      <c r="E132" s="151" t="s">
        <v>38</v>
      </c>
      <c r="F132" s="152" t="s">
        <v>69</v>
      </c>
      <c r="G132" s="152" t="s">
        <v>77</v>
      </c>
      <c r="H132" s="152" t="s">
        <v>71</v>
      </c>
      <c r="I132" s="153" t="s">
        <v>371</v>
      </c>
      <c r="J132" s="154" t="s">
        <v>372</v>
      </c>
      <c r="K132" s="153" t="s">
        <v>373</v>
      </c>
      <c r="L132" s="152">
        <v>2</v>
      </c>
      <c r="M132" s="152">
        <v>4</v>
      </c>
      <c r="N132" s="156">
        <f>+L132*M132</f>
        <v>8</v>
      </c>
      <c r="O132" s="205" t="str">
        <f>(CONCATENATE(L132,M132))</f>
        <v>24</v>
      </c>
      <c r="P132" s="205" t="str">
        <f>IF(OR(O132="11",O132="12",O132="21",O132="22",O132="31"),$P$9,IF(OR(O132="41",O132="32",O132="23",O132="13"),$P$8,IF(OR(O132="51",O132="52",O132="42",O132="43",O132="33",O132="24",O132="14"),$P$7,IF(OR(O132="53",O132="54",O132="44",O132="34",O132="55",O132="45",O132="35",O132="25",O132="15"),$P$6,0))))</f>
        <v>RIESGO ALTO</v>
      </c>
      <c r="Q132" s="157" t="s">
        <v>90</v>
      </c>
      <c r="R132" s="187">
        <f>+IF(INT(L132-BO132)&lt;=1,1,INT(L132-BO132))</f>
        <v>1</v>
      </c>
      <c r="S132" s="187">
        <f>INT(M132-BQ132)</f>
        <v>2</v>
      </c>
      <c r="T132" s="156">
        <f>+R132*S132</f>
        <v>2</v>
      </c>
      <c r="U132" s="205" t="str">
        <f>(CONCATENATE(R132,S132))</f>
        <v>12</v>
      </c>
      <c r="V132" s="205" t="str">
        <f>IF(OR(U132="11",U132="12",U132="21",U132="22",U132="31"),$P$9,IF(OR(U132="41",U132="32",U132="23",U132="13"),$P$8,IF(OR(U132="51",U132="52",U132="42",U132="43",U132="33",U132="24",U132="14"),$P$7,IF(OR(U132="53",U132="54",U132="44",U132="34",U132="55",U132="45",U132="35",U132="25",U132="15"),$P$6,0))))</f>
        <v>RIESGO BAJO</v>
      </c>
      <c r="W132" s="152" t="s">
        <v>544</v>
      </c>
      <c r="X132" s="152" t="s">
        <v>23</v>
      </c>
      <c r="Y132" s="125" t="s">
        <v>676</v>
      </c>
      <c r="Z132" s="127" t="s">
        <v>635</v>
      </c>
      <c r="AA132" s="127" t="s">
        <v>23</v>
      </c>
      <c r="AB132" s="127" t="s">
        <v>636</v>
      </c>
      <c r="AC132" s="33" t="s">
        <v>7</v>
      </c>
      <c r="AD132" s="119">
        <f t="shared" si="1"/>
        <v>0</v>
      </c>
      <c r="AE132" s="33">
        <v>0</v>
      </c>
      <c r="AF132" s="33">
        <v>0</v>
      </c>
      <c r="AG132" s="33">
        <v>0</v>
      </c>
      <c r="AH132" s="33">
        <v>0</v>
      </c>
      <c r="AI132" s="33" t="s">
        <v>6</v>
      </c>
      <c r="AJ132" s="127" t="s">
        <v>20</v>
      </c>
      <c r="AK132" s="127" t="s">
        <v>6</v>
      </c>
      <c r="AL132" s="127" t="s">
        <v>6</v>
      </c>
      <c r="AM132" s="127" t="s">
        <v>6</v>
      </c>
      <c r="AN132" s="127" t="s">
        <v>29</v>
      </c>
      <c r="AO132" s="33" t="s">
        <v>117</v>
      </c>
      <c r="AP132" s="33" t="s">
        <v>101</v>
      </c>
      <c r="AQ132" s="33" t="s">
        <v>103</v>
      </c>
      <c r="AR132" s="33" t="s">
        <v>105</v>
      </c>
      <c r="AS132" s="33" t="str">
        <f t="shared" si="2"/>
        <v>Prevenir</v>
      </c>
      <c r="AT132" s="127" t="s">
        <v>108</v>
      </c>
      <c r="AU132" s="127" t="s">
        <v>110</v>
      </c>
      <c r="AV132" s="127" t="s">
        <v>112</v>
      </c>
      <c r="AW132" s="33">
        <f t="shared" si="3"/>
        <v>15</v>
      </c>
      <c r="AX132" s="33">
        <f t="shared" si="4"/>
        <v>15</v>
      </c>
      <c r="AY132" s="33">
        <f t="shared" si="5"/>
        <v>15</v>
      </c>
      <c r="AZ132" s="33">
        <f t="shared" si="6"/>
        <v>15</v>
      </c>
      <c r="BA132" s="33">
        <f t="shared" si="7"/>
        <v>15</v>
      </c>
      <c r="BB132" s="33">
        <f t="shared" si="8"/>
        <v>15</v>
      </c>
      <c r="BC132" s="33">
        <f t="shared" si="9"/>
        <v>10</v>
      </c>
      <c r="BD132" s="119">
        <f t="shared" si="10"/>
        <v>100</v>
      </c>
      <c r="BE132" s="119" t="str">
        <f t="shared" si="11"/>
        <v>Fuerte</v>
      </c>
      <c r="BF132" s="34" t="s">
        <v>156</v>
      </c>
      <c r="BG132" s="119" t="str">
        <f t="shared" si="12"/>
        <v>Fuerte</v>
      </c>
      <c r="BH132" s="119" t="str">
        <f t="shared" si="13"/>
        <v>Fuerte</v>
      </c>
      <c r="BI132" s="119">
        <f t="shared" si="14"/>
        <v>100</v>
      </c>
      <c r="BJ132" s="194">
        <f>+AVERAGE(BI132:BI133)</f>
        <v>100</v>
      </c>
      <c r="BK132" s="186" t="str">
        <f t="shared" si="15"/>
        <v>Fuerte</v>
      </c>
      <c r="BL132" s="39" t="s">
        <v>165</v>
      </c>
      <c r="BM132" s="39" t="s">
        <v>165</v>
      </c>
      <c r="BN132" s="121">
        <f>IF(E132=$E$7,0,IF(AND(BK132="Fuerte",BL132="Directamente"),2,IF(AND(BK132="Moderado",BL132="Directamente"),1,0)))</f>
        <v>2</v>
      </c>
      <c r="BO132" s="185">
        <f>+AVERAGE(BN132:BN133)</f>
        <v>2</v>
      </c>
      <c r="BP132" s="121">
        <f>IF(D132=$E$7,0,IF(AND(BK132="Fuerte",BL132="Indirectamente"),1,IF(AND(BK132="Fuerte",BL132="Directamente"),2,IF(AND(BK132="Moderado",BL132="Directamente"),1,0))))</f>
        <v>2</v>
      </c>
      <c r="BQ132" s="185">
        <f>+AVERAGE(BP132:BP133)</f>
        <v>2</v>
      </c>
      <c r="BR132" s="56" t="s">
        <v>44</v>
      </c>
    </row>
    <row r="133" spans="1:138" s="37" customFormat="1" ht="113.35" customHeight="1" x14ac:dyDescent="0.2">
      <c r="A133" s="150"/>
      <c r="B133" s="150"/>
      <c r="C133" s="56" t="s">
        <v>44</v>
      </c>
      <c r="D133" s="124" t="s">
        <v>44</v>
      </c>
      <c r="E133" s="151"/>
      <c r="F133" s="152"/>
      <c r="G133" s="152"/>
      <c r="H133" s="152"/>
      <c r="I133" s="153"/>
      <c r="J133" s="154"/>
      <c r="K133" s="153"/>
      <c r="L133" s="152"/>
      <c r="M133" s="152"/>
      <c r="N133" s="156"/>
      <c r="O133" s="205"/>
      <c r="P133" s="205">
        <f>IF(OR(O133="11",O133="12",O133="21",O133="22",O133="31"),$P$9,IF(OR(O133="41",O133="32",O133="23",O133="13"),$P$8,IF(OR(O133="51",O133="52",O133="42",O133="43",O133="33",O133="24",O133="14"),$P$7,IF(OR(O133="53",O133="54",O133="44",O133="34",O133="55",O133="45",O133="35",O133="25",O133="15"),$P$6,0))))</f>
        <v>0</v>
      </c>
      <c r="Q133" s="157"/>
      <c r="R133" s="155">
        <f>+L133-BN133</f>
        <v>-2</v>
      </c>
      <c r="S133" s="155">
        <f>+M133-BQ133</f>
        <v>0</v>
      </c>
      <c r="T133" s="156"/>
      <c r="U133" s="205"/>
      <c r="V133" s="205">
        <f>IF(OR(U133="11",U133="12",U133="21",U133="22",U133="31"),$P$9,IF(OR(U133="41",U133="32",U133="23",U133="13"),$P$8,IF(OR(U133="51",U133="52",U133="42",U133="43",U133="33",U133="24",U133="14"),$P$7,IF(OR(U133="53",U133="54",U133="44",U133="34",U133="55",U133="45",U133="35",U133="25",U133="15"),$P$6,0))))</f>
        <v>0</v>
      </c>
      <c r="W133" s="152"/>
      <c r="X133" s="152"/>
      <c r="Y133" s="125" t="s">
        <v>677</v>
      </c>
      <c r="Z133" s="127" t="s">
        <v>374</v>
      </c>
      <c r="AA133" s="127" t="s">
        <v>23</v>
      </c>
      <c r="AB133" s="127" t="s">
        <v>637</v>
      </c>
      <c r="AC133" s="33" t="s">
        <v>7</v>
      </c>
      <c r="AD133" s="119">
        <f t="shared" si="1"/>
        <v>6</v>
      </c>
      <c r="AE133" s="33">
        <v>1</v>
      </c>
      <c r="AF133" s="33">
        <v>2</v>
      </c>
      <c r="AG133" s="33">
        <v>1</v>
      </c>
      <c r="AH133" s="33">
        <v>2</v>
      </c>
      <c r="AI133" s="33" t="s">
        <v>23</v>
      </c>
      <c r="AJ133" s="127" t="s">
        <v>20</v>
      </c>
      <c r="AK133" s="127" t="s">
        <v>6</v>
      </c>
      <c r="AL133" s="127" t="s">
        <v>6</v>
      </c>
      <c r="AM133" s="127" t="s">
        <v>6</v>
      </c>
      <c r="AN133" s="127" t="s">
        <v>29</v>
      </c>
      <c r="AO133" s="33" t="s">
        <v>117</v>
      </c>
      <c r="AP133" s="33" t="s">
        <v>101</v>
      </c>
      <c r="AQ133" s="33" t="s">
        <v>103</v>
      </c>
      <c r="AR133" s="33" t="s">
        <v>105</v>
      </c>
      <c r="AS133" s="33" t="str">
        <f t="shared" si="2"/>
        <v>Prevenir</v>
      </c>
      <c r="AT133" s="127" t="s">
        <v>108</v>
      </c>
      <c r="AU133" s="127" t="s">
        <v>110</v>
      </c>
      <c r="AV133" s="127" t="s">
        <v>112</v>
      </c>
      <c r="AW133" s="33">
        <f t="shared" si="3"/>
        <v>15</v>
      </c>
      <c r="AX133" s="33">
        <f t="shared" si="4"/>
        <v>15</v>
      </c>
      <c r="AY133" s="33">
        <f t="shared" si="5"/>
        <v>15</v>
      </c>
      <c r="AZ133" s="33">
        <f t="shared" si="6"/>
        <v>15</v>
      </c>
      <c r="BA133" s="33">
        <f t="shared" si="7"/>
        <v>15</v>
      </c>
      <c r="BB133" s="33">
        <f t="shared" si="8"/>
        <v>15</v>
      </c>
      <c r="BC133" s="33">
        <f t="shared" si="9"/>
        <v>10</v>
      </c>
      <c r="BD133" s="119">
        <f t="shared" si="10"/>
        <v>100</v>
      </c>
      <c r="BE133" s="119" t="str">
        <f t="shared" si="11"/>
        <v>Fuerte</v>
      </c>
      <c r="BF133" s="34" t="s">
        <v>156</v>
      </c>
      <c r="BG133" s="119" t="str">
        <f t="shared" si="12"/>
        <v>Fuerte</v>
      </c>
      <c r="BH133" s="119" t="str">
        <f t="shared" si="13"/>
        <v>Fuerte</v>
      </c>
      <c r="BI133" s="119">
        <f t="shared" si="14"/>
        <v>100</v>
      </c>
      <c r="BJ133" s="195"/>
      <c r="BK133" s="186"/>
      <c r="BL133" s="39" t="s">
        <v>165</v>
      </c>
      <c r="BM133" s="39" t="s">
        <v>165</v>
      </c>
      <c r="BN133" s="121">
        <f>IF(E133=$E$7,0,IF(AND(BK132="Fuerte",BL133="Directamente"),2,IF(AND(BK132="Moderado",BL133="Directamente"),1,0)))</f>
        <v>2</v>
      </c>
      <c r="BO133" s="185"/>
      <c r="BP133" s="121">
        <f>IF(D133=$E$7,0,IF(AND(BK132="Fuerte",BL133="Indirectamente"),1,IF(AND(BK132="Fuerte",BL133="Directamente"),2,IF(AND(BK132="Moderado",BL133="Directamente"),1,0))))</f>
        <v>2</v>
      </c>
      <c r="BQ133" s="185"/>
      <c r="BR133" s="56" t="s">
        <v>44</v>
      </c>
    </row>
    <row r="134" spans="1:138" s="37" customFormat="1" ht="134.30000000000001" customHeight="1" x14ac:dyDescent="0.2">
      <c r="A134" s="150">
        <v>54</v>
      </c>
      <c r="B134" s="150" t="s">
        <v>798</v>
      </c>
      <c r="C134" s="56" t="s">
        <v>44</v>
      </c>
      <c r="D134" s="124" t="s">
        <v>44</v>
      </c>
      <c r="E134" s="151" t="s">
        <v>34</v>
      </c>
      <c r="F134" s="152" t="s">
        <v>66</v>
      </c>
      <c r="G134" s="152" t="s">
        <v>76</v>
      </c>
      <c r="H134" s="152" t="s">
        <v>72</v>
      </c>
      <c r="I134" s="153" t="s">
        <v>831</v>
      </c>
      <c r="J134" s="154" t="s">
        <v>833</v>
      </c>
      <c r="K134" s="153" t="s">
        <v>832</v>
      </c>
      <c r="L134" s="152">
        <v>1</v>
      </c>
      <c r="M134" s="152">
        <v>3</v>
      </c>
      <c r="N134" s="156">
        <f>+L134*M134</f>
        <v>3</v>
      </c>
      <c r="O134" s="205" t="str">
        <f>(CONCATENATE(L134,M134))</f>
        <v>13</v>
      </c>
      <c r="P134" s="205" t="str">
        <f>IF(OR(O134="11",O134="12",O134="21",O134="22",O134="31"),$P$9,IF(OR(O134="41",O134="32",O134="23",O134="13"),$P$8,IF(OR(O134="51",O134="52",O134="42",O134="43",O134="33",O134="24",O134="14"),$P$7,IF(OR(O134="53",O134="54",O134="44",O134="34",O134="55",O134="45",O134="35",O134="25",O134="15"),$P$6,0))))</f>
        <v>RIESGO MODERADO</v>
      </c>
      <c r="Q134" s="157" t="s">
        <v>90</v>
      </c>
      <c r="R134" s="187">
        <f>+IF(INT(L134-BO134)&lt;=1,1,INT(L134-BO134))</f>
        <v>1</v>
      </c>
      <c r="S134" s="187">
        <f>INT(M134-BQ134)</f>
        <v>2</v>
      </c>
      <c r="T134" s="156">
        <f>+R134*S134</f>
        <v>2</v>
      </c>
      <c r="U134" s="205" t="str">
        <f>(CONCATENATE(R134,S134))</f>
        <v>12</v>
      </c>
      <c r="V134" s="205" t="str">
        <f>IF(OR(U134="11",U134="12",U134="21",U134="22",U134="31"),$P$9,IF(OR(U134="41",U134="32",U134="23",U134="13"),$P$8,IF(OR(U134="51",U134="52",U134="42",U134="43",U134="33",U134="24",U134="14"),$P$7,IF(OR(U134="53",U134="54",U134="44",U134="34",U134="55",U134="45",U134="35",U134="25",U134="15"),$P$6,0))))</f>
        <v>RIESGO BAJO</v>
      </c>
      <c r="W134" s="152" t="s">
        <v>544</v>
      </c>
      <c r="X134" s="152" t="s">
        <v>23</v>
      </c>
      <c r="Y134" s="221" t="s">
        <v>673</v>
      </c>
      <c r="Z134" s="222" t="s">
        <v>630</v>
      </c>
      <c r="AA134" s="222" t="s">
        <v>23</v>
      </c>
      <c r="AB134" s="222" t="s">
        <v>631</v>
      </c>
      <c r="AC134" s="223" t="s">
        <v>7</v>
      </c>
      <c r="AD134" s="224">
        <f t="shared" si="1"/>
        <v>6</v>
      </c>
      <c r="AE134" s="223">
        <v>1</v>
      </c>
      <c r="AF134" s="223">
        <v>2</v>
      </c>
      <c r="AG134" s="223">
        <v>1</v>
      </c>
      <c r="AH134" s="223">
        <v>2</v>
      </c>
      <c r="AI134" s="223" t="s">
        <v>23</v>
      </c>
      <c r="AJ134" s="222" t="s">
        <v>20</v>
      </c>
      <c r="AK134" s="222" t="s">
        <v>6</v>
      </c>
      <c r="AL134" s="222" t="s">
        <v>6</v>
      </c>
      <c r="AM134" s="222" t="s">
        <v>6</v>
      </c>
      <c r="AN134" s="222" t="s">
        <v>27</v>
      </c>
      <c r="AO134" s="223" t="s">
        <v>117</v>
      </c>
      <c r="AP134" s="223" t="s">
        <v>101</v>
      </c>
      <c r="AQ134" s="223" t="s">
        <v>103</v>
      </c>
      <c r="AR134" s="223" t="s">
        <v>105</v>
      </c>
      <c r="AS134" s="223" t="str">
        <f>+IF(AJ134="Preventivo","Prevenir",IF(AJ134="Detectivo","Detectar","No es un control"))</f>
        <v>Prevenir</v>
      </c>
      <c r="AT134" s="222" t="s">
        <v>108</v>
      </c>
      <c r="AU134" s="222" t="s">
        <v>110</v>
      </c>
      <c r="AV134" s="222" t="s">
        <v>112</v>
      </c>
      <c r="AW134" s="223">
        <f>+IF(AP134=$AP$6,$AP$10,$AP$11)</f>
        <v>15</v>
      </c>
      <c r="AX134" s="223">
        <f>+IF(AQ134=$AQ$6,$AQ$10,$AQ$11)</f>
        <v>15</v>
      </c>
      <c r="AY134" s="223">
        <f>+IF(AR134=$AR$6,$AR$10,$AR$11)</f>
        <v>15</v>
      </c>
      <c r="AZ134" s="223">
        <f>IF(AS134=$AS$6,$AS$10,IF(AS134=$AS$7,$AS$11,0))</f>
        <v>15</v>
      </c>
      <c r="BA134" s="223">
        <f>+IF(AT134=$AT$6,$AT$10,$AT$11)</f>
        <v>15</v>
      </c>
      <c r="BB134" s="223">
        <f>+IF(AU134=$AU$6,$AU$10,$AU$11)</f>
        <v>15</v>
      </c>
      <c r="BC134" s="223">
        <f>IF(AV134=$AV$6,$AV$10,IF(AV134=$AV$7,$AV$11,0))</f>
        <v>10</v>
      </c>
      <c r="BD134" s="224">
        <f>SUM(AW134:BC134)</f>
        <v>100</v>
      </c>
      <c r="BE134" s="224" t="str">
        <f>+IF(BD134&lt;=85,"Débil",IF(AND(BD134&gt;85,BD134&lt;96),"Moderado","Fuerte"))</f>
        <v>Fuerte</v>
      </c>
      <c r="BF134" s="225" t="s">
        <v>156</v>
      </c>
      <c r="BG134" s="224" t="str">
        <f>+IF(BF134=$BF$6,"Fuerte",IF(BF134=$BF$7,"Moderado","Débil"))</f>
        <v>Fuerte</v>
      </c>
      <c r="BH134" s="224" t="str">
        <f>+IF(AND(BE134="Fuerte",BG134="Fuerte"),"Fuerte",IF(BE134="Débil","Débil",IF(BG134="Débil","Débil","Moderado")))</f>
        <v>Fuerte</v>
      </c>
      <c r="BI134" s="224">
        <f>+IF(BH134=$BE$6,100,IF(BH134=$BE$7,50,0))</f>
        <v>100</v>
      </c>
      <c r="BJ134" s="226">
        <f>+AVERAGE(BI134:BI137)</f>
        <v>100</v>
      </c>
      <c r="BK134" s="227" t="str">
        <f>IF(BJ134&lt;50,"Débil",IF(BJ134=100,"Fuerte","Moderado"))</f>
        <v>Fuerte</v>
      </c>
      <c r="BL134" s="228" t="s">
        <v>165</v>
      </c>
      <c r="BM134" s="228" t="s">
        <v>165</v>
      </c>
      <c r="BN134" s="229">
        <f>IF(E134=$E$7,0,IF(AND(BK134="Fuerte",BL134="Directamente"),2,IF(AND(BK134="Moderado",BL134="Directamente"),1,0)))</f>
        <v>0</v>
      </c>
      <c r="BO134" s="230">
        <f>+AVERAGE(BN134:BN137)</f>
        <v>0.5</v>
      </c>
      <c r="BP134" s="229">
        <f>IF(D134=$E$7,0,IF(AND(BK134="Fuerte",BL134="Indirectamente"),1,IF(AND(BK134="Fuerte",BL134="Directamente"),2,IF(AND(BK134="Moderado",BL134="Directamente"),1,0))))</f>
        <v>2</v>
      </c>
      <c r="BQ134" s="230">
        <f>+AVERAGE(BP134:BP137)</f>
        <v>1</v>
      </c>
      <c r="BR134" s="231" t="s">
        <v>44</v>
      </c>
    </row>
    <row r="135" spans="1:138" s="37" customFormat="1" ht="134.30000000000001" customHeight="1" x14ac:dyDescent="0.2">
      <c r="A135" s="150"/>
      <c r="B135" s="150"/>
      <c r="C135" s="56"/>
      <c r="D135" s="124" t="s">
        <v>44</v>
      </c>
      <c r="E135" s="151"/>
      <c r="F135" s="152"/>
      <c r="G135" s="152"/>
      <c r="H135" s="152"/>
      <c r="I135" s="153"/>
      <c r="J135" s="154"/>
      <c r="K135" s="153"/>
      <c r="L135" s="152"/>
      <c r="M135" s="152"/>
      <c r="N135" s="156"/>
      <c r="O135" s="205"/>
      <c r="P135" s="205"/>
      <c r="Q135" s="157"/>
      <c r="R135" s="187"/>
      <c r="S135" s="187"/>
      <c r="T135" s="156"/>
      <c r="U135" s="205"/>
      <c r="V135" s="205"/>
      <c r="W135" s="152"/>
      <c r="X135" s="152"/>
      <c r="Y135" s="221" t="s">
        <v>834</v>
      </c>
      <c r="Z135" s="222" t="s">
        <v>638</v>
      </c>
      <c r="AA135" s="222" t="s">
        <v>23</v>
      </c>
      <c r="AB135" s="222" t="s">
        <v>639</v>
      </c>
      <c r="AC135" s="223" t="s">
        <v>7</v>
      </c>
      <c r="AD135" s="224">
        <f t="shared" ref="AD135" si="16">+SUM(AE135:AH135)</f>
        <v>4</v>
      </c>
      <c r="AE135" s="223">
        <v>1</v>
      </c>
      <c r="AF135" s="223">
        <v>1</v>
      </c>
      <c r="AG135" s="223">
        <v>1</v>
      </c>
      <c r="AH135" s="223">
        <v>1</v>
      </c>
      <c r="AI135" s="223" t="s">
        <v>23</v>
      </c>
      <c r="AJ135" s="222" t="s">
        <v>20</v>
      </c>
      <c r="AK135" s="222" t="s">
        <v>6</v>
      </c>
      <c r="AL135" s="222" t="s">
        <v>6</v>
      </c>
      <c r="AM135" s="222" t="s">
        <v>6</v>
      </c>
      <c r="AN135" s="222" t="s">
        <v>61</v>
      </c>
      <c r="AO135" s="223" t="s">
        <v>117</v>
      </c>
      <c r="AP135" s="223" t="s">
        <v>101</v>
      </c>
      <c r="AQ135" s="223" t="s">
        <v>103</v>
      </c>
      <c r="AR135" s="223" t="s">
        <v>105</v>
      </c>
      <c r="AS135" s="223" t="str">
        <f>+IF(AJ135="Preventivo","Prevenir",IF(AJ135="Detectivo","Detectar","No es un control"))</f>
        <v>Prevenir</v>
      </c>
      <c r="AT135" s="222" t="s">
        <v>108</v>
      </c>
      <c r="AU135" s="222" t="s">
        <v>110</v>
      </c>
      <c r="AV135" s="222" t="s">
        <v>112</v>
      </c>
      <c r="AW135" s="223">
        <f>+IF(AP135=$AP$6,$AP$10,$AP$11)</f>
        <v>15</v>
      </c>
      <c r="AX135" s="223">
        <f>+IF(AQ135=$AQ$6,$AQ$10,$AQ$11)</f>
        <v>15</v>
      </c>
      <c r="AY135" s="223">
        <f>+IF(AR135=$AR$6,$AR$10,$AR$11)</f>
        <v>15</v>
      </c>
      <c r="AZ135" s="223">
        <f>IF(AS135=$AS$6,$AS$10,IF(AS135=$AS$7,$AS$11,0))</f>
        <v>15</v>
      </c>
      <c r="BA135" s="223">
        <f>+IF(AT135=$AT$6,$AT$10,$AT$11)</f>
        <v>15</v>
      </c>
      <c r="BB135" s="223">
        <f>+IF(AU135=$AU$6,$AU$10,$AU$11)</f>
        <v>15</v>
      </c>
      <c r="BC135" s="223">
        <f>IF(AV135=$AV$6,$AV$10,IF(AV135=$AV$7,$AV$11,0))</f>
        <v>10</v>
      </c>
      <c r="BD135" s="224">
        <f>SUM(AW135:BC135)</f>
        <v>100</v>
      </c>
      <c r="BE135" s="224" t="str">
        <f>+IF(BD135&lt;=85,"Débil",IF(AND(BD135&gt;85,BD135&lt;96),"Moderado","Fuerte"))</f>
        <v>Fuerte</v>
      </c>
      <c r="BF135" s="225" t="s">
        <v>156</v>
      </c>
      <c r="BG135" s="224" t="str">
        <f>+IF(BF135=$BF$6,"Fuerte",IF(BF135=$BF$7,"Moderado","Débil"))</f>
        <v>Fuerte</v>
      </c>
      <c r="BH135" s="224" t="str">
        <f>+IF(AND(BE135="Fuerte",BG135="Fuerte"),"Fuerte",IF(BE135="Débil","Débil",IF(BG135="Débil","Débil","Moderado")))</f>
        <v>Fuerte</v>
      </c>
      <c r="BI135" s="224">
        <f>+IF(BH135=$BE$6,100,IF(BH135=$BE$7,50,0))</f>
        <v>100</v>
      </c>
      <c r="BJ135" s="226"/>
      <c r="BK135" s="227"/>
      <c r="BL135" s="228" t="s">
        <v>165</v>
      </c>
      <c r="BM135" s="228" t="s">
        <v>165</v>
      </c>
      <c r="BN135" s="229">
        <f>IF(E135=$E$7,0,IF(AND(BK131="Fuerte",BL135="Directamente"),2,IF(AND(BK131="Moderado",BL135="Directamente"),1,0)))</f>
        <v>0</v>
      </c>
      <c r="BO135" s="230"/>
      <c r="BP135" s="229">
        <f>IF(D135=$E$7,0,IF(AND(BK131="Fuerte",BL135="Indirectamente"),1,IF(AND(BK131="Fuerte",BL135="Directamente"),2,IF(AND(BK131="Moderado",BL135="Directamente"),1,0))))</f>
        <v>0</v>
      </c>
      <c r="BQ135" s="230"/>
      <c r="BR135" s="231" t="s">
        <v>44</v>
      </c>
    </row>
    <row r="136" spans="1:138" s="37" customFormat="1" ht="171.55" customHeight="1" x14ac:dyDescent="0.2">
      <c r="A136" s="150"/>
      <c r="B136" s="150"/>
      <c r="C136" s="56"/>
      <c r="D136" s="124" t="s">
        <v>44</v>
      </c>
      <c r="E136" s="151"/>
      <c r="F136" s="152"/>
      <c r="G136" s="152"/>
      <c r="H136" s="152"/>
      <c r="I136" s="153"/>
      <c r="J136" s="154"/>
      <c r="K136" s="153"/>
      <c r="L136" s="152"/>
      <c r="M136" s="152"/>
      <c r="N136" s="156"/>
      <c r="O136" s="205"/>
      <c r="P136" s="205"/>
      <c r="Q136" s="157"/>
      <c r="R136" s="187"/>
      <c r="S136" s="187"/>
      <c r="T136" s="156"/>
      <c r="U136" s="205"/>
      <c r="V136" s="205"/>
      <c r="W136" s="152"/>
      <c r="X136" s="152"/>
      <c r="Y136" s="221" t="s">
        <v>835</v>
      </c>
      <c r="Z136" s="222" t="s">
        <v>836</v>
      </c>
      <c r="AA136" s="222" t="s">
        <v>23</v>
      </c>
      <c r="AB136" s="222" t="s">
        <v>837</v>
      </c>
      <c r="AC136" s="223" t="s">
        <v>7</v>
      </c>
      <c r="AD136" s="224">
        <f t="shared" ref="AD136" si="17">+SUM(AE136:AH136)</f>
        <v>0</v>
      </c>
      <c r="AE136" s="223">
        <v>0</v>
      </c>
      <c r="AF136" s="223">
        <v>0</v>
      </c>
      <c r="AG136" s="223">
        <v>0</v>
      </c>
      <c r="AH136" s="223">
        <v>0</v>
      </c>
      <c r="AI136" s="223" t="s">
        <v>6</v>
      </c>
      <c r="AJ136" s="222" t="s">
        <v>20</v>
      </c>
      <c r="AK136" s="222" t="s">
        <v>23</v>
      </c>
      <c r="AL136" s="222" t="s">
        <v>6</v>
      </c>
      <c r="AM136" s="222" t="s">
        <v>6</v>
      </c>
      <c r="AN136" s="222" t="s">
        <v>29</v>
      </c>
      <c r="AO136" s="223" t="s">
        <v>117</v>
      </c>
      <c r="AP136" s="223" t="s">
        <v>101</v>
      </c>
      <c r="AQ136" s="223" t="s">
        <v>103</v>
      </c>
      <c r="AR136" s="223" t="s">
        <v>105</v>
      </c>
      <c r="AS136" s="223" t="str">
        <f t="shared" ref="AS136:AS137" si="18">+IF(AJ136="Preventivo","Prevenir",IF(AJ136="Detectivo","Detectar","No es un control"))</f>
        <v>Prevenir</v>
      </c>
      <c r="AT136" s="222" t="s">
        <v>108</v>
      </c>
      <c r="AU136" s="222" t="s">
        <v>110</v>
      </c>
      <c r="AV136" s="222" t="s">
        <v>112</v>
      </c>
      <c r="AW136" s="223">
        <f t="shared" ref="AW136:AW137" si="19">+IF(AP136=$AP$6,$AP$10,$AP$11)</f>
        <v>15</v>
      </c>
      <c r="AX136" s="223">
        <f t="shared" ref="AX136:AX137" si="20">+IF(AQ136=$AQ$6,$AQ$10,$AQ$11)</f>
        <v>15</v>
      </c>
      <c r="AY136" s="223">
        <f t="shared" ref="AY136:AY137" si="21">+IF(AR136=$AR$6,$AR$10,$AR$11)</f>
        <v>15</v>
      </c>
      <c r="AZ136" s="223">
        <f t="shared" ref="AZ136:AZ137" si="22">IF(AS136=$AS$6,$AS$10,IF(AS136=$AS$7,$AS$11,0))</f>
        <v>15</v>
      </c>
      <c r="BA136" s="223">
        <f t="shared" ref="BA136:BA137" si="23">+IF(AT136=$AT$6,$AT$10,$AT$11)</f>
        <v>15</v>
      </c>
      <c r="BB136" s="223">
        <f t="shared" ref="BB136:BB137" si="24">+IF(AU136=$AU$6,$AU$10,$AU$11)</f>
        <v>15</v>
      </c>
      <c r="BC136" s="223">
        <f t="shared" ref="BC136:BC137" si="25">IF(AV136=$AV$6,$AV$10,IF(AV136=$AV$7,$AV$11,0))</f>
        <v>10</v>
      </c>
      <c r="BD136" s="224">
        <f t="shared" ref="BD136:BD137" si="26">SUM(AW136:BC136)</f>
        <v>100</v>
      </c>
      <c r="BE136" s="224" t="str">
        <f t="shared" ref="BE136:BE137" si="27">+IF(BD136&lt;=85,"Débil",IF(AND(BD136&gt;85,BD136&lt;96),"Moderado","Fuerte"))</f>
        <v>Fuerte</v>
      </c>
      <c r="BF136" s="225" t="s">
        <v>156</v>
      </c>
      <c r="BG136" s="224" t="str">
        <f t="shared" ref="BG136:BG137" si="28">+IF(BF136=$BF$6,"Fuerte",IF(BF136=$BF$7,"Moderado","Débil"))</f>
        <v>Fuerte</v>
      </c>
      <c r="BH136" s="224" t="str">
        <f t="shared" ref="BH136:BH137" si="29">+IF(AND(BE136="Fuerte",BG136="Fuerte"),"Fuerte",IF(BE136="Débil","Débil",IF(BG136="Débil","Débil","Moderado")))</f>
        <v>Fuerte</v>
      </c>
      <c r="BI136" s="224">
        <f t="shared" ref="BI136:BI137" si="30">+IF(BH136=$BE$6,100,IF(BH136=$BE$7,50,0))</f>
        <v>100</v>
      </c>
      <c r="BJ136" s="226"/>
      <c r="BK136" s="227"/>
      <c r="BL136" s="228" t="s">
        <v>165</v>
      </c>
      <c r="BM136" s="228" t="s">
        <v>165</v>
      </c>
      <c r="BN136" s="229">
        <f>IF(E136=$E$7,0,IF(AND(BK132="Fuerte",BL136="Directamente"),2,IF(AND(BK132="Moderado",BL136="Directamente"),1,0)))</f>
        <v>2</v>
      </c>
      <c r="BO136" s="230"/>
      <c r="BP136" s="229">
        <f>IF(D136=$E$7,0,IF(AND(BK132="Fuerte",BL136="Indirectamente"),1,IF(AND(BK132="Fuerte",BL136="Directamente"),2,IF(AND(BK132="Moderado",BL136="Directamente"),1,0))))</f>
        <v>2</v>
      </c>
      <c r="BQ136" s="230"/>
      <c r="BR136" s="231" t="s">
        <v>44</v>
      </c>
    </row>
    <row r="137" spans="1:138" s="37" customFormat="1" ht="121.5" customHeight="1" x14ac:dyDescent="0.2">
      <c r="A137" s="150"/>
      <c r="B137" s="150"/>
      <c r="C137" s="56" t="s">
        <v>44</v>
      </c>
      <c r="D137" s="124" t="s">
        <v>44</v>
      </c>
      <c r="E137" s="151"/>
      <c r="F137" s="152"/>
      <c r="G137" s="152"/>
      <c r="H137" s="152"/>
      <c r="I137" s="153"/>
      <c r="J137" s="154"/>
      <c r="K137" s="153"/>
      <c r="L137" s="152"/>
      <c r="M137" s="152"/>
      <c r="N137" s="156">
        <f>+L137*M137</f>
        <v>0</v>
      </c>
      <c r="O137" s="205" t="str">
        <f>(CONCATENATE(L137,M137))</f>
        <v/>
      </c>
      <c r="P137" s="205"/>
      <c r="Q137" s="157"/>
      <c r="R137" s="155">
        <f>+L137-BN137</f>
        <v>0</v>
      </c>
      <c r="S137" s="155">
        <f>+M137-BQ137</f>
        <v>0</v>
      </c>
      <c r="T137" s="156">
        <f>+R137*S137</f>
        <v>0</v>
      </c>
      <c r="U137" s="205" t="str">
        <f>(CONCATENATE(R137,S137))</f>
        <v>00</v>
      </c>
      <c r="V137" s="205"/>
      <c r="W137" s="152"/>
      <c r="X137" s="152"/>
      <c r="Y137" s="221" t="s">
        <v>838</v>
      </c>
      <c r="Z137" s="222" t="s">
        <v>836</v>
      </c>
      <c r="AA137" s="222" t="s">
        <v>23</v>
      </c>
      <c r="AB137" s="222" t="s">
        <v>839</v>
      </c>
      <c r="AC137" s="223" t="s">
        <v>7</v>
      </c>
      <c r="AD137" s="224">
        <v>0</v>
      </c>
      <c r="AE137" s="223">
        <v>0</v>
      </c>
      <c r="AF137" s="223">
        <v>0</v>
      </c>
      <c r="AG137" s="223">
        <v>0</v>
      </c>
      <c r="AH137" s="223">
        <v>0</v>
      </c>
      <c r="AI137" s="223" t="s">
        <v>6</v>
      </c>
      <c r="AJ137" s="222" t="s">
        <v>20</v>
      </c>
      <c r="AK137" s="222" t="s">
        <v>23</v>
      </c>
      <c r="AL137" s="222" t="s">
        <v>6</v>
      </c>
      <c r="AM137" s="222" t="s">
        <v>6</v>
      </c>
      <c r="AN137" s="222" t="s">
        <v>29</v>
      </c>
      <c r="AO137" s="223" t="s">
        <v>117</v>
      </c>
      <c r="AP137" s="223" t="s">
        <v>101</v>
      </c>
      <c r="AQ137" s="223" t="s">
        <v>103</v>
      </c>
      <c r="AR137" s="223" t="s">
        <v>105</v>
      </c>
      <c r="AS137" s="223" t="str">
        <f t="shared" si="18"/>
        <v>Prevenir</v>
      </c>
      <c r="AT137" s="222" t="s">
        <v>108</v>
      </c>
      <c r="AU137" s="222" t="s">
        <v>110</v>
      </c>
      <c r="AV137" s="222" t="s">
        <v>112</v>
      </c>
      <c r="AW137" s="223">
        <f t="shared" si="19"/>
        <v>15</v>
      </c>
      <c r="AX137" s="223">
        <f t="shared" si="20"/>
        <v>15</v>
      </c>
      <c r="AY137" s="223">
        <f t="shared" si="21"/>
        <v>15</v>
      </c>
      <c r="AZ137" s="223">
        <f t="shared" si="22"/>
        <v>15</v>
      </c>
      <c r="BA137" s="223">
        <f t="shared" si="23"/>
        <v>15</v>
      </c>
      <c r="BB137" s="223">
        <f t="shared" si="24"/>
        <v>15</v>
      </c>
      <c r="BC137" s="223">
        <f t="shared" si="25"/>
        <v>10</v>
      </c>
      <c r="BD137" s="224">
        <f t="shared" si="26"/>
        <v>100</v>
      </c>
      <c r="BE137" s="224" t="str">
        <f t="shared" si="27"/>
        <v>Fuerte</v>
      </c>
      <c r="BF137" s="225" t="s">
        <v>156</v>
      </c>
      <c r="BG137" s="224" t="str">
        <f t="shared" si="28"/>
        <v>Fuerte</v>
      </c>
      <c r="BH137" s="224" t="str">
        <f t="shared" si="29"/>
        <v>Fuerte</v>
      </c>
      <c r="BI137" s="224">
        <f t="shared" si="30"/>
        <v>100</v>
      </c>
      <c r="BJ137" s="226"/>
      <c r="BK137" s="227"/>
      <c r="BL137" s="228" t="s">
        <v>165</v>
      </c>
      <c r="BM137" s="228" t="s">
        <v>165</v>
      </c>
      <c r="BN137" s="229">
        <f>IF(E137=$E$7,0,IF(AND(BK133="Fuerte",BL137="Directamente"),2,IF(AND(BK133="Moderado",BL137="Directamente"),1,0)))</f>
        <v>0</v>
      </c>
      <c r="BO137" s="230"/>
      <c r="BP137" s="229">
        <f>IF(D137=$E$7,0,IF(AND(BK133="Fuerte",BL137="Indirectamente"),1,IF(AND(BK133="Fuerte",BL137="Directamente"),2,IF(AND(BK133="Moderado",BL137="Directamente"),1,0))))</f>
        <v>0</v>
      </c>
      <c r="BQ137" s="230"/>
      <c r="BR137" s="231" t="s">
        <v>44</v>
      </c>
    </row>
    <row r="138" spans="1:138" s="37" customFormat="1" ht="111.8" customHeight="1" x14ac:dyDescent="0.25">
      <c r="A138" s="150">
        <v>55</v>
      </c>
      <c r="B138" s="150" t="s">
        <v>169</v>
      </c>
      <c r="C138" s="99" t="s">
        <v>8</v>
      </c>
      <c r="D138" s="92" t="s">
        <v>8</v>
      </c>
      <c r="E138" s="151" t="s">
        <v>41</v>
      </c>
      <c r="F138" s="152" t="s">
        <v>65</v>
      </c>
      <c r="G138" s="152" t="s">
        <v>75</v>
      </c>
      <c r="H138" s="152" t="s">
        <v>82</v>
      </c>
      <c r="I138" s="153" t="s">
        <v>494</v>
      </c>
      <c r="J138" s="154" t="s">
        <v>171</v>
      </c>
      <c r="K138" s="153" t="s">
        <v>495</v>
      </c>
      <c r="L138" s="155">
        <v>3</v>
      </c>
      <c r="M138" s="155">
        <v>4</v>
      </c>
      <c r="N138" s="156">
        <v>12</v>
      </c>
      <c r="O138" s="157" t="s">
        <v>515</v>
      </c>
      <c r="P138" s="157" t="s">
        <v>84</v>
      </c>
      <c r="Q138" s="157" t="s">
        <v>90</v>
      </c>
      <c r="R138" s="187">
        <v>2</v>
      </c>
      <c r="S138" s="187">
        <v>3</v>
      </c>
      <c r="T138" s="156">
        <v>6</v>
      </c>
      <c r="U138" s="157" t="s">
        <v>817</v>
      </c>
      <c r="V138" s="157" t="s">
        <v>86</v>
      </c>
      <c r="W138" s="152" t="s">
        <v>517</v>
      </c>
      <c r="X138" s="152" t="s">
        <v>23</v>
      </c>
      <c r="Y138" s="93" t="s">
        <v>678</v>
      </c>
      <c r="Z138" s="97" t="s">
        <v>600</v>
      </c>
      <c r="AA138" s="33" t="s">
        <v>23</v>
      </c>
      <c r="AB138" s="97" t="s">
        <v>601</v>
      </c>
      <c r="AC138" s="33" t="s">
        <v>7</v>
      </c>
      <c r="AD138" s="88">
        <v>12</v>
      </c>
      <c r="AE138" s="33">
        <v>3</v>
      </c>
      <c r="AF138" s="33">
        <v>3</v>
      </c>
      <c r="AG138" s="33">
        <v>3</v>
      </c>
      <c r="AH138" s="33">
        <v>3</v>
      </c>
      <c r="AI138" s="33" t="s">
        <v>23</v>
      </c>
      <c r="AJ138" s="33" t="s">
        <v>20</v>
      </c>
      <c r="AK138" s="33" t="s">
        <v>6</v>
      </c>
      <c r="AL138" s="33" t="s">
        <v>6</v>
      </c>
      <c r="AM138" s="33" t="s">
        <v>6</v>
      </c>
      <c r="AN138" s="33" t="s">
        <v>61</v>
      </c>
      <c r="AO138" s="33" t="s">
        <v>117</v>
      </c>
      <c r="AP138" s="33" t="s">
        <v>101</v>
      </c>
      <c r="AQ138" s="33" t="s">
        <v>103</v>
      </c>
      <c r="AR138" s="33" t="s">
        <v>105</v>
      </c>
      <c r="AS138" s="33" t="s">
        <v>113</v>
      </c>
      <c r="AT138" s="97" t="s">
        <v>108</v>
      </c>
      <c r="AU138" s="97" t="s">
        <v>110</v>
      </c>
      <c r="AV138" s="97" t="s">
        <v>112</v>
      </c>
      <c r="AW138" s="33">
        <v>15</v>
      </c>
      <c r="AX138" s="33">
        <v>15</v>
      </c>
      <c r="AY138" s="33">
        <v>15</v>
      </c>
      <c r="AZ138" s="33">
        <v>15</v>
      </c>
      <c r="BA138" s="33">
        <v>15</v>
      </c>
      <c r="BB138" s="33">
        <v>15</v>
      </c>
      <c r="BC138" s="33">
        <v>10</v>
      </c>
      <c r="BD138" s="88">
        <v>100</v>
      </c>
      <c r="BE138" s="88" t="s">
        <v>126</v>
      </c>
      <c r="BF138" s="34" t="s">
        <v>156</v>
      </c>
      <c r="BG138" s="88" t="s">
        <v>126</v>
      </c>
      <c r="BH138" s="88" t="s">
        <v>126</v>
      </c>
      <c r="BI138" s="88">
        <v>100</v>
      </c>
      <c r="BJ138" s="149">
        <v>83.333333333333329</v>
      </c>
      <c r="BK138" s="186" t="s">
        <v>127</v>
      </c>
      <c r="BL138" s="39" t="s">
        <v>166</v>
      </c>
      <c r="BM138" s="39" t="s">
        <v>167</v>
      </c>
      <c r="BN138" s="85">
        <v>0</v>
      </c>
      <c r="BO138" s="185">
        <v>0.66666666666666663</v>
      </c>
      <c r="BP138" s="85">
        <v>0</v>
      </c>
      <c r="BQ138" s="185">
        <v>0.66666666666666663</v>
      </c>
      <c r="BR138" s="99" t="s">
        <v>8</v>
      </c>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c r="CR138" s="84"/>
      <c r="CS138" s="84"/>
      <c r="CT138" s="84"/>
      <c r="CU138" s="84"/>
      <c r="CV138" s="84"/>
      <c r="CW138" s="84"/>
      <c r="CX138" s="84"/>
      <c r="CY138" s="84"/>
      <c r="CZ138" s="84"/>
      <c r="DA138" s="84"/>
      <c r="DB138" s="84"/>
      <c r="DC138" s="84"/>
      <c r="DD138" s="84"/>
      <c r="DE138" s="84"/>
      <c r="DF138" s="84"/>
      <c r="DG138" s="84"/>
      <c r="DH138" s="84"/>
      <c r="DI138" s="84"/>
      <c r="DJ138" s="84"/>
      <c r="DK138" s="84"/>
      <c r="DL138" s="84"/>
      <c r="DM138" s="84"/>
      <c r="DN138" s="84"/>
      <c r="DO138" s="84"/>
      <c r="DP138" s="84"/>
      <c r="DQ138" s="84"/>
      <c r="DR138" s="84"/>
      <c r="DS138" s="84"/>
      <c r="DT138" s="84"/>
      <c r="DU138" s="84"/>
      <c r="DV138" s="84"/>
      <c r="DW138" s="84"/>
      <c r="DX138" s="84"/>
      <c r="DY138" s="84"/>
      <c r="DZ138" s="84"/>
      <c r="EA138" s="84"/>
      <c r="EB138" s="84"/>
      <c r="EC138" s="84"/>
      <c r="ED138" s="84"/>
      <c r="EE138" s="84"/>
      <c r="EF138" s="84"/>
      <c r="EG138" s="84"/>
      <c r="EH138" s="84"/>
    </row>
    <row r="139" spans="1:138" s="37" customFormat="1" ht="111.8" customHeight="1" x14ac:dyDescent="0.25">
      <c r="A139" s="150"/>
      <c r="B139" s="150"/>
      <c r="C139" s="99" t="s">
        <v>8</v>
      </c>
      <c r="D139" s="92" t="s">
        <v>8</v>
      </c>
      <c r="E139" s="151"/>
      <c r="F139" s="152"/>
      <c r="G139" s="152"/>
      <c r="H139" s="152"/>
      <c r="I139" s="153"/>
      <c r="J139" s="154"/>
      <c r="K139" s="153"/>
      <c r="L139" s="155"/>
      <c r="M139" s="155"/>
      <c r="N139" s="156"/>
      <c r="O139" s="157"/>
      <c r="P139" s="157"/>
      <c r="Q139" s="157"/>
      <c r="R139" s="155">
        <v>-1</v>
      </c>
      <c r="S139" s="155">
        <v>0</v>
      </c>
      <c r="T139" s="156">
        <v>0</v>
      </c>
      <c r="U139" s="157"/>
      <c r="V139" s="157"/>
      <c r="W139" s="155"/>
      <c r="X139" s="155"/>
      <c r="Y139" s="93" t="s">
        <v>679</v>
      </c>
      <c r="Z139" s="97" t="s">
        <v>600</v>
      </c>
      <c r="AA139" s="33" t="s">
        <v>23</v>
      </c>
      <c r="AB139" s="97" t="s">
        <v>602</v>
      </c>
      <c r="AC139" s="33" t="s">
        <v>7</v>
      </c>
      <c r="AD139" s="88">
        <v>12</v>
      </c>
      <c r="AE139" s="33">
        <v>3</v>
      </c>
      <c r="AF139" s="33">
        <v>3</v>
      </c>
      <c r="AG139" s="33">
        <v>3</v>
      </c>
      <c r="AH139" s="33">
        <v>3</v>
      </c>
      <c r="AI139" s="33" t="s">
        <v>23</v>
      </c>
      <c r="AJ139" s="33" t="s">
        <v>20</v>
      </c>
      <c r="AK139" s="33" t="s">
        <v>6</v>
      </c>
      <c r="AL139" s="33" t="s">
        <v>6</v>
      </c>
      <c r="AM139" s="33" t="s">
        <v>6</v>
      </c>
      <c r="AN139" s="33" t="s">
        <v>61</v>
      </c>
      <c r="AO139" s="33" t="s">
        <v>117</v>
      </c>
      <c r="AP139" s="33" t="s">
        <v>101</v>
      </c>
      <c r="AQ139" s="33" t="s">
        <v>103</v>
      </c>
      <c r="AR139" s="33" t="s">
        <v>105</v>
      </c>
      <c r="AS139" s="33" t="s">
        <v>113</v>
      </c>
      <c r="AT139" s="97" t="s">
        <v>108</v>
      </c>
      <c r="AU139" s="97" t="s">
        <v>110</v>
      </c>
      <c r="AV139" s="97" t="s">
        <v>112</v>
      </c>
      <c r="AW139" s="33">
        <v>15</v>
      </c>
      <c r="AX139" s="33">
        <v>15</v>
      </c>
      <c r="AY139" s="33">
        <v>15</v>
      </c>
      <c r="AZ139" s="33">
        <v>15</v>
      </c>
      <c r="BA139" s="33">
        <v>15</v>
      </c>
      <c r="BB139" s="33">
        <v>15</v>
      </c>
      <c r="BC139" s="33">
        <v>10</v>
      </c>
      <c r="BD139" s="88">
        <v>100</v>
      </c>
      <c r="BE139" s="88" t="s">
        <v>126</v>
      </c>
      <c r="BF139" s="34" t="s">
        <v>156</v>
      </c>
      <c r="BG139" s="88" t="s">
        <v>126</v>
      </c>
      <c r="BH139" s="88" t="s">
        <v>126</v>
      </c>
      <c r="BI139" s="88">
        <v>100</v>
      </c>
      <c r="BJ139" s="149"/>
      <c r="BK139" s="186"/>
      <c r="BL139" s="39" t="s">
        <v>165</v>
      </c>
      <c r="BM139" s="39" t="s">
        <v>165</v>
      </c>
      <c r="BN139" s="85">
        <v>1</v>
      </c>
      <c r="BO139" s="185"/>
      <c r="BP139" s="85">
        <v>1</v>
      </c>
      <c r="BQ139" s="185"/>
      <c r="BR139" s="99" t="s">
        <v>8</v>
      </c>
      <c r="BS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CW139" s="84"/>
      <c r="CX139" s="84"/>
      <c r="CY139" s="84"/>
      <c r="CZ139" s="84"/>
      <c r="DA139" s="84"/>
      <c r="DB139" s="84"/>
      <c r="DC139" s="84"/>
      <c r="DD139" s="84"/>
      <c r="DE139" s="84"/>
      <c r="DF139" s="84"/>
      <c r="DG139" s="84"/>
      <c r="DH139" s="84"/>
      <c r="DI139" s="84"/>
      <c r="DJ139" s="84"/>
      <c r="DK139" s="84"/>
      <c r="DL139" s="84"/>
      <c r="DM139" s="84"/>
      <c r="DN139" s="84"/>
      <c r="DO139" s="84"/>
      <c r="DP139" s="84"/>
      <c r="DQ139" s="84"/>
      <c r="DR139" s="84"/>
      <c r="DS139" s="84"/>
      <c r="DT139" s="84"/>
      <c r="DU139" s="84"/>
      <c r="DV139" s="84"/>
      <c r="DW139" s="84"/>
      <c r="DX139" s="84"/>
      <c r="DY139" s="84"/>
      <c r="DZ139" s="84"/>
      <c r="EA139" s="84"/>
      <c r="EB139" s="84"/>
      <c r="EC139" s="84"/>
      <c r="ED139" s="84"/>
      <c r="EE139" s="84"/>
      <c r="EF139" s="84"/>
      <c r="EG139" s="84"/>
      <c r="EH139" s="84"/>
    </row>
    <row r="140" spans="1:138" s="37" customFormat="1" ht="111.8" customHeight="1" x14ac:dyDescent="0.25">
      <c r="A140" s="150"/>
      <c r="B140" s="150"/>
      <c r="C140" s="99" t="s">
        <v>8</v>
      </c>
      <c r="D140" s="92" t="s">
        <v>8</v>
      </c>
      <c r="E140" s="151"/>
      <c r="F140" s="152"/>
      <c r="G140" s="152"/>
      <c r="H140" s="152"/>
      <c r="I140" s="153"/>
      <c r="J140" s="154"/>
      <c r="K140" s="153"/>
      <c r="L140" s="155"/>
      <c r="M140" s="155"/>
      <c r="N140" s="156"/>
      <c r="O140" s="157"/>
      <c r="P140" s="157"/>
      <c r="Q140" s="157"/>
      <c r="R140" s="155">
        <v>-1</v>
      </c>
      <c r="S140" s="155">
        <v>0</v>
      </c>
      <c r="T140" s="156">
        <v>0</v>
      </c>
      <c r="U140" s="157"/>
      <c r="V140" s="157"/>
      <c r="W140" s="155"/>
      <c r="X140" s="155"/>
      <c r="Y140" s="93" t="s">
        <v>680</v>
      </c>
      <c r="Z140" s="97" t="s">
        <v>600</v>
      </c>
      <c r="AA140" s="33" t="s">
        <v>23</v>
      </c>
      <c r="AB140" s="97" t="s">
        <v>603</v>
      </c>
      <c r="AC140" s="33" t="s">
        <v>7</v>
      </c>
      <c r="AD140" s="88">
        <v>0</v>
      </c>
      <c r="AE140" s="33">
        <v>0</v>
      </c>
      <c r="AF140" s="33">
        <v>0</v>
      </c>
      <c r="AG140" s="33">
        <v>0</v>
      </c>
      <c r="AH140" s="33">
        <v>0</v>
      </c>
      <c r="AI140" s="33" t="s">
        <v>6</v>
      </c>
      <c r="AJ140" s="33" t="s">
        <v>21</v>
      </c>
      <c r="AK140" s="33" t="s">
        <v>6</v>
      </c>
      <c r="AL140" s="33" t="s">
        <v>6</v>
      </c>
      <c r="AM140" s="33" t="s">
        <v>6</v>
      </c>
      <c r="AN140" s="33" t="s">
        <v>29</v>
      </c>
      <c r="AO140" s="33" t="s">
        <v>118</v>
      </c>
      <c r="AP140" s="33" t="s">
        <v>101</v>
      </c>
      <c r="AQ140" s="33" t="s">
        <v>103</v>
      </c>
      <c r="AR140" s="33" t="s">
        <v>105</v>
      </c>
      <c r="AS140" s="33" t="s">
        <v>114</v>
      </c>
      <c r="AT140" s="97" t="s">
        <v>108</v>
      </c>
      <c r="AU140" s="97" t="s">
        <v>110</v>
      </c>
      <c r="AV140" s="97" t="s">
        <v>112</v>
      </c>
      <c r="AW140" s="33">
        <v>15</v>
      </c>
      <c r="AX140" s="33">
        <v>15</v>
      </c>
      <c r="AY140" s="33">
        <v>15</v>
      </c>
      <c r="AZ140" s="33">
        <v>10</v>
      </c>
      <c r="BA140" s="33">
        <v>15</v>
      </c>
      <c r="BB140" s="33">
        <v>15</v>
      </c>
      <c r="BC140" s="33">
        <v>10</v>
      </c>
      <c r="BD140" s="88">
        <v>95</v>
      </c>
      <c r="BE140" s="88" t="s">
        <v>127</v>
      </c>
      <c r="BF140" s="34" t="s">
        <v>156</v>
      </c>
      <c r="BG140" s="88" t="s">
        <v>126</v>
      </c>
      <c r="BH140" s="88" t="s">
        <v>127</v>
      </c>
      <c r="BI140" s="88">
        <v>50</v>
      </c>
      <c r="BJ140" s="149"/>
      <c r="BK140" s="186"/>
      <c r="BL140" s="39" t="s">
        <v>165</v>
      </c>
      <c r="BM140" s="39" t="s">
        <v>165</v>
      </c>
      <c r="BN140" s="85">
        <v>1</v>
      </c>
      <c r="BO140" s="185"/>
      <c r="BP140" s="85">
        <v>1</v>
      </c>
      <c r="BQ140" s="185"/>
      <c r="BR140" s="99" t="s">
        <v>8</v>
      </c>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84"/>
      <c r="CP140" s="84"/>
      <c r="CQ140" s="84"/>
      <c r="CR140" s="84"/>
      <c r="CS140" s="84"/>
      <c r="CT140" s="84"/>
      <c r="CU140" s="84"/>
      <c r="CV140" s="84"/>
      <c r="CW140" s="84"/>
      <c r="CX140" s="84"/>
      <c r="CY140" s="84"/>
      <c r="CZ140" s="84"/>
      <c r="DA140" s="84"/>
      <c r="DB140" s="84"/>
      <c r="DC140" s="84"/>
      <c r="DD140" s="84"/>
      <c r="DE140" s="84"/>
      <c r="DF140" s="84"/>
      <c r="DG140" s="84"/>
      <c r="DH140" s="84"/>
      <c r="DI140" s="84"/>
      <c r="DJ140" s="84"/>
      <c r="DK140" s="84"/>
      <c r="DL140" s="84"/>
      <c r="DM140" s="84"/>
      <c r="DN140" s="84"/>
      <c r="DO140" s="84"/>
      <c r="DP140" s="84"/>
      <c r="DQ140" s="84"/>
      <c r="DR140" s="84"/>
      <c r="DS140" s="84"/>
      <c r="DT140" s="84"/>
      <c r="DU140" s="84"/>
      <c r="DV140" s="84"/>
      <c r="DW140" s="84"/>
      <c r="DX140" s="84"/>
      <c r="DY140" s="84"/>
      <c r="DZ140" s="84"/>
      <c r="EA140" s="84"/>
      <c r="EB140" s="84"/>
      <c r="EC140" s="84"/>
      <c r="ED140" s="84"/>
      <c r="EE140" s="84"/>
      <c r="EF140" s="84"/>
      <c r="EG140" s="84"/>
      <c r="EH140" s="84"/>
    </row>
    <row r="141" spans="1:138" s="37" customFormat="1" ht="120.05" customHeight="1" x14ac:dyDescent="0.25">
      <c r="A141" s="150">
        <v>56</v>
      </c>
      <c r="B141" s="150" t="s">
        <v>177</v>
      </c>
      <c r="C141" s="99" t="s">
        <v>8</v>
      </c>
      <c r="D141" s="92" t="s">
        <v>8</v>
      </c>
      <c r="E141" s="151" t="s">
        <v>41</v>
      </c>
      <c r="F141" s="152" t="s">
        <v>69</v>
      </c>
      <c r="G141" s="152" t="s">
        <v>77</v>
      </c>
      <c r="H141" s="152" t="s">
        <v>83</v>
      </c>
      <c r="I141" s="153" t="s">
        <v>172</v>
      </c>
      <c r="J141" s="154" t="s">
        <v>173</v>
      </c>
      <c r="K141" s="153" t="s">
        <v>496</v>
      </c>
      <c r="L141" s="155">
        <v>1</v>
      </c>
      <c r="M141" s="155">
        <v>3</v>
      </c>
      <c r="N141" s="156">
        <v>3</v>
      </c>
      <c r="O141" s="157" t="s">
        <v>802</v>
      </c>
      <c r="P141" s="157" t="s">
        <v>86</v>
      </c>
      <c r="Q141" s="157" t="s">
        <v>90</v>
      </c>
      <c r="R141" s="187">
        <v>1</v>
      </c>
      <c r="S141" s="187">
        <v>2</v>
      </c>
      <c r="T141" s="156">
        <v>2</v>
      </c>
      <c r="U141" s="157" t="s">
        <v>803</v>
      </c>
      <c r="V141" s="157" t="s">
        <v>87</v>
      </c>
      <c r="W141" s="152" t="s">
        <v>517</v>
      </c>
      <c r="X141" s="152" t="s">
        <v>23</v>
      </c>
      <c r="Y141" s="93" t="s">
        <v>681</v>
      </c>
      <c r="Z141" s="97" t="s">
        <v>600</v>
      </c>
      <c r="AA141" s="33" t="s">
        <v>23</v>
      </c>
      <c r="AB141" s="97" t="s">
        <v>604</v>
      </c>
      <c r="AC141" s="33" t="s">
        <v>7</v>
      </c>
      <c r="AD141" s="88">
        <v>0</v>
      </c>
      <c r="AE141" s="33">
        <v>0</v>
      </c>
      <c r="AF141" s="33">
        <v>0</v>
      </c>
      <c r="AG141" s="33">
        <v>0</v>
      </c>
      <c r="AH141" s="33">
        <v>0</v>
      </c>
      <c r="AI141" s="33" t="s">
        <v>6</v>
      </c>
      <c r="AJ141" s="33" t="s">
        <v>21</v>
      </c>
      <c r="AK141" s="33" t="s">
        <v>6</v>
      </c>
      <c r="AL141" s="33" t="s">
        <v>6</v>
      </c>
      <c r="AM141" s="33" t="s">
        <v>6</v>
      </c>
      <c r="AN141" s="33" t="s">
        <v>29</v>
      </c>
      <c r="AO141" s="33" t="s">
        <v>117</v>
      </c>
      <c r="AP141" s="33" t="s">
        <v>101</v>
      </c>
      <c r="AQ141" s="33" t="s">
        <v>103</v>
      </c>
      <c r="AR141" s="33" t="s">
        <v>105</v>
      </c>
      <c r="AS141" s="33" t="s">
        <v>114</v>
      </c>
      <c r="AT141" s="97" t="s">
        <v>108</v>
      </c>
      <c r="AU141" s="97" t="s">
        <v>110</v>
      </c>
      <c r="AV141" s="97" t="s">
        <v>112</v>
      </c>
      <c r="AW141" s="33">
        <v>15</v>
      </c>
      <c r="AX141" s="33">
        <v>15</v>
      </c>
      <c r="AY141" s="33">
        <v>15</v>
      </c>
      <c r="AZ141" s="33">
        <v>10</v>
      </c>
      <c r="BA141" s="33">
        <v>15</v>
      </c>
      <c r="BB141" s="33">
        <v>15</v>
      </c>
      <c r="BC141" s="33">
        <v>10</v>
      </c>
      <c r="BD141" s="88">
        <v>95</v>
      </c>
      <c r="BE141" s="88" t="s">
        <v>127</v>
      </c>
      <c r="BF141" s="34" t="s">
        <v>156</v>
      </c>
      <c r="BG141" s="88" t="s">
        <v>126</v>
      </c>
      <c r="BH141" s="88" t="s">
        <v>127</v>
      </c>
      <c r="BI141" s="88">
        <v>50</v>
      </c>
      <c r="BJ141" s="149">
        <v>66.666666666666671</v>
      </c>
      <c r="BK141" s="186" t="s">
        <v>127</v>
      </c>
      <c r="BL141" s="39" t="s">
        <v>165</v>
      </c>
      <c r="BM141" s="39" t="s">
        <v>165</v>
      </c>
      <c r="BN141" s="85">
        <v>1</v>
      </c>
      <c r="BO141" s="185">
        <v>0.66666666666666663</v>
      </c>
      <c r="BP141" s="85">
        <v>1</v>
      </c>
      <c r="BQ141" s="185">
        <v>0.66666666666666663</v>
      </c>
      <c r="BR141" s="99" t="s">
        <v>8</v>
      </c>
      <c r="BS141" s="84"/>
      <c r="BT141" s="84"/>
      <c r="BU141" s="84"/>
      <c r="BV141" s="84"/>
      <c r="BW141" s="84"/>
      <c r="BX141" s="84"/>
      <c r="BY141" s="84"/>
      <c r="BZ141" s="84"/>
      <c r="CA141" s="84"/>
      <c r="CB141" s="84"/>
      <c r="CC141" s="84"/>
      <c r="CD141" s="84"/>
      <c r="CE141" s="84"/>
      <c r="CF141" s="84"/>
      <c r="CG141" s="84"/>
      <c r="CH141" s="84"/>
      <c r="CI141" s="84"/>
      <c r="CJ141" s="84"/>
      <c r="CK141" s="84"/>
      <c r="CL141" s="84"/>
      <c r="CM141" s="84"/>
      <c r="CN141" s="84"/>
      <c r="CO141" s="84"/>
      <c r="CP141" s="84"/>
      <c r="CQ141" s="84"/>
      <c r="CR141" s="84"/>
      <c r="CS141" s="84"/>
      <c r="CT141" s="84"/>
      <c r="CU141" s="84"/>
      <c r="CV141" s="84"/>
      <c r="CW141" s="84"/>
      <c r="CX141" s="84"/>
      <c r="CY141" s="84"/>
      <c r="CZ141" s="84"/>
      <c r="DA141" s="84"/>
      <c r="DB141" s="84"/>
      <c r="DC141" s="84"/>
      <c r="DD141" s="84"/>
      <c r="DE141" s="84"/>
      <c r="DF141" s="84"/>
      <c r="DG141" s="84"/>
      <c r="DH141" s="84"/>
      <c r="DI141" s="84"/>
      <c r="DJ141" s="84"/>
      <c r="DK141" s="84"/>
      <c r="DL141" s="84"/>
      <c r="DM141" s="84"/>
      <c r="DN141" s="84"/>
      <c r="DO141" s="84"/>
      <c r="DP141" s="84"/>
      <c r="DQ141" s="84"/>
      <c r="DR141" s="84"/>
      <c r="DS141" s="84"/>
      <c r="DT141" s="84"/>
      <c r="DU141" s="84"/>
      <c r="DV141" s="84"/>
      <c r="DW141" s="84"/>
      <c r="DX141" s="84"/>
      <c r="DY141" s="84"/>
      <c r="DZ141" s="84"/>
      <c r="EA141" s="84"/>
      <c r="EB141" s="84"/>
      <c r="EC141" s="84"/>
      <c r="ED141" s="84"/>
      <c r="EE141" s="84"/>
      <c r="EF141" s="84"/>
      <c r="EG141" s="84"/>
      <c r="EH141" s="84"/>
    </row>
    <row r="142" spans="1:138" s="37" customFormat="1" ht="111" customHeight="1" x14ac:dyDescent="0.25">
      <c r="A142" s="150"/>
      <c r="B142" s="150" t="s">
        <v>177</v>
      </c>
      <c r="C142" s="99" t="s">
        <v>8</v>
      </c>
      <c r="D142" s="92" t="s">
        <v>8</v>
      </c>
      <c r="E142" s="151"/>
      <c r="F142" s="152"/>
      <c r="G142" s="152"/>
      <c r="H142" s="152"/>
      <c r="I142" s="153"/>
      <c r="J142" s="154"/>
      <c r="K142" s="153"/>
      <c r="L142" s="155"/>
      <c r="M142" s="155"/>
      <c r="N142" s="156">
        <v>0</v>
      </c>
      <c r="O142" s="157"/>
      <c r="P142" s="157"/>
      <c r="Q142" s="157"/>
      <c r="R142" s="155">
        <v>-1</v>
      </c>
      <c r="S142" s="155">
        <v>0</v>
      </c>
      <c r="T142" s="156">
        <v>0</v>
      </c>
      <c r="U142" s="157"/>
      <c r="V142" s="157"/>
      <c r="W142" s="155"/>
      <c r="X142" s="155"/>
      <c r="Y142" s="93" t="s">
        <v>777</v>
      </c>
      <c r="Z142" s="97" t="s">
        <v>600</v>
      </c>
      <c r="AA142" s="33" t="s">
        <v>23</v>
      </c>
      <c r="AB142" s="97" t="s">
        <v>778</v>
      </c>
      <c r="AC142" s="33" t="s">
        <v>7</v>
      </c>
      <c r="AD142" s="88">
        <v>0</v>
      </c>
      <c r="AE142" s="33">
        <v>0</v>
      </c>
      <c r="AF142" s="33">
        <v>0</v>
      </c>
      <c r="AG142" s="33">
        <v>0</v>
      </c>
      <c r="AH142" s="33">
        <v>0</v>
      </c>
      <c r="AI142" s="33" t="s">
        <v>6</v>
      </c>
      <c r="AJ142" s="33" t="s">
        <v>21</v>
      </c>
      <c r="AK142" s="33" t="s">
        <v>6</v>
      </c>
      <c r="AL142" s="33" t="s">
        <v>6</v>
      </c>
      <c r="AM142" s="33" t="s">
        <v>6</v>
      </c>
      <c r="AN142" s="33" t="s">
        <v>30</v>
      </c>
      <c r="AO142" s="33" t="s">
        <v>117</v>
      </c>
      <c r="AP142" s="33" t="s">
        <v>101</v>
      </c>
      <c r="AQ142" s="33" t="s">
        <v>103</v>
      </c>
      <c r="AR142" s="33" t="s">
        <v>105</v>
      </c>
      <c r="AS142" s="33" t="s">
        <v>114</v>
      </c>
      <c r="AT142" s="97" t="s">
        <v>108</v>
      </c>
      <c r="AU142" s="97" t="s">
        <v>110</v>
      </c>
      <c r="AV142" s="97" t="s">
        <v>112</v>
      </c>
      <c r="AW142" s="33">
        <v>15</v>
      </c>
      <c r="AX142" s="33">
        <v>15</v>
      </c>
      <c r="AY142" s="33">
        <v>15</v>
      </c>
      <c r="AZ142" s="33">
        <v>10</v>
      </c>
      <c r="BA142" s="33">
        <v>15</v>
      </c>
      <c r="BB142" s="33">
        <v>15</v>
      </c>
      <c r="BC142" s="33">
        <v>10</v>
      </c>
      <c r="BD142" s="88">
        <v>95</v>
      </c>
      <c r="BE142" s="88" t="s">
        <v>127</v>
      </c>
      <c r="BF142" s="34" t="s">
        <v>156</v>
      </c>
      <c r="BG142" s="88" t="s">
        <v>126</v>
      </c>
      <c r="BH142" s="88" t="s">
        <v>127</v>
      </c>
      <c r="BI142" s="88">
        <v>50</v>
      </c>
      <c r="BJ142" s="149"/>
      <c r="BK142" s="186"/>
      <c r="BL142" s="39" t="s">
        <v>165</v>
      </c>
      <c r="BM142" s="39" t="s">
        <v>165</v>
      </c>
      <c r="BN142" s="85">
        <v>1</v>
      </c>
      <c r="BO142" s="185"/>
      <c r="BP142" s="85">
        <v>1</v>
      </c>
      <c r="BQ142" s="185"/>
      <c r="BR142" s="99" t="s">
        <v>8</v>
      </c>
      <c r="BS142" s="84"/>
      <c r="BT142" s="84"/>
      <c r="BU142" s="84"/>
      <c r="BV142" s="84"/>
      <c r="BW142" s="84"/>
      <c r="BX142" s="84"/>
      <c r="BY142" s="84"/>
      <c r="BZ142" s="84"/>
      <c r="CA142" s="84"/>
      <c r="CB142" s="84"/>
      <c r="CC142" s="84"/>
      <c r="CD142" s="84"/>
      <c r="CE142" s="84"/>
      <c r="CF142" s="84"/>
      <c r="CG142" s="84"/>
      <c r="CH142" s="84"/>
      <c r="CI142" s="84"/>
      <c r="CJ142" s="84"/>
      <c r="CK142" s="84"/>
      <c r="CL142" s="84"/>
      <c r="CM142" s="84"/>
      <c r="CN142" s="84"/>
      <c r="CO142" s="84"/>
      <c r="CP142" s="84"/>
      <c r="CQ142" s="84"/>
      <c r="CR142" s="84"/>
      <c r="CS142" s="84"/>
      <c r="CT142" s="84"/>
      <c r="CU142" s="84"/>
      <c r="CV142" s="84"/>
      <c r="CW142" s="84"/>
      <c r="CX142" s="84"/>
      <c r="CY142" s="84"/>
      <c r="CZ142" s="84"/>
      <c r="DA142" s="84"/>
      <c r="DB142" s="84"/>
      <c r="DC142" s="84"/>
      <c r="DD142" s="84"/>
      <c r="DE142" s="84"/>
      <c r="DF142" s="84"/>
      <c r="DG142" s="84"/>
      <c r="DH142" s="84"/>
      <c r="DI142" s="84"/>
      <c r="DJ142" s="84"/>
      <c r="DK142" s="84"/>
      <c r="DL142" s="84"/>
      <c r="DM142" s="84"/>
      <c r="DN142" s="84"/>
      <c r="DO142" s="84"/>
      <c r="DP142" s="84"/>
      <c r="DQ142" s="84"/>
      <c r="DR142" s="84"/>
      <c r="DS142" s="84"/>
      <c r="DT142" s="84"/>
      <c r="DU142" s="84"/>
      <c r="DV142" s="84"/>
      <c r="DW142" s="84"/>
      <c r="DX142" s="84"/>
      <c r="DY142" s="84"/>
      <c r="DZ142" s="84"/>
      <c r="EA142" s="84"/>
      <c r="EB142" s="84"/>
      <c r="EC142" s="84"/>
      <c r="ED142" s="84"/>
      <c r="EE142" s="84"/>
      <c r="EF142" s="84"/>
      <c r="EG142" s="84"/>
      <c r="EH142" s="84"/>
    </row>
    <row r="143" spans="1:138" s="37" customFormat="1" ht="121.5" customHeight="1" x14ac:dyDescent="0.25">
      <c r="A143" s="150"/>
      <c r="B143" s="150" t="s">
        <v>177</v>
      </c>
      <c r="C143" s="99" t="s">
        <v>8</v>
      </c>
      <c r="D143" s="92" t="s">
        <v>8</v>
      </c>
      <c r="E143" s="151"/>
      <c r="F143" s="152"/>
      <c r="G143" s="152"/>
      <c r="H143" s="152"/>
      <c r="I143" s="153"/>
      <c r="J143" s="154"/>
      <c r="K143" s="153"/>
      <c r="L143" s="155"/>
      <c r="M143" s="155"/>
      <c r="N143" s="156">
        <v>0</v>
      </c>
      <c r="O143" s="157"/>
      <c r="P143" s="157"/>
      <c r="Q143" s="157"/>
      <c r="R143" s="155">
        <v>0</v>
      </c>
      <c r="S143" s="155">
        <v>0</v>
      </c>
      <c r="T143" s="156">
        <v>0</v>
      </c>
      <c r="U143" s="157"/>
      <c r="V143" s="157"/>
      <c r="W143" s="155"/>
      <c r="X143" s="155"/>
      <c r="Y143" s="93" t="s">
        <v>682</v>
      </c>
      <c r="Z143" s="97" t="s">
        <v>600</v>
      </c>
      <c r="AA143" s="33" t="s">
        <v>23</v>
      </c>
      <c r="AB143" s="97" t="s">
        <v>605</v>
      </c>
      <c r="AC143" s="33" t="s">
        <v>7</v>
      </c>
      <c r="AD143" s="88">
        <v>1</v>
      </c>
      <c r="AE143" s="33">
        <v>1</v>
      </c>
      <c r="AF143" s="33">
        <v>0</v>
      </c>
      <c r="AG143" s="33">
        <v>0</v>
      </c>
      <c r="AH143" s="33">
        <v>0</v>
      </c>
      <c r="AI143" s="33" t="s">
        <v>23</v>
      </c>
      <c r="AJ143" s="33" t="s">
        <v>20</v>
      </c>
      <c r="AK143" s="33" t="s">
        <v>6</v>
      </c>
      <c r="AL143" s="33" t="s">
        <v>6</v>
      </c>
      <c r="AM143" s="33" t="s">
        <v>6</v>
      </c>
      <c r="AN143" s="33" t="s">
        <v>28</v>
      </c>
      <c r="AO143" s="33" t="s">
        <v>117</v>
      </c>
      <c r="AP143" s="33" t="s">
        <v>101</v>
      </c>
      <c r="AQ143" s="33" t="s">
        <v>103</v>
      </c>
      <c r="AR143" s="33" t="s">
        <v>105</v>
      </c>
      <c r="AS143" s="33" t="s">
        <v>113</v>
      </c>
      <c r="AT143" s="97" t="s">
        <v>108</v>
      </c>
      <c r="AU143" s="97" t="s">
        <v>110</v>
      </c>
      <c r="AV143" s="97" t="s">
        <v>112</v>
      </c>
      <c r="AW143" s="33">
        <v>15</v>
      </c>
      <c r="AX143" s="33">
        <v>15</v>
      </c>
      <c r="AY143" s="33">
        <v>15</v>
      </c>
      <c r="AZ143" s="33">
        <v>15</v>
      </c>
      <c r="BA143" s="33">
        <v>15</v>
      </c>
      <c r="BB143" s="33">
        <v>15</v>
      </c>
      <c r="BC143" s="33">
        <v>10</v>
      </c>
      <c r="BD143" s="88">
        <v>100</v>
      </c>
      <c r="BE143" s="88" t="s">
        <v>126</v>
      </c>
      <c r="BF143" s="34" t="s">
        <v>156</v>
      </c>
      <c r="BG143" s="88" t="s">
        <v>126</v>
      </c>
      <c r="BH143" s="88" t="s">
        <v>126</v>
      </c>
      <c r="BI143" s="88">
        <v>100</v>
      </c>
      <c r="BJ143" s="149"/>
      <c r="BK143" s="186"/>
      <c r="BL143" s="39" t="s">
        <v>166</v>
      </c>
      <c r="BM143" s="39" t="s">
        <v>167</v>
      </c>
      <c r="BN143" s="85">
        <v>0</v>
      </c>
      <c r="BO143" s="185"/>
      <c r="BP143" s="85">
        <v>0</v>
      </c>
      <c r="BQ143" s="185"/>
      <c r="BR143" s="99" t="s">
        <v>8</v>
      </c>
      <c r="BS143" s="84"/>
      <c r="BT143" s="84"/>
      <c r="BU143" s="84"/>
      <c r="BV143" s="84"/>
      <c r="BW143" s="84"/>
      <c r="BX143" s="84"/>
      <c r="BY143" s="84"/>
      <c r="BZ143" s="84"/>
      <c r="CA143" s="84"/>
      <c r="CB143" s="84"/>
      <c r="CC143" s="84"/>
      <c r="CD143" s="84"/>
      <c r="CE143" s="84"/>
      <c r="CF143" s="84"/>
      <c r="CG143" s="84"/>
      <c r="CH143" s="84"/>
      <c r="CI143" s="84"/>
      <c r="CJ143" s="84"/>
      <c r="CK143" s="84"/>
      <c r="CL143" s="84"/>
      <c r="CM143" s="84"/>
      <c r="CN143" s="84"/>
      <c r="CO143" s="84"/>
      <c r="CP143" s="84"/>
      <c r="CQ143" s="84"/>
      <c r="CR143" s="84"/>
      <c r="CS143" s="84"/>
      <c r="CT143" s="84"/>
      <c r="CU143" s="84"/>
      <c r="CV143" s="84"/>
      <c r="CW143" s="84"/>
      <c r="CX143" s="84"/>
      <c r="CY143" s="84"/>
      <c r="CZ143" s="84"/>
      <c r="DA143" s="84"/>
      <c r="DB143" s="84"/>
      <c r="DC143" s="84"/>
      <c r="DD143" s="84"/>
      <c r="DE143" s="84"/>
      <c r="DF143" s="84"/>
      <c r="DG143" s="84"/>
      <c r="DH143" s="84"/>
      <c r="DI143" s="84"/>
      <c r="DJ143" s="84"/>
      <c r="DK143" s="84"/>
      <c r="DL143" s="84"/>
      <c r="DM143" s="84"/>
      <c r="DN143" s="84"/>
      <c r="DO143" s="84"/>
      <c r="DP143" s="84"/>
      <c r="DQ143" s="84"/>
      <c r="DR143" s="84"/>
      <c r="DS143" s="84"/>
      <c r="DT143" s="84"/>
      <c r="DU143" s="84"/>
      <c r="DV143" s="84"/>
      <c r="DW143" s="84"/>
      <c r="DX143" s="84"/>
      <c r="DY143" s="84"/>
      <c r="DZ143" s="84"/>
      <c r="EA143" s="84"/>
      <c r="EB143" s="84"/>
      <c r="EC143" s="84"/>
      <c r="ED143" s="84"/>
      <c r="EE143" s="84"/>
      <c r="EF143" s="84"/>
      <c r="EG143" s="84"/>
      <c r="EH143" s="84"/>
    </row>
    <row r="144" spans="1:138" s="37" customFormat="1" ht="120.05" customHeight="1" x14ac:dyDescent="0.25">
      <c r="A144" s="150">
        <v>57</v>
      </c>
      <c r="B144" s="150" t="s">
        <v>178</v>
      </c>
      <c r="C144" s="99" t="s">
        <v>8</v>
      </c>
      <c r="D144" s="92" t="s">
        <v>8</v>
      </c>
      <c r="E144" s="151" t="s">
        <v>38</v>
      </c>
      <c r="F144" s="152" t="s">
        <v>67</v>
      </c>
      <c r="G144" s="152" t="s">
        <v>77</v>
      </c>
      <c r="H144" s="152" t="s">
        <v>73</v>
      </c>
      <c r="I144" s="196" t="s">
        <v>174</v>
      </c>
      <c r="J144" s="197" t="s">
        <v>501</v>
      </c>
      <c r="K144" s="196" t="s">
        <v>502</v>
      </c>
      <c r="L144" s="155">
        <v>3</v>
      </c>
      <c r="M144" s="155">
        <v>4</v>
      </c>
      <c r="N144" s="156">
        <v>12</v>
      </c>
      <c r="O144" s="157" t="s">
        <v>515</v>
      </c>
      <c r="P144" s="157" t="s">
        <v>84</v>
      </c>
      <c r="Q144" s="157" t="s">
        <v>90</v>
      </c>
      <c r="R144" s="187">
        <v>1</v>
      </c>
      <c r="S144" s="187">
        <v>2</v>
      </c>
      <c r="T144" s="156">
        <v>2</v>
      </c>
      <c r="U144" s="157" t="s">
        <v>803</v>
      </c>
      <c r="V144" s="157" t="s">
        <v>87</v>
      </c>
      <c r="W144" s="152" t="s">
        <v>517</v>
      </c>
      <c r="X144" s="152" t="s">
        <v>23</v>
      </c>
      <c r="Y144" s="93" t="s">
        <v>683</v>
      </c>
      <c r="Z144" s="97" t="s">
        <v>600</v>
      </c>
      <c r="AA144" s="33" t="s">
        <v>23</v>
      </c>
      <c r="AB144" s="97" t="s">
        <v>606</v>
      </c>
      <c r="AC144" s="33" t="s">
        <v>7</v>
      </c>
      <c r="AD144" s="88">
        <v>0</v>
      </c>
      <c r="AE144" s="33">
        <v>0</v>
      </c>
      <c r="AF144" s="33">
        <v>0</v>
      </c>
      <c r="AG144" s="33">
        <v>0</v>
      </c>
      <c r="AH144" s="33">
        <v>0</v>
      </c>
      <c r="AI144" s="33" t="s">
        <v>6</v>
      </c>
      <c r="AJ144" s="33" t="s">
        <v>20</v>
      </c>
      <c r="AK144" s="33" t="s">
        <v>6</v>
      </c>
      <c r="AL144" s="33" t="s">
        <v>6</v>
      </c>
      <c r="AM144" s="33" t="s">
        <v>6</v>
      </c>
      <c r="AN144" s="33" t="s">
        <v>29</v>
      </c>
      <c r="AO144" s="33" t="s">
        <v>117</v>
      </c>
      <c r="AP144" s="33" t="s">
        <v>101</v>
      </c>
      <c r="AQ144" s="33" t="s">
        <v>103</v>
      </c>
      <c r="AR144" s="33" t="s">
        <v>105</v>
      </c>
      <c r="AS144" s="33" t="s">
        <v>113</v>
      </c>
      <c r="AT144" s="97" t="s">
        <v>108</v>
      </c>
      <c r="AU144" s="97" t="s">
        <v>110</v>
      </c>
      <c r="AV144" s="97" t="s">
        <v>112</v>
      </c>
      <c r="AW144" s="33">
        <v>15</v>
      </c>
      <c r="AX144" s="33">
        <v>15</v>
      </c>
      <c r="AY144" s="33">
        <v>15</v>
      </c>
      <c r="AZ144" s="33">
        <v>15</v>
      </c>
      <c r="BA144" s="33">
        <v>15</v>
      </c>
      <c r="BB144" s="33">
        <v>15</v>
      </c>
      <c r="BC144" s="33">
        <v>10</v>
      </c>
      <c r="BD144" s="88">
        <v>100</v>
      </c>
      <c r="BE144" s="88" t="s">
        <v>126</v>
      </c>
      <c r="BF144" s="34" t="s">
        <v>156</v>
      </c>
      <c r="BG144" s="88" t="s">
        <v>126</v>
      </c>
      <c r="BH144" s="88" t="s">
        <v>126</v>
      </c>
      <c r="BI144" s="88">
        <v>100</v>
      </c>
      <c r="BJ144" s="149">
        <v>100</v>
      </c>
      <c r="BK144" s="186" t="s">
        <v>126</v>
      </c>
      <c r="BL144" s="39" t="s">
        <v>165</v>
      </c>
      <c r="BM144" s="39" t="s">
        <v>165</v>
      </c>
      <c r="BN144" s="85">
        <v>2</v>
      </c>
      <c r="BO144" s="185">
        <v>2</v>
      </c>
      <c r="BP144" s="85">
        <v>2</v>
      </c>
      <c r="BQ144" s="185">
        <v>2</v>
      </c>
      <c r="BR144" s="99" t="s">
        <v>8</v>
      </c>
      <c r="BS144" s="84"/>
      <c r="BT144" s="84"/>
      <c r="BU144" s="84"/>
      <c r="BV144" s="84"/>
      <c r="BW144" s="84"/>
      <c r="BX144" s="84"/>
      <c r="BY144" s="84"/>
      <c r="BZ144" s="84"/>
      <c r="CA144" s="84"/>
      <c r="CB144" s="84"/>
      <c r="CC144" s="84"/>
      <c r="CD144" s="84"/>
      <c r="CE144" s="84"/>
      <c r="CF144" s="84"/>
      <c r="CG144" s="84"/>
      <c r="CH144" s="84"/>
      <c r="CI144" s="84"/>
      <c r="CJ144" s="84"/>
      <c r="CK144" s="84"/>
      <c r="CL144" s="84"/>
      <c r="CM144" s="84"/>
      <c r="CN144" s="84"/>
      <c r="CO144" s="84"/>
      <c r="CP144" s="84"/>
      <c r="CQ144" s="84"/>
      <c r="CR144" s="84"/>
      <c r="CS144" s="84"/>
      <c r="CT144" s="84"/>
      <c r="CU144" s="84"/>
      <c r="CV144" s="84"/>
      <c r="CW144" s="84"/>
      <c r="CX144" s="84"/>
      <c r="CY144" s="84"/>
      <c r="CZ144" s="84"/>
      <c r="DA144" s="84"/>
      <c r="DB144" s="84"/>
      <c r="DC144" s="84"/>
      <c r="DD144" s="84"/>
      <c r="DE144" s="84"/>
      <c r="DF144" s="84"/>
      <c r="DG144" s="84"/>
      <c r="DH144" s="84"/>
      <c r="DI144" s="84"/>
      <c r="DJ144" s="84"/>
      <c r="DK144" s="84"/>
      <c r="DL144" s="84"/>
      <c r="DM144" s="84"/>
      <c r="DN144" s="84"/>
      <c r="DO144" s="84"/>
      <c r="DP144" s="84"/>
      <c r="DQ144" s="84"/>
      <c r="DR144" s="84"/>
      <c r="DS144" s="84"/>
      <c r="DT144" s="84"/>
      <c r="DU144" s="84"/>
      <c r="DV144" s="84"/>
      <c r="DW144" s="84"/>
      <c r="DX144" s="84"/>
      <c r="DY144" s="84"/>
      <c r="DZ144" s="84"/>
      <c r="EA144" s="84"/>
      <c r="EB144" s="84"/>
      <c r="EC144" s="84"/>
      <c r="ED144" s="84"/>
      <c r="EE144" s="84"/>
      <c r="EF144" s="84"/>
      <c r="EG144" s="84"/>
      <c r="EH144" s="84"/>
    </row>
    <row r="145" spans="1:138" s="37" customFormat="1" ht="90.2" x14ac:dyDescent="0.25">
      <c r="A145" s="150"/>
      <c r="B145" s="150" t="s">
        <v>178</v>
      </c>
      <c r="C145" s="99" t="s">
        <v>8</v>
      </c>
      <c r="D145" s="92" t="s">
        <v>8</v>
      </c>
      <c r="E145" s="151"/>
      <c r="F145" s="152"/>
      <c r="G145" s="152"/>
      <c r="H145" s="152"/>
      <c r="I145" s="196"/>
      <c r="J145" s="197"/>
      <c r="K145" s="196"/>
      <c r="L145" s="155"/>
      <c r="M145" s="155"/>
      <c r="N145" s="156">
        <v>0</v>
      </c>
      <c r="O145" s="157"/>
      <c r="P145" s="157"/>
      <c r="Q145" s="157"/>
      <c r="R145" s="155">
        <v>-2</v>
      </c>
      <c r="S145" s="155">
        <v>0</v>
      </c>
      <c r="T145" s="156">
        <v>0</v>
      </c>
      <c r="U145" s="157"/>
      <c r="V145" s="157"/>
      <c r="W145" s="155"/>
      <c r="X145" s="155"/>
      <c r="Y145" s="93" t="s">
        <v>684</v>
      </c>
      <c r="Z145" s="97" t="s">
        <v>600</v>
      </c>
      <c r="AA145" s="33" t="s">
        <v>23</v>
      </c>
      <c r="AB145" s="97" t="s">
        <v>607</v>
      </c>
      <c r="AC145" s="33" t="s">
        <v>7</v>
      </c>
      <c r="AD145" s="88">
        <v>1</v>
      </c>
      <c r="AE145" s="33">
        <v>0</v>
      </c>
      <c r="AF145" s="33">
        <v>0</v>
      </c>
      <c r="AG145" s="33">
        <v>0</v>
      </c>
      <c r="AH145" s="33">
        <v>1</v>
      </c>
      <c r="AI145" s="33" t="s">
        <v>23</v>
      </c>
      <c r="AJ145" s="33" t="s">
        <v>20</v>
      </c>
      <c r="AK145" s="33" t="s">
        <v>23</v>
      </c>
      <c r="AL145" s="33" t="s">
        <v>6</v>
      </c>
      <c r="AM145" s="33" t="s">
        <v>6</v>
      </c>
      <c r="AN145" s="33" t="s">
        <v>28</v>
      </c>
      <c r="AO145" s="33" t="s">
        <v>117</v>
      </c>
      <c r="AP145" s="33" t="s">
        <v>101</v>
      </c>
      <c r="AQ145" s="33" t="s">
        <v>103</v>
      </c>
      <c r="AR145" s="33" t="s">
        <v>105</v>
      </c>
      <c r="AS145" s="33" t="s">
        <v>113</v>
      </c>
      <c r="AT145" s="97" t="s">
        <v>108</v>
      </c>
      <c r="AU145" s="97" t="s">
        <v>110</v>
      </c>
      <c r="AV145" s="97" t="s">
        <v>112</v>
      </c>
      <c r="AW145" s="33">
        <v>15</v>
      </c>
      <c r="AX145" s="33">
        <v>15</v>
      </c>
      <c r="AY145" s="33">
        <v>15</v>
      </c>
      <c r="AZ145" s="33">
        <v>15</v>
      </c>
      <c r="BA145" s="33">
        <v>15</v>
      </c>
      <c r="BB145" s="33">
        <v>15</v>
      </c>
      <c r="BC145" s="33">
        <v>10</v>
      </c>
      <c r="BD145" s="88">
        <v>100</v>
      </c>
      <c r="BE145" s="88" t="s">
        <v>126</v>
      </c>
      <c r="BF145" s="34" t="s">
        <v>156</v>
      </c>
      <c r="BG145" s="88" t="s">
        <v>126</v>
      </c>
      <c r="BH145" s="88" t="s">
        <v>126</v>
      </c>
      <c r="BI145" s="88">
        <v>100</v>
      </c>
      <c r="BJ145" s="149"/>
      <c r="BK145" s="186"/>
      <c r="BL145" s="39" t="s">
        <v>165</v>
      </c>
      <c r="BM145" s="39" t="s">
        <v>165</v>
      </c>
      <c r="BN145" s="85">
        <v>2</v>
      </c>
      <c r="BO145" s="185"/>
      <c r="BP145" s="85">
        <v>2</v>
      </c>
      <c r="BQ145" s="185"/>
      <c r="BR145" s="99" t="s">
        <v>8</v>
      </c>
      <c r="BS145" s="84"/>
      <c r="BT145" s="84"/>
      <c r="BU145" s="84"/>
      <c r="BV145" s="84"/>
      <c r="BW145" s="84"/>
      <c r="BX145" s="84"/>
      <c r="BY145" s="84"/>
      <c r="BZ145" s="84"/>
      <c r="CA145" s="84"/>
      <c r="CB145" s="84"/>
      <c r="CC145" s="84"/>
      <c r="CD145" s="84"/>
      <c r="CE145" s="84"/>
      <c r="CF145" s="84"/>
      <c r="CG145" s="84"/>
      <c r="CH145" s="84"/>
      <c r="CI145" s="84"/>
      <c r="CJ145" s="84"/>
      <c r="CK145" s="84"/>
      <c r="CL145" s="84"/>
      <c r="CM145" s="84"/>
      <c r="CN145" s="84"/>
      <c r="CO145" s="84"/>
      <c r="CP145" s="84"/>
      <c r="CQ145" s="84"/>
      <c r="CR145" s="84"/>
      <c r="CS145" s="84"/>
      <c r="CT145" s="84"/>
      <c r="CU145" s="84"/>
      <c r="CV145" s="84"/>
      <c r="CW145" s="84"/>
      <c r="CX145" s="84"/>
      <c r="CY145" s="84"/>
      <c r="CZ145" s="84"/>
      <c r="DA145" s="84"/>
      <c r="DB145" s="84"/>
      <c r="DC145" s="84"/>
      <c r="DD145" s="84"/>
      <c r="DE145" s="84"/>
      <c r="DF145" s="84"/>
      <c r="DG145" s="84"/>
      <c r="DH145" s="84"/>
      <c r="DI145" s="84"/>
      <c r="DJ145" s="84"/>
      <c r="DK145" s="84"/>
      <c r="DL145" s="84"/>
      <c r="DM145" s="84"/>
      <c r="DN145" s="84"/>
      <c r="DO145" s="84"/>
      <c r="DP145" s="84"/>
      <c r="DQ145" s="84"/>
      <c r="DR145" s="84"/>
      <c r="DS145" s="84"/>
      <c r="DT145" s="84"/>
      <c r="DU145" s="84"/>
      <c r="DV145" s="84"/>
      <c r="DW145" s="84"/>
      <c r="DX145" s="84"/>
      <c r="DY145" s="84"/>
      <c r="DZ145" s="84"/>
      <c r="EA145" s="84"/>
      <c r="EB145" s="84"/>
      <c r="EC145" s="84"/>
      <c r="ED145" s="84"/>
      <c r="EE145" s="84"/>
      <c r="EF145" s="84"/>
      <c r="EG145" s="84"/>
      <c r="EH145" s="84"/>
    </row>
    <row r="146" spans="1:138" s="37" customFormat="1" ht="90.2" x14ac:dyDescent="0.25">
      <c r="A146" s="150"/>
      <c r="B146" s="150" t="s">
        <v>178</v>
      </c>
      <c r="C146" s="99" t="s">
        <v>8</v>
      </c>
      <c r="D146" s="92" t="s">
        <v>8</v>
      </c>
      <c r="E146" s="151"/>
      <c r="F146" s="152"/>
      <c r="G146" s="152"/>
      <c r="H146" s="152"/>
      <c r="I146" s="196"/>
      <c r="J146" s="197"/>
      <c r="K146" s="196"/>
      <c r="L146" s="155"/>
      <c r="M146" s="155"/>
      <c r="N146" s="156">
        <v>0</v>
      </c>
      <c r="O146" s="157"/>
      <c r="P146" s="157"/>
      <c r="Q146" s="157"/>
      <c r="R146" s="155">
        <v>-2</v>
      </c>
      <c r="S146" s="155">
        <v>0</v>
      </c>
      <c r="T146" s="156">
        <v>0</v>
      </c>
      <c r="U146" s="157"/>
      <c r="V146" s="157"/>
      <c r="W146" s="155"/>
      <c r="X146" s="155"/>
      <c r="Y146" s="93" t="s">
        <v>518</v>
      </c>
      <c r="Z146" s="97" t="s">
        <v>179</v>
      </c>
      <c r="AA146" s="33" t="s">
        <v>23</v>
      </c>
      <c r="AB146" s="97" t="s">
        <v>180</v>
      </c>
      <c r="AC146" s="33" t="s">
        <v>7</v>
      </c>
      <c r="AD146" s="88">
        <v>0</v>
      </c>
      <c r="AE146" s="33">
        <v>0</v>
      </c>
      <c r="AF146" s="33">
        <v>0</v>
      </c>
      <c r="AG146" s="33">
        <v>0</v>
      </c>
      <c r="AH146" s="33">
        <v>0</v>
      </c>
      <c r="AI146" s="33" t="s">
        <v>6</v>
      </c>
      <c r="AJ146" s="33" t="s">
        <v>20</v>
      </c>
      <c r="AK146" s="33" t="s">
        <v>6</v>
      </c>
      <c r="AL146" s="33" t="s">
        <v>6</v>
      </c>
      <c r="AM146" s="33" t="s">
        <v>6</v>
      </c>
      <c r="AN146" s="33" t="s">
        <v>29</v>
      </c>
      <c r="AO146" s="33" t="s">
        <v>117</v>
      </c>
      <c r="AP146" s="33" t="s">
        <v>101</v>
      </c>
      <c r="AQ146" s="33" t="s">
        <v>103</v>
      </c>
      <c r="AR146" s="33" t="s">
        <v>105</v>
      </c>
      <c r="AS146" s="33" t="s">
        <v>113</v>
      </c>
      <c r="AT146" s="97" t="s">
        <v>108</v>
      </c>
      <c r="AU146" s="97" t="s">
        <v>110</v>
      </c>
      <c r="AV146" s="97" t="s">
        <v>112</v>
      </c>
      <c r="AW146" s="33">
        <v>15</v>
      </c>
      <c r="AX146" s="33">
        <v>15</v>
      </c>
      <c r="AY146" s="33">
        <v>15</v>
      </c>
      <c r="AZ146" s="33">
        <v>15</v>
      </c>
      <c r="BA146" s="33">
        <v>15</v>
      </c>
      <c r="BB146" s="33">
        <v>15</v>
      </c>
      <c r="BC146" s="33">
        <v>10</v>
      </c>
      <c r="BD146" s="88">
        <v>100</v>
      </c>
      <c r="BE146" s="88" t="s">
        <v>126</v>
      </c>
      <c r="BF146" s="34" t="s">
        <v>156</v>
      </c>
      <c r="BG146" s="88" t="s">
        <v>126</v>
      </c>
      <c r="BH146" s="88" t="s">
        <v>126</v>
      </c>
      <c r="BI146" s="88">
        <v>100</v>
      </c>
      <c r="BJ146" s="149"/>
      <c r="BK146" s="186"/>
      <c r="BL146" s="39" t="s">
        <v>165</v>
      </c>
      <c r="BM146" s="39" t="s">
        <v>165</v>
      </c>
      <c r="BN146" s="85">
        <v>2</v>
      </c>
      <c r="BO146" s="185"/>
      <c r="BP146" s="85">
        <v>2</v>
      </c>
      <c r="BQ146" s="185"/>
      <c r="BR146" s="99" t="s">
        <v>8</v>
      </c>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84"/>
      <c r="CT146" s="84"/>
      <c r="CU146" s="84"/>
      <c r="CV146" s="84"/>
      <c r="CW146" s="84"/>
      <c r="CX146" s="84"/>
      <c r="CY146" s="84"/>
      <c r="CZ146" s="84"/>
      <c r="DA146" s="84"/>
      <c r="DB146" s="84"/>
      <c r="DC146" s="84"/>
      <c r="DD146" s="84"/>
      <c r="DE146" s="84"/>
      <c r="DF146" s="84"/>
      <c r="DG146" s="84"/>
      <c r="DH146" s="84"/>
      <c r="DI146" s="84"/>
      <c r="DJ146" s="84"/>
      <c r="DK146" s="84"/>
      <c r="DL146" s="84"/>
      <c r="DM146" s="84"/>
      <c r="DN146" s="84"/>
      <c r="DO146" s="84"/>
      <c r="DP146" s="84"/>
      <c r="DQ146" s="84"/>
      <c r="DR146" s="84"/>
      <c r="DS146" s="84"/>
      <c r="DT146" s="84"/>
      <c r="DU146" s="84"/>
      <c r="DV146" s="84"/>
      <c r="DW146" s="84"/>
      <c r="DX146" s="84"/>
      <c r="DY146" s="84"/>
      <c r="DZ146" s="84"/>
      <c r="EA146" s="84"/>
      <c r="EB146" s="84"/>
      <c r="EC146" s="84"/>
      <c r="ED146" s="84"/>
      <c r="EE146" s="84"/>
      <c r="EF146" s="84"/>
      <c r="EG146" s="84"/>
      <c r="EH146" s="84"/>
    </row>
    <row r="147" spans="1:138" s="37" customFormat="1" ht="108" customHeight="1" x14ac:dyDescent="0.25">
      <c r="A147" s="150">
        <v>58</v>
      </c>
      <c r="B147" s="150" t="s">
        <v>186</v>
      </c>
      <c r="C147" s="99" t="s">
        <v>8</v>
      </c>
      <c r="D147" s="92" t="s">
        <v>8</v>
      </c>
      <c r="E147" s="151" t="s">
        <v>41</v>
      </c>
      <c r="F147" s="152" t="s">
        <v>69</v>
      </c>
      <c r="G147" s="152" t="s">
        <v>77</v>
      </c>
      <c r="H147" s="152" t="s">
        <v>81</v>
      </c>
      <c r="I147" s="153" t="s">
        <v>175</v>
      </c>
      <c r="J147" s="154" t="s">
        <v>614</v>
      </c>
      <c r="K147" s="153" t="s">
        <v>176</v>
      </c>
      <c r="L147" s="155">
        <v>4</v>
      </c>
      <c r="M147" s="155">
        <v>4</v>
      </c>
      <c r="N147" s="156">
        <v>16</v>
      </c>
      <c r="O147" s="157" t="s">
        <v>819</v>
      </c>
      <c r="P147" s="157" t="s">
        <v>84</v>
      </c>
      <c r="Q147" s="157" t="s">
        <v>90</v>
      </c>
      <c r="R147" s="187">
        <v>3</v>
      </c>
      <c r="S147" s="187">
        <v>3</v>
      </c>
      <c r="T147" s="156">
        <v>9</v>
      </c>
      <c r="U147" s="157" t="s">
        <v>814</v>
      </c>
      <c r="V147" s="157" t="s">
        <v>85</v>
      </c>
      <c r="W147" s="152" t="s">
        <v>517</v>
      </c>
      <c r="X147" s="152" t="s">
        <v>23</v>
      </c>
      <c r="Y147" s="93" t="s">
        <v>685</v>
      </c>
      <c r="Z147" s="97" t="s">
        <v>600</v>
      </c>
      <c r="AA147" s="33" t="s">
        <v>23</v>
      </c>
      <c r="AB147" s="97" t="s">
        <v>608</v>
      </c>
      <c r="AC147" s="33" t="s">
        <v>7</v>
      </c>
      <c r="AD147" s="88">
        <v>1</v>
      </c>
      <c r="AE147" s="33">
        <v>0</v>
      </c>
      <c r="AF147" s="33">
        <v>0</v>
      </c>
      <c r="AG147" s="33">
        <v>0</v>
      </c>
      <c r="AH147" s="33">
        <v>1</v>
      </c>
      <c r="AI147" s="33" t="s">
        <v>23</v>
      </c>
      <c r="AJ147" s="33" t="s">
        <v>21</v>
      </c>
      <c r="AK147" s="33" t="s">
        <v>6</v>
      </c>
      <c r="AL147" s="33" t="s">
        <v>6</v>
      </c>
      <c r="AM147" s="33" t="s">
        <v>6</v>
      </c>
      <c r="AN147" s="33" t="s">
        <v>29</v>
      </c>
      <c r="AO147" s="33" t="s">
        <v>118</v>
      </c>
      <c r="AP147" s="33" t="s">
        <v>101</v>
      </c>
      <c r="AQ147" s="33" t="s">
        <v>103</v>
      </c>
      <c r="AR147" s="33" t="s">
        <v>105</v>
      </c>
      <c r="AS147" s="33" t="s">
        <v>114</v>
      </c>
      <c r="AT147" s="97" t="s">
        <v>108</v>
      </c>
      <c r="AU147" s="97" t="s">
        <v>110</v>
      </c>
      <c r="AV147" s="97" t="s">
        <v>112</v>
      </c>
      <c r="AW147" s="33">
        <v>15</v>
      </c>
      <c r="AX147" s="33">
        <v>15</v>
      </c>
      <c r="AY147" s="33">
        <v>15</v>
      </c>
      <c r="AZ147" s="33">
        <v>10</v>
      </c>
      <c r="BA147" s="33">
        <v>15</v>
      </c>
      <c r="BB147" s="33">
        <v>15</v>
      </c>
      <c r="BC147" s="33">
        <v>10</v>
      </c>
      <c r="BD147" s="88">
        <v>95</v>
      </c>
      <c r="BE147" s="88" t="s">
        <v>127</v>
      </c>
      <c r="BF147" s="34" t="s">
        <v>156</v>
      </c>
      <c r="BG147" s="88" t="s">
        <v>126</v>
      </c>
      <c r="BH147" s="88" t="s">
        <v>127</v>
      </c>
      <c r="BI147" s="88">
        <v>50</v>
      </c>
      <c r="BJ147" s="149">
        <v>62.5</v>
      </c>
      <c r="BK147" s="186" t="s">
        <v>127</v>
      </c>
      <c r="BL147" s="39" t="s">
        <v>166</v>
      </c>
      <c r="BM147" s="39" t="s">
        <v>165</v>
      </c>
      <c r="BN147" s="85">
        <v>0</v>
      </c>
      <c r="BO147" s="185">
        <v>0.75</v>
      </c>
      <c r="BP147" s="85">
        <v>0</v>
      </c>
      <c r="BQ147" s="185">
        <v>0.75</v>
      </c>
      <c r="BR147" s="99" t="s">
        <v>8</v>
      </c>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84"/>
      <c r="CT147" s="84"/>
      <c r="CU147" s="84"/>
      <c r="CV147" s="84"/>
      <c r="CW147" s="84"/>
      <c r="CX147" s="84"/>
      <c r="CY147" s="84"/>
      <c r="CZ147" s="84"/>
      <c r="DA147" s="84"/>
      <c r="DB147" s="84"/>
      <c r="DC147" s="84"/>
      <c r="DD147" s="84"/>
      <c r="DE147" s="84"/>
      <c r="DF147" s="84"/>
      <c r="DG147" s="84"/>
      <c r="DH147" s="84"/>
      <c r="DI147" s="84"/>
      <c r="DJ147" s="84"/>
      <c r="DK147" s="84"/>
      <c r="DL147" s="84"/>
      <c r="DM147" s="84"/>
      <c r="DN147" s="84"/>
      <c r="DO147" s="84"/>
      <c r="DP147" s="84"/>
      <c r="DQ147" s="84"/>
      <c r="DR147" s="84"/>
      <c r="DS147" s="84"/>
      <c r="DT147" s="84"/>
      <c r="DU147" s="84"/>
      <c r="DV147" s="84"/>
      <c r="DW147" s="84"/>
      <c r="DX147" s="84"/>
      <c r="DY147" s="84"/>
      <c r="DZ147" s="84"/>
      <c r="EA147" s="84"/>
      <c r="EB147" s="84"/>
      <c r="EC147" s="84"/>
      <c r="ED147" s="84"/>
      <c r="EE147" s="84"/>
      <c r="EF147" s="84"/>
      <c r="EG147" s="84"/>
      <c r="EH147" s="84"/>
    </row>
    <row r="148" spans="1:138" s="37" customFormat="1" ht="117.1" customHeight="1" x14ac:dyDescent="0.25">
      <c r="A148" s="150"/>
      <c r="B148" s="150"/>
      <c r="C148" s="99" t="s">
        <v>8</v>
      </c>
      <c r="D148" s="92" t="s">
        <v>8</v>
      </c>
      <c r="E148" s="151"/>
      <c r="F148" s="152"/>
      <c r="G148" s="152"/>
      <c r="H148" s="152"/>
      <c r="I148" s="153"/>
      <c r="J148" s="154"/>
      <c r="K148" s="153"/>
      <c r="L148" s="155"/>
      <c r="M148" s="155"/>
      <c r="N148" s="156"/>
      <c r="O148" s="157"/>
      <c r="P148" s="157"/>
      <c r="Q148" s="157"/>
      <c r="R148" s="187"/>
      <c r="S148" s="187"/>
      <c r="T148" s="156">
        <v>0</v>
      </c>
      <c r="U148" s="157"/>
      <c r="V148" s="157"/>
      <c r="W148" s="152"/>
      <c r="X148" s="152"/>
      <c r="Y148" s="93" t="s">
        <v>686</v>
      </c>
      <c r="Z148" s="97" t="s">
        <v>600</v>
      </c>
      <c r="AA148" s="33" t="s">
        <v>23</v>
      </c>
      <c r="AB148" s="97" t="s">
        <v>609</v>
      </c>
      <c r="AC148" s="33" t="s">
        <v>7</v>
      </c>
      <c r="AD148" s="88">
        <v>1</v>
      </c>
      <c r="AE148" s="33">
        <v>0</v>
      </c>
      <c r="AF148" s="33">
        <v>1</v>
      </c>
      <c r="AG148" s="33">
        <v>0</v>
      </c>
      <c r="AH148" s="33">
        <v>0</v>
      </c>
      <c r="AI148" s="33" t="s">
        <v>23</v>
      </c>
      <c r="AJ148" s="33" t="s">
        <v>21</v>
      </c>
      <c r="AK148" s="33" t="s">
        <v>23</v>
      </c>
      <c r="AL148" s="33" t="s">
        <v>6</v>
      </c>
      <c r="AM148" s="33" t="s">
        <v>6</v>
      </c>
      <c r="AN148" s="33" t="s">
        <v>28</v>
      </c>
      <c r="AO148" s="33" t="s">
        <v>117</v>
      </c>
      <c r="AP148" s="33" t="s">
        <v>101</v>
      </c>
      <c r="AQ148" s="33" t="s">
        <v>103</v>
      </c>
      <c r="AR148" s="33" t="s">
        <v>105</v>
      </c>
      <c r="AS148" s="33" t="s">
        <v>114</v>
      </c>
      <c r="AT148" s="97" t="s">
        <v>108</v>
      </c>
      <c r="AU148" s="97" t="s">
        <v>110</v>
      </c>
      <c r="AV148" s="97" t="s">
        <v>112</v>
      </c>
      <c r="AW148" s="33">
        <v>15</v>
      </c>
      <c r="AX148" s="33">
        <v>15</v>
      </c>
      <c r="AY148" s="33">
        <v>15</v>
      </c>
      <c r="AZ148" s="33">
        <v>10</v>
      </c>
      <c r="BA148" s="33">
        <v>15</v>
      </c>
      <c r="BB148" s="33">
        <v>15</v>
      </c>
      <c r="BC148" s="33">
        <v>10</v>
      </c>
      <c r="BD148" s="88">
        <v>95</v>
      </c>
      <c r="BE148" s="88" t="s">
        <v>127</v>
      </c>
      <c r="BF148" s="34" t="s">
        <v>156</v>
      </c>
      <c r="BG148" s="88" t="s">
        <v>126</v>
      </c>
      <c r="BH148" s="88" t="s">
        <v>127</v>
      </c>
      <c r="BI148" s="88">
        <v>50</v>
      </c>
      <c r="BJ148" s="149"/>
      <c r="BK148" s="186"/>
      <c r="BL148" s="39" t="s">
        <v>165</v>
      </c>
      <c r="BM148" s="39" t="s">
        <v>165</v>
      </c>
      <c r="BN148" s="85">
        <v>1</v>
      </c>
      <c r="BO148" s="185"/>
      <c r="BP148" s="85">
        <v>1</v>
      </c>
      <c r="BQ148" s="185"/>
      <c r="BR148" s="99" t="s">
        <v>8</v>
      </c>
      <c r="BS148" s="84"/>
      <c r="BT148" s="84"/>
      <c r="BU148" s="84"/>
      <c r="BV148" s="84"/>
      <c r="BW148" s="84"/>
      <c r="BX148" s="84"/>
      <c r="BY148" s="84"/>
      <c r="BZ148" s="84"/>
      <c r="CA148" s="84"/>
      <c r="CB148" s="84"/>
      <c r="CC148" s="84"/>
      <c r="CD148" s="84"/>
      <c r="CE148" s="84"/>
      <c r="CF148" s="84"/>
      <c r="CG148" s="84"/>
      <c r="CH148" s="84"/>
      <c r="CI148" s="84"/>
      <c r="CJ148" s="84"/>
      <c r="CK148" s="84"/>
      <c r="CL148" s="84"/>
      <c r="CM148" s="84"/>
      <c r="CN148" s="84"/>
      <c r="CO148" s="84"/>
      <c r="CP148" s="84"/>
      <c r="CQ148" s="84"/>
      <c r="CR148" s="84"/>
      <c r="CS148" s="84"/>
      <c r="CT148" s="84"/>
      <c r="CU148" s="84"/>
      <c r="CV148" s="84"/>
      <c r="CW148" s="84"/>
      <c r="CX148" s="84"/>
      <c r="CY148" s="84"/>
      <c r="CZ148" s="84"/>
      <c r="DA148" s="84"/>
      <c r="DB148" s="84"/>
      <c r="DC148" s="84"/>
      <c r="DD148" s="84"/>
      <c r="DE148" s="84"/>
      <c r="DF148" s="84"/>
      <c r="DG148" s="84"/>
      <c r="DH148" s="84"/>
      <c r="DI148" s="84"/>
      <c r="DJ148" s="84"/>
      <c r="DK148" s="84"/>
      <c r="DL148" s="84"/>
      <c r="DM148" s="84"/>
      <c r="DN148" s="84"/>
      <c r="DO148" s="84"/>
      <c r="DP148" s="84"/>
      <c r="DQ148" s="84"/>
      <c r="DR148" s="84"/>
      <c r="DS148" s="84"/>
      <c r="DT148" s="84"/>
      <c r="DU148" s="84"/>
      <c r="DV148" s="84"/>
      <c r="DW148" s="84"/>
      <c r="DX148" s="84"/>
      <c r="DY148" s="84"/>
      <c r="DZ148" s="84"/>
      <c r="EA148" s="84"/>
      <c r="EB148" s="84"/>
      <c r="EC148" s="84"/>
      <c r="ED148" s="84"/>
      <c r="EE148" s="84"/>
      <c r="EF148" s="84"/>
      <c r="EG148" s="84"/>
      <c r="EH148" s="84"/>
    </row>
    <row r="149" spans="1:138" s="37" customFormat="1" ht="97.55" customHeight="1" x14ac:dyDescent="0.25">
      <c r="A149" s="150"/>
      <c r="B149" s="150"/>
      <c r="C149" s="99" t="s">
        <v>8</v>
      </c>
      <c r="D149" s="92" t="s">
        <v>8</v>
      </c>
      <c r="E149" s="151"/>
      <c r="F149" s="152"/>
      <c r="G149" s="152"/>
      <c r="H149" s="152"/>
      <c r="I149" s="153"/>
      <c r="J149" s="154"/>
      <c r="K149" s="153"/>
      <c r="L149" s="155"/>
      <c r="M149" s="155"/>
      <c r="N149" s="156"/>
      <c r="O149" s="157"/>
      <c r="P149" s="157"/>
      <c r="Q149" s="157"/>
      <c r="R149" s="187"/>
      <c r="S149" s="187"/>
      <c r="T149" s="156">
        <v>0</v>
      </c>
      <c r="U149" s="157"/>
      <c r="V149" s="157"/>
      <c r="W149" s="152"/>
      <c r="X149" s="152"/>
      <c r="Y149" s="93" t="s">
        <v>687</v>
      </c>
      <c r="Z149" s="97" t="s">
        <v>179</v>
      </c>
      <c r="AA149" s="33" t="s">
        <v>23</v>
      </c>
      <c r="AB149" s="97" t="s">
        <v>181</v>
      </c>
      <c r="AC149" s="33" t="s">
        <v>7</v>
      </c>
      <c r="AD149" s="88">
        <v>2</v>
      </c>
      <c r="AE149" s="33">
        <v>0</v>
      </c>
      <c r="AF149" s="33">
        <v>1</v>
      </c>
      <c r="AG149" s="33">
        <v>0</v>
      </c>
      <c r="AH149" s="33">
        <v>1</v>
      </c>
      <c r="AI149" s="33" t="s">
        <v>23</v>
      </c>
      <c r="AJ149" s="33" t="s">
        <v>20</v>
      </c>
      <c r="AK149" s="33" t="s">
        <v>23</v>
      </c>
      <c r="AL149" s="33" t="s">
        <v>6</v>
      </c>
      <c r="AM149" s="33" t="s">
        <v>6</v>
      </c>
      <c r="AN149" s="33" t="s">
        <v>31</v>
      </c>
      <c r="AO149" s="33" t="s">
        <v>117</v>
      </c>
      <c r="AP149" s="33" t="s">
        <v>101</v>
      </c>
      <c r="AQ149" s="33" t="s">
        <v>103</v>
      </c>
      <c r="AR149" s="33" t="s">
        <v>105</v>
      </c>
      <c r="AS149" s="33" t="s">
        <v>113</v>
      </c>
      <c r="AT149" s="97" t="s">
        <v>108</v>
      </c>
      <c r="AU149" s="97" t="s">
        <v>110</v>
      </c>
      <c r="AV149" s="97" t="s">
        <v>112</v>
      </c>
      <c r="AW149" s="33">
        <v>15</v>
      </c>
      <c r="AX149" s="33">
        <v>15</v>
      </c>
      <c r="AY149" s="33">
        <v>15</v>
      </c>
      <c r="AZ149" s="33">
        <v>15</v>
      </c>
      <c r="BA149" s="33">
        <v>15</v>
      </c>
      <c r="BB149" s="33">
        <v>15</v>
      </c>
      <c r="BC149" s="33">
        <v>10</v>
      </c>
      <c r="BD149" s="88">
        <v>100</v>
      </c>
      <c r="BE149" s="88" t="s">
        <v>126</v>
      </c>
      <c r="BF149" s="34" t="s">
        <v>156</v>
      </c>
      <c r="BG149" s="88" t="s">
        <v>126</v>
      </c>
      <c r="BH149" s="88" t="s">
        <v>126</v>
      </c>
      <c r="BI149" s="88">
        <v>100</v>
      </c>
      <c r="BJ149" s="149"/>
      <c r="BK149" s="186"/>
      <c r="BL149" s="39" t="s">
        <v>165</v>
      </c>
      <c r="BM149" s="39" t="s">
        <v>165</v>
      </c>
      <c r="BN149" s="85">
        <v>1</v>
      </c>
      <c r="BO149" s="185"/>
      <c r="BP149" s="85">
        <v>1</v>
      </c>
      <c r="BQ149" s="185"/>
      <c r="BR149" s="99" t="s">
        <v>8</v>
      </c>
      <c r="BS149" s="84"/>
      <c r="BT149" s="84"/>
      <c r="BU149" s="84"/>
      <c r="BV149" s="84"/>
      <c r="BW149" s="84"/>
      <c r="BX149" s="84"/>
      <c r="BY149" s="84"/>
      <c r="BZ149" s="84"/>
      <c r="CA149" s="84"/>
      <c r="CB149" s="84"/>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c r="DB149" s="84"/>
      <c r="DC149" s="84"/>
      <c r="DD149" s="84"/>
      <c r="DE149" s="84"/>
      <c r="DF149" s="84"/>
      <c r="DG149" s="84"/>
      <c r="DH149" s="84"/>
      <c r="DI149" s="84"/>
      <c r="DJ149" s="84"/>
      <c r="DK149" s="84"/>
      <c r="DL149" s="84"/>
      <c r="DM149" s="84"/>
      <c r="DN149" s="84"/>
      <c r="DO149" s="84"/>
      <c r="DP149" s="84"/>
      <c r="DQ149" s="84"/>
      <c r="DR149" s="84"/>
      <c r="DS149" s="84"/>
      <c r="DT149" s="84"/>
      <c r="DU149" s="84"/>
      <c r="DV149" s="84"/>
      <c r="DW149" s="84"/>
      <c r="DX149" s="84"/>
      <c r="DY149" s="84"/>
      <c r="DZ149" s="84"/>
      <c r="EA149" s="84"/>
      <c r="EB149" s="84"/>
      <c r="EC149" s="84"/>
      <c r="ED149" s="84"/>
      <c r="EE149" s="84"/>
      <c r="EF149" s="84"/>
      <c r="EG149" s="84"/>
      <c r="EH149" s="84"/>
    </row>
    <row r="150" spans="1:138" s="37" customFormat="1" ht="105.85" customHeight="1" x14ac:dyDescent="0.25">
      <c r="A150" s="150"/>
      <c r="B150" s="150"/>
      <c r="C150" s="99" t="s">
        <v>8</v>
      </c>
      <c r="D150" s="92" t="s">
        <v>8</v>
      </c>
      <c r="E150" s="151"/>
      <c r="F150" s="152"/>
      <c r="G150" s="152"/>
      <c r="H150" s="152"/>
      <c r="I150" s="153"/>
      <c r="J150" s="154"/>
      <c r="K150" s="153"/>
      <c r="L150" s="155"/>
      <c r="M150" s="155"/>
      <c r="N150" s="156"/>
      <c r="O150" s="157" t="s">
        <v>808</v>
      </c>
      <c r="P150" s="157">
        <v>0</v>
      </c>
      <c r="Q150" s="157"/>
      <c r="R150" s="187"/>
      <c r="S150" s="187"/>
      <c r="T150" s="156">
        <v>0</v>
      </c>
      <c r="U150" s="157" t="s">
        <v>808</v>
      </c>
      <c r="V150" s="157">
        <v>0</v>
      </c>
      <c r="W150" s="152"/>
      <c r="X150" s="152"/>
      <c r="Y150" s="93" t="s">
        <v>688</v>
      </c>
      <c r="Z150" s="97" t="s">
        <v>499</v>
      </c>
      <c r="AA150" s="33" t="s">
        <v>23</v>
      </c>
      <c r="AB150" s="97" t="s">
        <v>615</v>
      </c>
      <c r="AC150" s="33" t="s">
        <v>7</v>
      </c>
      <c r="AD150" s="88">
        <v>1</v>
      </c>
      <c r="AE150" s="33">
        <v>0</v>
      </c>
      <c r="AF150" s="33">
        <v>1</v>
      </c>
      <c r="AG150" s="33">
        <v>0</v>
      </c>
      <c r="AH150" s="33">
        <v>0</v>
      </c>
      <c r="AI150" s="33" t="s">
        <v>23</v>
      </c>
      <c r="AJ150" s="33" t="s">
        <v>21</v>
      </c>
      <c r="AK150" s="33" t="s">
        <v>6</v>
      </c>
      <c r="AL150" s="33" t="s">
        <v>6</v>
      </c>
      <c r="AM150" s="33" t="s">
        <v>6</v>
      </c>
      <c r="AN150" s="33" t="s">
        <v>28</v>
      </c>
      <c r="AO150" s="33" t="s">
        <v>117</v>
      </c>
      <c r="AP150" s="33" t="s">
        <v>101</v>
      </c>
      <c r="AQ150" s="33" t="s">
        <v>103</v>
      </c>
      <c r="AR150" s="33" t="s">
        <v>105</v>
      </c>
      <c r="AS150" s="33" t="s">
        <v>114</v>
      </c>
      <c r="AT150" s="97" t="s">
        <v>108</v>
      </c>
      <c r="AU150" s="97" t="s">
        <v>110</v>
      </c>
      <c r="AV150" s="97" t="s">
        <v>112</v>
      </c>
      <c r="AW150" s="33">
        <v>15</v>
      </c>
      <c r="AX150" s="33">
        <v>15</v>
      </c>
      <c r="AY150" s="33">
        <v>15</v>
      </c>
      <c r="AZ150" s="33">
        <v>10</v>
      </c>
      <c r="BA150" s="33">
        <v>15</v>
      </c>
      <c r="BB150" s="33">
        <v>15</v>
      </c>
      <c r="BC150" s="33">
        <v>10</v>
      </c>
      <c r="BD150" s="88">
        <v>95</v>
      </c>
      <c r="BE150" s="88" t="s">
        <v>127</v>
      </c>
      <c r="BF150" s="34" t="s">
        <v>156</v>
      </c>
      <c r="BG150" s="88" t="s">
        <v>126</v>
      </c>
      <c r="BH150" s="88" t="s">
        <v>127</v>
      </c>
      <c r="BI150" s="88">
        <v>50</v>
      </c>
      <c r="BJ150" s="149"/>
      <c r="BK150" s="186"/>
      <c r="BL150" s="39" t="s">
        <v>165</v>
      </c>
      <c r="BM150" s="39" t="s">
        <v>165</v>
      </c>
      <c r="BN150" s="85">
        <v>1</v>
      </c>
      <c r="BO150" s="185"/>
      <c r="BP150" s="85">
        <v>1</v>
      </c>
      <c r="BQ150" s="185"/>
      <c r="BR150" s="99" t="s">
        <v>8</v>
      </c>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c r="DB150" s="84"/>
      <c r="DC150" s="84"/>
      <c r="DD150" s="84"/>
      <c r="DE150" s="84"/>
      <c r="DF150" s="84"/>
      <c r="DG150" s="84"/>
      <c r="DH150" s="84"/>
      <c r="DI150" s="84"/>
      <c r="DJ150" s="84"/>
      <c r="DK150" s="84"/>
      <c r="DL150" s="84"/>
      <c r="DM150" s="84"/>
      <c r="DN150" s="84"/>
      <c r="DO150" s="84"/>
      <c r="DP150" s="84"/>
      <c r="DQ150" s="84"/>
      <c r="DR150" s="84"/>
      <c r="DS150" s="84"/>
      <c r="DT150" s="84"/>
      <c r="DU150" s="84"/>
      <c r="DV150" s="84"/>
      <c r="DW150" s="84"/>
      <c r="DX150" s="84"/>
      <c r="DY150" s="84"/>
      <c r="DZ150" s="84"/>
      <c r="EA150" s="84"/>
      <c r="EB150" s="84"/>
      <c r="EC150" s="84"/>
      <c r="ED150" s="84"/>
      <c r="EE150" s="84"/>
      <c r="EF150" s="84"/>
      <c r="EG150" s="84"/>
      <c r="EH150" s="84"/>
    </row>
    <row r="151" spans="1:138" s="37" customFormat="1" ht="125.25" customHeight="1" x14ac:dyDescent="0.2">
      <c r="A151" s="150">
        <v>59</v>
      </c>
      <c r="B151" s="150" t="s">
        <v>784</v>
      </c>
      <c r="C151" s="99" t="s">
        <v>8</v>
      </c>
      <c r="D151" s="92" t="s">
        <v>8</v>
      </c>
      <c r="E151" s="151" t="s">
        <v>36</v>
      </c>
      <c r="F151" s="152" t="s">
        <v>68</v>
      </c>
      <c r="G151" s="152" t="s">
        <v>77</v>
      </c>
      <c r="H151" s="152" t="s">
        <v>71</v>
      </c>
      <c r="I151" s="153" t="s">
        <v>316</v>
      </c>
      <c r="J151" s="154" t="s">
        <v>317</v>
      </c>
      <c r="K151" s="153" t="s">
        <v>797</v>
      </c>
      <c r="L151" s="152">
        <v>4</v>
      </c>
      <c r="M151" s="152">
        <v>4</v>
      </c>
      <c r="N151" s="156">
        <v>16</v>
      </c>
      <c r="O151" s="157" t="s">
        <v>819</v>
      </c>
      <c r="P151" s="157" t="s">
        <v>84</v>
      </c>
      <c r="Q151" s="157" t="s">
        <v>90</v>
      </c>
      <c r="R151" s="187">
        <v>3</v>
      </c>
      <c r="S151" s="187">
        <v>3</v>
      </c>
      <c r="T151" s="156">
        <v>9</v>
      </c>
      <c r="U151" s="157" t="s">
        <v>814</v>
      </c>
      <c r="V151" s="157" t="s">
        <v>85</v>
      </c>
      <c r="W151" s="152" t="s">
        <v>517</v>
      </c>
      <c r="X151" s="152" t="s">
        <v>23</v>
      </c>
      <c r="Y151" s="93" t="s">
        <v>711</v>
      </c>
      <c r="Z151" s="97" t="s">
        <v>318</v>
      </c>
      <c r="AA151" s="97" t="s">
        <v>23</v>
      </c>
      <c r="AB151" s="97" t="s">
        <v>610</v>
      </c>
      <c r="AC151" s="33" t="s">
        <v>7</v>
      </c>
      <c r="AD151" s="88">
        <v>1</v>
      </c>
      <c r="AE151" s="33">
        <v>0</v>
      </c>
      <c r="AF151" s="33">
        <v>0</v>
      </c>
      <c r="AG151" s="33">
        <v>0</v>
      </c>
      <c r="AH151" s="33">
        <v>1</v>
      </c>
      <c r="AI151" s="33" t="s">
        <v>23</v>
      </c>
      <c r="AJ151" s="97" t="s">
        <v>20</v>
      </c>
      <c r="AK151" s="97" t="s">
        <v>6</v>
      </c>
      <c r="AL151" s="97" t="s">
        <v>6</v>
      </c>
      <c r="AM151" s="97" t="s">
        <v>6</v>
      </c>
      <c r="AN151" s="97" t="s">
        <v>28</v>
      </c>
      <c r="AO151" s="33" t="s">
        <v>117</v>
      </c>
      <c r="AP151" s="33" t="s">
        <v>101</v>
      </c>
      <c r="AQ151" s="33" t="s">
        <v>103</v>
      </c>
      <c r="AR151" s="33" t="s">
        <v>105</v>
      </c>
      <c r="AS151" s="33" t="s">
        <v>113</v>
      </c>
      <c r="AT151" s="97" t="s">
        <v>108</v>
      </c>
      <c r="AU151" s="97" t="s">
        <v>110</v>
      </c>
      <c r="AV151" s="97" t="s">
        <v>112</v>
      </c>
      <c r="AW151" s="33">
        <v>15</v>
      </c>
      <c r="AX151" s="33">
        <v>15</v>
      </c>
      <c r="AY151" s="33">
        <v>15</v>
      </c>
      <c r="AZ151" s="33">
        <v>15</v>
      </c>
      <c r="BA151" s="33">
        <v>15</v>
      </c>
      <c r="BB151" s="33">
        <v>15</v>
      </c>
      <c r="BC151" s="33">
        <v>10</v>
      </c>
      <c r="BD151" s="88">
        <v>100</v>
      </c>
      <c r="BE151" s="88" t="s">
        <v>126</v>
      </c>
      <c r="BF151" s="34" t="s">
        <v>156</v>
      </c>
      <c r="BG151" s="88" t="s">
        <v>126</v>
      </c>
      <c r="BH151" s="88" t="s">
        <v>126</v>
      </c>
      <c r="BI151" s="88">
        <v>100</v>
      </c>
      <c r="BJ151" s="149">
        <v>83.333333333333329</v>
      </c>
      <c r="BK151" s="186" t="s">
        <v>127</v>
      </c>
      <c r="BL151" s="39" t="s">
        <v>165</v>
      </c>
      <c r="BM151" s="39" t="s">
        <v>165</v>
      </c>
      <c r="BN151" s="85">
        <v>1</v>
      </c>
      <c r="BO151" s="185">
        <v>1</v>
      </c>
      <c r="BP151" s="85">
        <v>1</v>
      </c>
      <c r="BQ151" s="185">
        <v>1</v>
      </c>
      <c r="BR151" s="99" t="s">
        <v>8</v>
      </c>
    </row>
    <row r="152" spans="1:138" s="37" customFormat="1" ht="137.30000000000001" customHeight="1" x14ac:dyDescent="0.2">
      <c r="A152" s="150"/>
      <c r="B152" s="150"/>
      <c r="C152" s="99" t="s">
        <v>8</v>
      </c>
      <c r="D152" s="92" t="s">
        <v>8</v>
      </c>
      <c r="E152" s="151"/>
      <c r="F152" s="152"/>
      <c r="G152" s="152"/>
      <c r="H152" s="152"/>
      <c r="I152" s="153"/>
      <c r="J152" s="154"/>
      <c r="K152" s="153"/>
      <c r="L152" s="152"/>
      <c r="M152" s="152"/>
      <c r="N152" s="156">
        <v>0</v>
      </c>
      <c r="O152" s="157" t="s">
        <v>808</v>
      </c>
      <c r="P152" s="157">
        <v>0</v>
      </c>
      <c r="Q152" s="157"/>
      <c r="R152" s="155">
        <v>-1</v>
      </c>
      <c r="S152" s="155">
        <v>0</v>
      </c>
      <c r="T152" s="156">
        <v>0</v>
      </c>
      <c r="U152" s="157" t="s">
        <v>818</v>
      </c>
      <c r="V152" s="157">
        <v>0</v>
      </c>
      <c r="W152" s="152"/>
      <c r="X152" s="152"/>
      <c r="Y152" s="93" t="s">
        <v>782</v>
      </c>
      <c r="Z152" s="97" t="s">
        <v>318</v>
      </c>
      <c r="AA152" s="97" t="s">
        <v>23</v>
      </c>
      <c r="AB152" s="97" t="s">
        <v>783</v>
      </c>
      <c r="AC152" s="33" t="s">
        <v>7</v>
      </c>
      <c r="AD152" s="88">
        <v>4</v>
      </c>
      <c r="AE152" s="33">
        <v>1</v>
      </c>
      <c r="AF152" s="33">
        <v>1</v>
      </c>
      <c r="AG152" s="33">
        <v>1</v>
      </c>
      <c r="AH152" s="33">
        <v>1</v>
      </c>
      <c r="AI152" s="33" t="s">
        <v>23</v>
      </c>
      <c r="AJ152" s="97" t="s">
        <v>20</v>
      </c>
      <c r="AK152" s="97" t="s">
        <v>6</v>
      </c>
      <c r="AL152" s="97" t="s">
        <v>6</v>
      </c>
      <c r="AM152" s="97" t="s">
        <v>6</v>
      </c>
      <c r="AN152" s="97" t="s">
        <v>215</v>
      </c>
      <c r="AO152" s="33" t="s">
        <v>117</v>
      </c>
      <c r="AP152" s="33" t="s">
        <v>101</v>
      </c>
      <c r="AQ152" s="33" t="s">
        <v>103</v>
      </c>
      <c r="AR152" s="33" t="s">
        <v>105</v>
      </c>
      <c r="AS152" s="33" t="s">
        <v>113</v>
      </c>
      <c r="AT152" s="97" t="s">
        <v>108</v>
      </c>
      <c r="AU152" s="97" t="s">
        <v>110</v>
      </c>
      <c r="AV152" s="97" t="s">
        <v>112</v>
      </c>
      <c r="AW152" s="33">
        <v>15</v>
      </c>
      <c r="AX152" s="33">
        <v>15</v>
      </c>
      <c r="AY152" s="33">
        <v>15</v>
      </c>
      <c r="AZ152" s="33">
        <v>15</v>
      </c>
      <c r="BA152" s="33">
        <v>15</v>
      </c>
      <c r="BB152" s="33">
        <v>15</v>
      </c>
      <c r="BC152" s="33">
        <v>10</v>
      </c>
      <c r="BD152" s="88">
        <v>100</v>
      </c>
      <c r="BE152" s="88" t="s">
        <v>126</v>
      </c>
      <c r="BF152" s="34" t="s">
        <v>156</v>
      </c>
      <c r="BG152" s="88" t="s">
        <v>126</v>
      </c>
      <c r="BH152" s="88" t="s">
        <v>126</v>
      </c>
      <c r="BI152" s="88">
        <v>100</v>
      </c>
      <c r="BJ152" s="149"/>
      <c r="BK152" s="186"/>
      <c r="BL152" s="39" t="s">
        <v>165</v>
      </c>
      <c r="BM152" s="39" t="s">
        <v>165</v>
      </c>
      <c r="BN152" s="85">
        <v>1</v>
      </c>
      <c r="BO152" s="185"/>
      <c r="BP152" s="85">
        <v>1</v>
      </c>
      <c r="BQ152" s="185"/>
      <c r="BR152" s="99" t="s">
        <v>8</v>
      </c>
    </row>
    <row r="153" spans="1:138" s="37" customFormat="1" ht="123.85" customHeight="1" x14ac:dyDescent="0.2">
      <c r="A153" s="150"/>
      <c r="B153" s="150"/>
      <c r="C153" s="99" t="s">
        <v>8</v>
      </c>
      <c r="D153" s="92" t="s">
        <v>8</v>
      </c>
      <c r="E153" s="151"/>
      <c r="F153" s="152"/>
      <c r="G153" s="152"/>
      <c r="H153" s="152"/>
      <c r="I153" s="153"/>
      <c r="J153" s="154"/>
      <c r="K153" s="153"/>
      <c r="L153" s="152"/>
      <c r="M153" s="152"/>
      <c r="N153" s="156">
        <v>0</v>
      </c>
      <c r="O153" s="157" t="s">
        <v>808</v>
      </c>
      <c r="P153" s="157">
        <v>0</v>
      </c>
      <c r="Q153" s="157"/>
      <c r="R153" s="155">
        <v>-1</v>
      </c>
      <c r="S153" s="155">
        <v>0</v>
      </c>
      <c r="T153" s="156">
        <v>0</v>
      </c>
      <c r="U153" s="157" t="s">
        <v>818</v>
      </c>
      <c r="V153" s="157">
        <v>0</v>
      </c>
      <c r="W153" s="152"/>
      <c r="X153" s="152"/>
      <c r="Y153" s="93" t="s">
        <v>712</v>
      </c>
      <c r="Z153" s="97" t="s">
        <v>611</v>
      </c>
      <c r="AA153" s="97" t="s">
        <v>6</v>
      </c>
      <c r="AB153" s="97" t="s">
        <v>612</v>
      </c>
      <c r="AC153" s="33" t="s">
        <v>7</v>
      </c>
      <c r="AD153" s="88">
        <v>4</v>
      </c>
      <c r="AE153" s="33">
        <v>1</v>
      </c>
      <c r="AF153" s="33">
        <v>1</v>
      </c>
      <c r="AG153" s="33">
        <v>1</v>
      </c>
      <c r="AH153" s="33">
        <v>1</v>
      </c>
      <c r="AI153" s="33" t="s">
        <v>23</v>
      </c>
      <c r="AJ153" s="97" t="s">
        <v>21</v>
      </c>
      <c r="AK153" s="97" t="s">
        <v>6</v>
      </c>
      <c r="AL153" s="97" t="s">
        <v>6</v>
      </c>
      <c r="AM153" s="97" t="s">
        <v>6</v>
      </c>
      <c r="AN153" s="97" t="s">
        <v>29</v>
      </c>
      <c r="AO153" s="33" t="s">
        <v>117</v>
      </c>
      <c r="AP153" s="33" t="s">
        <v>101</v>
      </c>
      <c r="AQ153" s="33" t="s">
        <v>103</v>
      </c>
      <c r="AR153" s="33" t="s">
        <v>105</v>
      </c>
      <c r="AS153" s="33" t="s">
        <v>114</v>
      </c>
      <c r="AT153" s="97" t="s">
        <v>108</v>
      </c>
      <c r="AU153" s="97" t="s">
        <v>110</v>
      </c>
      <c r="AV153" s="97" t="s">
        <v>112</v>
      </c>
      <c r="AW153" s="33">
        <v>15</v>
      </c>
      <c r="AX153" s="33">
        <v>15</v>
      </c>
      <c r="AY153" s="33">
        <v>15</v>
      </c>
      <c r="AZ153" s="33">
        <v>10</v>
      </c>
      <c r="BA153" s="33">
        <v>15</v>
      </c>
      <c r="BB153" s="33">
        <v>15</v>
      </c>
      <c r="BC153" s="33">
        <v>10</v>
      </c>
      <c r="BD153" s="88">
        <v>95</v>
      </c>
      <c r="BE153" s="88" t="s">
        <v>127</v>
      </c>
      <c r="BF153" s="34" t="s">
        <v>156</v>
      </c>
      <c r="BG153" s="88" t="s">
        <v>126</v>
      </c>
      <c r="BH153" s="88" t="s">
        <v>127</v>
      </c>
      <c r="BI153" s="88">
        <v>50</v>
      </c>
      <c r="BJ153" s="149"/>
      <c r="BK153" s="186"/>
      <c r="BL153" s="39" t="s">
        <v>165</v>
      </c>
      <c r="BM153" s="39" t="s">
        <v>165</v>
      </c>
      <c r="BN153" s="85">
        <v>1</v>
      </c>
      <c r="BO153" s="185"/>
      <c r="BP153" s="85">
        <v>1</v>
      </c>
      <c r="BQ153" s="185"/>
      <c r="BR153" s="99" t="s">
        <v>8</v>
      </c>
    </row>
    <row r="154" spans="1:138" s="37" customFormat="1" ht="160.44999999999999" customHeight="1" x14ac:dyDescent="0.25">
      <c r="A154" s="91">
        <v>60</v>
      </c>
      <c r="B154" s="91" t="s">
        <v>420</v>
      </c>
      <c r="C154" s="99" t="s">
        <v>58</v>
      </c>
      <c r="D154" s="92" t="s">
        <v>58</v>
      </c>
      <c r="E154" s="92" t="s">
        <v>38</v>
      </c>
      <c r="F154" s="87" t="s">
        <v>69</v>
      </c>
      <c r="G154" s="87" t="s">
        <v>77</v>
      </c>
      <c r="H154" s="87" t="s">
        <v>82</v>
      </c>
      <c r="I154" s="93" t="s">
        <v>212</v>
      </c>
      <c r="J154" s="94" t="s">
        <v>655</v>
      </c>
      <c r="K154" s="93" t="s">
        <v>213</v>
      </c>
      <c r="L154" s="90">
        <v>4</v>
      </c>
      <c r="M154" s="90">
        <v>4</v>
      </c>
      <c r="N154" s="85">
        <v>16</v>
      </c>
      <c r="O154" s="95" t="s">
        <v>819</v>
      </c>
      <c r="P154" s="95" t="s">
        <v>84</v>
      </c>
      <c r="Q154" s="95" t="s">
        <v>90</v>
      </c>
      <c r="R154" s="89">
        <v>2</v>
      </c>
      <c r="S154" s="89">
        <v>2</v>
      </c>
      <c r="T154" s="85">
        <v>4</v>
      </c>
      <c r="U154" s="95" t="s">
        <v>820</v>
      </c>
      <c r="V154" s="95" t="s">
        <v>87</v>
      </c>
      <c r="W154" s="87" t="s">
        <v>790</v>
      </c>
      <c r="X154" s="87" t="s">
        <v>23</v>
      </c>
      <c r="Y154" s="93" t="s">
        <v>689</v>
      </c>
      <c r="Z154" s="97" t="s">
        <v>214</v>
      </c>
      <c r="AA154" s="33" t="s">
        <v>23</v>
      </c>
      <c r="AB154" s="97" t="s">
        <v>656</v>
      </c>
      <c r="AC154" s="33" t="s">
        <v>7</v>
      </c>
      <c r="AD154" s="88">
        <v>2</v>
      </c>
      <c r="AE154" s="33">
        <v>0</v>
      </c>
      <c r="AF154" s="33">
        <v>1</v>
      </c>
      <c r="AG154" s="33">
        <v>0</v>
      </c>
      <c r="AH154" s="33">
        <v>1</v>
      </c>
      <c r="AI154" s="33" t="s">
        <v>23</v>
      </c>
      <c r="AJ154" s="33" t="s">
        <v>20</v>
      </c>
      <c r="AK154" s="33" t="s">
        <v>6</v>
      </c>
      <c r="AL154" s="33" t="s">
        <v>6</v>
      </c>
      <c r="AM154" s="33" t="s">
        <v>6</v>
      </c>
      <c r="AN154" s="33" t="s">
        <v>31</v>
      </c>
      <c r="AO154" s="33" t="s">
        <v>117</v>
      </c>
      <c r="AP154" s="33" t="s">
        <v>101</v>
      </c>
      <c r="AQ154" s="33" t="s">
        <v>103</v>
      </c>
      <c r="AR154" s="33" t="s">
        <v>105</v>
      </c>
      <c r="AS154" s="33" t="s">
        <v>113</v>
      </c>
      <c r="AT154" s="97" t="s">
        <v>108</v>
      </c>
      <c r="AU154" s="97" t="s">
        <v>110</v>
      </c>
      <c r="AV154" s="97" t="s">
        <v>112</v>
      </c>
      <c r="AW154" s="33">
        <v>15</v>
      </c>
      <c r="AX154" s="33">
        <v>15</v>
      </c>
      <c r="AY154" s="33">
        <v>15</v>
      </c>
      <c r="AZ154" s="33">
        <v>15</v>
      </c>
      <c r="BA154" s="33">
        <v>15</v>
      </c>
      <c r="BB154" s="33">
        <v>15</v>
      </c>
      <c r="BC154" s="33">
        <v>10</v>
      </c>
      <c r="BD154" s="88">
        <v>100</v>
      </c>
      <c r="BE154" s="88" t="s">
        <v>126</v>
      </c>
      <c r="BF154" s="34" t="s">
        <v>156</v>
      </c>
      <c r="BG154" s="88" t="s">
        <v>126</v>
      </c>
      <c r="BH154" s="88" t="s">
        <v>126</v>
      </c>
      <c r="BI154" s="88">
        <v>100</v>
      </c>
      <c r="BJ154" s="149">
        <v>100</v>
      </c>
      <c r="BK154" s="88" t="s">
        <v>126</v>
      </c>
      <c r="BL154" s="39" t="s">
        <v>165</v>
      </c>
      <c r="BM154" s="39" t="s">
        <v>165</v>
      </c>
      <c r="BN154" s="85">
        <v>2</v>
      </c>
      <c r="BO154" s="98">
        <v>2</v>
      </c>
      <c r="BP154" s="85">
        <v>2</v>
      </c>
      <c r="BQ154" s="98">
        <v>2</v>
      </c>
      <c r="BR154" s="99" t="s">
        <v>58</v>
      </c>
      <c r="BS154" s="84"/>
      <c r="BT154" s="84"/>
      <c r="BU154" s="84"/>
      <c r="BV154" s="84"/>
      <c r="BW154" s="84"/>
      <c r="BX154" s="84"/>
      <c r="BY154" s="84"/>
      <c r="BZ154" s="84"/>
      <c r="CA154" s="84"/>
      <c r="CB154" s="84"/>
      <c r="CC154" s="84"/>
      <c r="CD154" s="84"/>
      <c r="CE154" s="84"/>
      <c r="CF154" s="84"/>
      <c r="CG154" s="84"/>
      <c r="CH154" s="84"/>
      <c r="CI154" s="84"/>
      <c r="CJ154" s="84"/>
      <c r="CK154" s="84"/>
      <c r="CL154" s="84"/>
      <c r="CM154" s="84"/>
      <c r="CN154" s="84"/>
      <c r="CO154" s="84"/>
      <c r="CP154" s="84"/>
      <c r="CQ154" s="84"/>
      <c r="CR154" s="84"/>
      <c r="CS154" s="84"/>
      <c r="CT154" s="84"/>
      <c r="CU154" s="84"/>
      <c r="CV154" s="84"/>
      <c r="CW154" s="84"/>
      <c r="CX154" s="84"/>
      <c r="CY154" s="84"/>
      <c r="CZ154" s="84"/>
      <c r="DA154" s="84"/>
      <c r="DB154" s="84"/>
      <c r="DC154" s="84"/>
      <c r="DD154" s="84"/>
      <c r="DE154" s="84"/>
      <c r="DF154" s="84"/>
      <c r="DG154" s="84"/>
      <c r="DH154" s="84"/>
      <c r="DI154" s="84"/>
      <c r="DJ154" s="84"/>
      <c r="DK154" s="84"/>
      <c r="DL154" s="84"/>
      <c r="DM154" s="84"/>
      <c r="DN154" s="84"/>
      <c r="DO154" s="84"/>
      <c r="DP154" s="84"/>
      <c r="DQ154" s="84"/>
      <c r="DR154" s="84"/>
      <c r="DS154" s="84"/>
      <c r="DT154" s="84"/>
      <c r="DU154" s="84"/>
      <c r="DV154" s="84"/>
      <c r="DW154" s="84"/>
      <c r="DX154" s="84"/>
      <c r="DY154" s="84"/>
      <c r="DZ154" s="84"/>
      <c r="EA154" s="84"/>
      <c r="EB154" s="84"/>
      <c r="EC154" s="84"/>
      <c r="ED154" s="84"/>
      <c r="EE154" s="84"/>
      <c r="EF154" s="84"/>
      <c r="EG154" s="84"/>
      <c r="EH154" s="84"/>
    </row>
    <row r="155" spans="1:138" s="37" customFormat="1" ht="167.35" customHeight="1" x14ac:dyDescent="0.25">
      <c r="A155" s="91">
        <v>61</v>
      </c>
      <c r="B155" s="91" t="s">
        <v>421</v>
      </c>
      <c r="C155" s="99" t="s">
        <v>58</v>
      </c>
      <c r="D155" s="92" t="s">
        <v>58</v>
      </c>
      <c r="E155" s="92" t="s">
        <v>34</v>
      </c>
      <c r="F155" s="87" t="s">
        <v>69</v>
      </c>
      <c r="G155" s="87" t="s">
        <v>76</v>
      </c>
      <c r="H155" s="87" t="s">
        <v>71</v>
      </c>
      <c r="I155" s="93" t="s">
        <v>216</v>
      </c>
      <c r="J155" s="94" t="s">
        <v>217</v>
      </c>
      <c r="K155" s="93" t="s">
        <v>218</v>
      </c>
      <c r="L155" s="90">
        <v>4</v>
      </c>
      <c r="M155" s="90">
        <v>4</v>
      </c>
      <c r="N155" s="85">
        <v>16</v>
      </c>
      <c r="O155" s="95" t="s">
        <v>819</v>
      </c>
      <c r="P155" s="95" t="s">
        <v>84</v>
      </c>
      <c r="Q155" s="95" t="s">
        <v>90</v>
      </c>
      <c r="R155" s="89">
        <v>4</v>
      </c>
      <c r="S155" s="89">
        <v>4</v>
      </c>
      <c r="T155" s="85">
        <v>16</v>
      </c>
      <c r="U155" s="95" t="s">
        <v>819</v>
      </c>
      <c r="V155" s="95" t="s">
        <v>84</v>
      </c>
      <c r="W155" s="87" t="s">
        <v>790</v>
      </c>
      <c r="X155" s="87" t="s">
        <v>23</v>
      </c>
      <c r="Y155" s="93" t="s">
        <v>689</v>
      </c>
      <c r="Z155" s="97" t="s">
        <v>214</v>
      </c>
      <c r="AA155" s="33" t="s">
        <v>23</v>
      </c>
      <c r="AB155" s="97" t="s">
        <v>656</v>
      </c>
      <c r="AC155" s="33" t="s">
        <v>7</v>
      </c>
      <c r="AD155" s="88">
        <v>2</v>
      </c>
      <c r="AE155" s="33">
        <v>0</v>
      </c>
      <c r="AF155" s="33">
        <v>1</v>
      </c>
      <c r="AG155" s="33">
        <v>0</v>
      </c>
      <c r="AH155" s="33">
        <v>1</v>
      </c>
      <c r="AI155" s="33" t="s">
        <v>23</v>
      </c>
      <c r="AJ155" s="33" t="s">
        <v>20</v>
      </c>
      <c r="AK155" s="33" t="s">
        <v>6</v>
      </c>
      <c r="AL155" s="33" t="s">
        <v>6</v>
      </c>
      <c r="AM155" s="33" t="s">
        <v>6</v>
      </c>
      <c r="AN155" s="33" t="s">
        <v>31</v>
      </c>
      <c r="AO155" s="33" t="s">
        <v>117</v>
      </c>
      <c r="AP155" s="33" t="s">
        <v>101</v>
      </c>
      <c r="AQ155" s="33" t="s">
        <v>103</v>
      </c>
      <c r="AR155" s="33" t="s">
        <v>105</v>
      </c>
      <c r="AS155" s="33" t="s">
        <v>113</v>
      </c>
      <c r="AT155" s="97" t="s">
        <v>108</v>
      </c>
      <c r="AU155" s="97" t="s">
        <v>110</v>
      </c>
      <c r="AV155" s="97" t="s">
        <v>112</v>
      </c>
      <c r="AW155" s="33">
        <v>15</v>
      </c>
      <c r="AX155" s="33">
        <v>15</v>
      </c>
      <c r="AY155" s="33">
        <v>15</v>
      </c>
      <c r="AZ155" s="33">
        <v>15</v>
      </c>
      <c r="BA155" s="33">
        <v>15</v>
      </c>
      <c r="BB155" s="33">
        <v>15</v>
      </c>
      <c r="BC155" s="33">
        <v>10</v>
      </c>
      <c r="BD155" s="88">
        <v>100</v>
      </c>
      <c r="BE155" s="88" t="s">
        <v>126</v>
      </c>
      <c r="BF155" s="34" t="s">
        <v>156</v>
      </c>
      <c r="BG155" s="88" t="s">
        <v>126</v>
      </c>
      <c r="BH155" s="88" t="s">
        <v>126</v>
      </c>
      <c r="BI155" s="88">
        <v>100</v>
      </c>
      <c r="BJ155" s="149">
        <v>100</v>
      </c>
      <c r="BK155" s="88" t="s">
        <v>126</v>
      </c>
      <c r="BL155" s="39" t="s">
        <v>165</v>
      </c>
      <c r="BM155" s="39" t="s">
        <v>165</v>
      </c>
      <c r="BN155" s="85">
        <v>0</v>
      </c>
      <c r="BO155" s="98">
        <v>0</v>
      </c>
      <c r="BP155" s="85">
        <v>2</v>
      </c>
      <c r="BQ155" s="98">
        <v>0</v>
      </c>
      <c r="BR155" s="99" t="s">
        <v>58</v>
      </c>
      <c r="BS155" s="84"/>
      <c r="BT155" s="84"/>
      <c r="BU155" s="84"/>
      <c r="BV155" s="84"/>
      <c r="BW155" s="84"/>
      <c r="BX155" s="84"/>
      <c r="BY155" s="84"/>
      <c r="BZ155" s="84"/>
      <c r="CA155" s="84"/>
      <c r="CB155" s="84"/>
      <c r="CC155" s="84"/>
      <c r="CD155" s="84"/>
      <c r="CE155" s="84"/>
      <c r="CF155" s="84"/>
      <c r="CG155" s="84"/>
      <c r="CH155" s="84"/>
      <c r="CI155" s="84"/>
      <c r="CJ155" s="84"/>
      <c r="CK155" s="84"/>
      <c r="CL155" s="84"/>
      <c r="CM155" s="84"/>
      <c r="CN155" s="84"/>
      <c r="CO155" s="84"/>
      <c r="CP155" s="84"/>
      <c r="CQ155" s="84"/>
      <c r="CR155" s="84"/>
      <c r="CS155" s="84"/>
      <c r="CT155" s="84"/>
      <c r="CU155" s="84"/>
      <c r="CV155" s="84"/>
      <c r="CW155" s="84"/>
      <c r="CX155" s="84"/>
      <c r="CY155" s="84"/>
      <c r="CZ155" s="84"/>
      <c r="DA155" s="84"/>
      <c r="DB155" s="84"/>
      <c r="DC155" s="84"/>
      <c r="DD155" s="84"/>
      <c r="DE155" s="84"/>
      <c r="DF155" s="84"/>
      <c r="DG155" s="84"/>
      <c r="DH155" s="84"/>
      <c r="DI155" s="84"/>
      <c r="DJ155" s="84"/>
      <c r="DK155" s="84"/>
      <c r="DL155" s="84"/>
      <c r="DM155" s="84"/>
      <c r="DN155" s="84"/>
      <c r="DO155" s="84"/>
      <c r="DP155" s="84"/>
      <c r="DQ155" s="84"/>
      <c r="DR155" s="84"/>
      <c r="DS155" s="84"/>
      <c r="DT155" s="84"/>
      <c r="DU155" s="84"/>
      <c r="DV155" s="84"/>
      <c r="DW155" s="84"/>
      <c r="DX155" s="84"/>
      <c r="DY155" s="84"/>
      <c r="DZ155" s="84"/>
      <c r="EA155" s="84"/>
      <c r="EB155" s="84"/>
      <c r="EC155" s="84"/>
      <c r="ED155" s="84"/>
      <c r="EE155" s="84"/>
      <c r="EF155" s="84"/>
      <c r="EG155" s="84"/>
      <c r="EH155" s="84"/>
    </row>
    <row r="156" spans="1:138" x14ac:dyDescent="0.25">
      <c r="K156" s="96"/>
    </row>
  </sheetData>
  <sheetProtection sheet="1" insertColumns="0" insertRows="0" insertHyperlinks="0" deleteColumns="0" deleteRows="0"/>
  <autoFilter ref="A36:BR36" xr:uid="{C17AB63A-CC2E-45B1-9000-3DF8F50B2535}"/>
  <mergeCells count="1000">
    <mergeCell ref="BJ134:BJ137"/>
    <mergeCell ref="BK134:BK137"/>
    <mergeCell ref="BO134:BO137"/>
    <mergeCell ref="BQ134:BQ137"/>
    <mergeCell ref="S132:S133"/>
    <mergeCell ref="T132:T133"/>
    <mergeCell ref="U132:U133"/>
    <mergeCell ref="V132:V133"/>
    <mergeCell ref="W132:W133"/>
    <mergeCell ref="X132:X133"/>
    <mergeCell ref="BJ132:BJ133"/>
    <mergeCell ref="BK132:BK133"/>
    <mergeCell ref="BO132:BO133"/>
    <mergeCell ref="BQ132:BQ133"/>
    <mergeCell ref="A134:A137"/>
    <mergeCell ref="B134:B137"/>
    <mergeCell ref="E134:E137"/>
    <mergeCell ref="F134:F137"/>
    <mergeCell ref="G134:G137"/>
    <mergeCell ref="H134:H137"/>
    <mergeCell ref="I134:I137"/>
    <mergeCell ref="J134:J137"/>
    <mergeCell ref="K134:K137"/>
    <mergeCell ref="L134:L137"/>
    <mergeCell ref="M134:M137"/>
    <mergeCell ref="N134:N137"/>
    <mergeCell ref="O134:O137"/>
    <mergeCell ref="P134:P137"/>
    <mergeCell ref="Q134:Q137"/>
    <mergeCell ref="R134:R137"/>
    <mergeCell ref="S134:S137"/>
    <mergeCell ref="T134:T137"/>
    <mergeCell ref="U134:U137"/>
    <mergeCell ref="V134:V137"/>
    <mergeCell ref="W134:W137"/>
    <mergeCell ref="X134:X137"/>
    <mergeCell ref="M130:M131"/>
    <mergeCell ref="N130:N131"/>
    <mergeCell ref="O130:O131"/>
    <mergeCell ref="P130:P131"/>
    <mergeCell ref="Q130:Q131"/>
    <mergeCell ref="R130:R131"/>
    <mergeCell ref="S130:S131"/>
    <mergeCell ref="T130:T131"/>
    <mergeCell ref="U130:U131"/>
    <mergeCell ref="V130:V131"/>
    <mergeCell ref="W130:W131"/>
    <mergeCell ref="X130:X131"/>
    <mergeCell ref="BJ130:BJ131"/>
    <mergeCell ref="BK130:BK131"/>
    <mergeCell ref="BO130:BO131"/>
    <mergeCell ref="BQ130:BQ131"/>
    <mergeCell ref="A132:A133"/>
    <mergeCell ref="B132:B133"/>
    <mergeCell ref="E132:E133"/>
    <mergeCell ref="F132:F133"/>
    <mergeCell ref="G132:G133"/>
    <mergeCell ref="H132:H133"/>
    <mergeCell ref="I132:I133"/>
    <mergeCell ref="J132:J133"/>
    <mergeCell ref="K132:K133"/>
    <mergeCell ref="L132:L133"/>
    <mergeCell ref="M132:M133"/>
    <mergeCell ref="N132:N133"/>
    <mergeCell ref="O132:O133"/>
    <mergeCell ref="P132:P133"/>
    <mergeCell ref="Q132:Q133"/>
    <mergeCell ref="R132:R133"/>
    <mergeCell ref="BQ151:BQ153"/>
    <mergeCell ref="BJ154:BJ155"/>
    <mergeCell ref="W151:W153"/>
    <mergeCell ref="X151:X153"/>
    <mergeCell ref="BJ151:BJ153"/>
    <mergeCell ref="BK151:BK153"/>
    <mergeCell ref="BO151:BO153"/>
    <mergeCell ref="R151:R153"/>
    <mergeCell ref="S151:S153"/>
    <mergeCell ref="T151:T153"/>
    <mergeCell ref="U151:U153"/>
    <mergeCell ref="V151:V153"/>
    <mergeCell ref="BQ147:BQ150"/>
    <mergeCell ref="A151:A153"/>
    <mergeCell ref="B151:B153"/>
    <mergeCell ref="E151:E153"/>
    <mergeCell ref="F151:F153"/>
    <mergeCell ref="G151:G153"/>
    <mergeCell ref="H151:H153"/>
    <mergeCell ref="I151:I153"/>
    <mergeCell ref="J151:J153"/>
    <mergeCell ref="K151:K153"/>
    <mergeCell ref="L151:L153"/>
    <mergeCell ref="M151:M153"/>
    <mergeCell ref="N151:N153"/>
    <mergeCell ref="O151:O153"/>
    <mergeCell ref="P151:P153"/>
    <mergeCell ref="Q151:Q153"/>
    <mergeCell ref="W147:W150"/>
    <mergeCell ref="X147:X150"/>
    <mergeCell ref="BJ147:BJ150"/>
    <mergeCell ref="BK147:BK150"/>
    <mergeCell ref="BO147:BO150"/>
    <mergeCell ref="R147:R150"/>
    <mergeCell ref="S147:S150"/>
    <mergeCell ref="T147:T150"/>
    <mergeCell ref="U147:U150"/>
    <mergeCell ref="V147:V150"/>
    <mergeCell ref="BQ144:BQ146"/>
    <mergeCell ref="A147:A150"/>
    <mergeCell ref="B147:B150"/>
    <mergeCell ref="E147:E150"/>
    <mergeCell ref="F147:F150"/>
    <mergeCell ref="G147:G150"/>
    <mergeCell ref="H147:H150"/>
    <mergeCell ref="I147:I150"/>
    <mergeCell ref="J147:J150"/>
    <mergeCell ref="K147:K150"/>
    <mergeCell ref="L147:L150"/>
    <mergeCell ref="M147:M150"/>
    <mergeCell ref="N147:N150"/>
    <mergeCell ref="O147:O150"/>
    <mergeCell ref="P147:P150"/>
    <mergeCell ref="Q147:Q150"/>
    <mergeCell ref="W144:W146"/>
    <mergeCell ref="X144:X146"/>
    <mergeCell ref="BJ144:BJ146"/>
    <mergeCell ref="BK144:BK146"/>
    <mergeCell ref="BO144:BO146"/>
    <mergeCell ref="R144:R146"/>
    <mergeCell ref="S144:S146"/>
    <mergeCell ref="T144:T146"/>
    <mergeCell ref="U144:U146"/>
    <mergeCell ref="V144:V146"/>
    <mergeCell ref="A144:A146"/>
    <mergeCell ref="B144:B146"/>
    <mergeCell ref="E144:E146"/>
    <mergeCell ref="F144:F146"/>
    <mergeCell ref="G144:G146"/>
    <mergeCell ref="H144:H146"/>
    <mergeCell ref="I144:I146"/>
    <mergeCell ref="J144:J146"/>
    <mergeCell ref="K144:K146"/>
    <mergeCell ref="L144:L146"/>
    <mergeCell ref="M144:M146"/>
    <mergeCell ref="N144:N146"/>
    <mergeCell ref="O144:O146"/>
    <mergeCell ref="P144:P146"/>
    <mergeCell ref="Q144:Q146"/>
    <mergeCell ref="W141:W143"/>
    <mergeCell ref="X141:X143"/>
    <mergeCell ref="R141:R143"/>
    <mergeCell ref="S141:S143"/>
    <mergeCell ref="T141:T143"/>
    <mergeCell ref="U141:U143"/>
    <mergeCell ref="V141:V143"/>
    <mergeCell ref="BQ138:BQ140"/>
    <mergeCell ref="A141:A143"/>
    <mergeCell ref="B141:B143"/>
    <mergeCell ref="E141:E143"/>
    <mergeCell ref="F141:F143"/>
    <mergeCell ref="G141:G143"/>
    <mergeCell ref="H141:H143"/>
    <mergeCell ref="I141:I143"/>
    <mergeCell ref="J141:J143"/>
    <mergeCell ref="K141:K143"/>
    <mergeCell ref="L141:L143"/>
    <mergeCell ref="M141:M143"/>
    <mergeCell ref="N141:N143"/>
    <mergeCell ref="O141:O143"/>
    <mergeCell ref="P141:P143"/>
    <mergeCell ref="Q141:Q143"/>
    <mergeCell ref="W138:W140"/>
    <mergeCell ref="X138:X140"/>
    <mergeCell ref="BJ138:BJ140"/>
    <mergeCell ref="BK138:BK140"/>
    <mergeCell ref="BO138:BO140"/>
    <mergeCell ref="R138:R140"/>
    <mergeCell ref="S138:S140"/>
    <mergeCell ref="T138:T140"/>
    <mergeCell ref="U138:U140"/>
    <mergeCell ref="V138:V140"/>
    <mergeCell ref="BQ141:BQ143"/>
    <mergeCell ref="BJ141:BJ143"/>
    <mergeCell ref="BK141:BK143"/>
    <mergeCell ref="BO141:BO143"/>
    <mergeCell ref="A138:A140"/>
    <mergeCell ref="B138:B140"/>
    <mergeCell ref="E138:E140"/>
    <mergeCell ref="F138:F140"/>
    <mergeCell ref="G138:G140"/>
    <mergeCell ref="H138:H140"/>
    <mergeCell ref="I138:I140"/>
    <mergeCell ref="J138:J140"/>
    <mergeCell ref="K138:K140"/>
    <mergeCell ref="L138:L140"/>
    <mergeCell ref="M138:M140"/>
    <mergeCell ref="N138:N140"/>
    <mergeCell ref="O138:O140"/>
    <mergeCell ref="P138:P140"/>
    <mergeCell ref="Q138:Q140"/>
    <mergeCell ref="W127:W128"/>
    <mergeCell ref="X127:X128"/>
    <mergeCell ref="R127:R128"/>
    <mergeCell ref="S127:S128"/>
    <mergeCell ref="T127:T128"/>
    <mergeCell ref="U127:U128"/>
    <mergeCell ref="V127:V128"/>
    <mergeCell ref="A130:A131"/>
    <mergeCell ref="B130:B131"/>
    <mergeCell ref="E130:E131"/>
    <mergeCell ref="F130:F131"/>
    <mergeCell ref="G130:G131"/>
    <mergeCell ref="H130:H131"/>
    <mergeCell ref="I130:I131"/>
    <mergeCell ref="J130:J131"/>
    <mergeCell ref="K130:K131"/>
    <mergeCell ref="L130:L131"/>
    <mergeCell ref="BQ125:BQ126"/>
    <mergeCell ref="A127:A128"/>
    <mergeCell ref="B127:B128"/>
    <mergeCell ref="E127:E128"/>
    <mergeCell ref="F127:F128"/>
    <mergeCell ref="G127:G128"/>
    <mergeCell ref="H127:H128"/>
    <mergeCell ref="I127:I128"/>
    <mergeCell ref="J127:J128"/>
    <mergeCell ref="K127:K128"/>
    <mergeCell ref="L127:L128"/>
    <mergeCell ref="M127:M128"/>
    <mergeCell ref="N127:N128"/>
    <mergeCell ref="O127:O128"/>
    <mergeCell ref="P127:P128"/>
    <mergeCell ref="Q127:Q128"/>
    <mergeCell ref="W125:W126"/>
    <mergeCell ref="X125:X126"/>
    <mergeCell ref="BJ125:BJ126"/>
    <mergeCell ref="BK125:BK126"/>
    <mergeCell ref="BO125:BO126"/>
    <mergeCell ref="R125:R126"/>
    <mergeCell ref="S125:S126"/>
    <mergeCell ref="T125:T126"/>
    <mergeCell ref="U125:U126"/>
    <mergeCell ref="V125:V126"/>
    <mergeCell ref="BQ127:BQ128"/>
    <mergeCell ref="BJ127:BJ128"/>
    <mergeCell ref="BK127:BK128"/>
    <mergeCell ref="BO127:BO128"/>
    <mergeCell ref="A125:A126"/>
    <mergeCell ref="B125:B126"/>
    <mergeCell ref="E125:E126"/>
    <mergeCell ref="F125:F126"/>
    <mergeCell ref="G125:G126"/>
    <mergeCell ref="H125:H126"/>
    <mergeCell ref="I125:I126"/>
    <mergeCell ref="J125:J126"/>
    <mergeCell ref="K125:K126"/>
    <mergeCell ref="L125:L126"/>
    <mergeCell ref="M125:M126"/>
    <mergeCell ref="N125:N126"/>
    <mergeCell ref="O125:O126"/>
    <mergeCell ref="P125:P126"/>
    <mergeCell ref="Q125:Q126"/>
    <mergeCell ref="W122:W124"/>
    <mergeCell ref="X122:X124"/>
    <mergeCell ref="R122:R124"/>
    <mergeCell ref="S122:S124"/>
    <mergeCell ref="T122:T124"/>
    <mergeCell ref="U122:U124"/>
    <mergeCell ref="V122:V124"/>
    <mergeCell ref="BQ115:BQ117"/>
    <mergeCell ref="A122:A124"/>
    <mergeCell ref="B122:B124"/>
    <mergeCell ref="E122:E124"/>
    <mergeCell ref="F122:F124"/>
    <mergeCell ref="G122:G124"/>
    <mergeCell ref="H122:H124"/>
    <mergeCell ref="I122:I124"/>
    <mergeCell ref="J122:J124"/>
    <mergeCell ref="K122:K124"/>
    <mergeCell ref="L122:L124"/>
    <mergeCell ref="M122:M124"/>
    <mergeCell ref="N122:N124"/>
    <mergeCell ref="O122:O124"/>
    <mergeCell ref="P122:P124"/>
    <mergeCell ref="Q122:Q124"/>
    <mergeCell ref="W115:W117"/>
    <mergeCell ref="X115:X117"/>
    <mergeCell ref="BJ115:BJ117"/>
    <mergeCell ref="BK115:BK117"/>
    <mergeCell ref="BO115:BO117"/>
    <mergeCell ref="R115:R117"/>
    <mergeCell ref="S115:S117"/>
    <mergeCell ref="T115:T117"/>
    <mergeCell ref="U115:U117"/>
    <mergeCell ref="V115:V117"/>
    <mergeCell ref="BQ122:BQ124"/>
    <mergeCell ref="BJ122:BJ124"/>
    <mergeCell ref="BK122:BK124"/>
    <mergeCell ref="BO122:BO124"/>
    <mergeCell ref="A115:A117"/>
    <mergeCell ref="B115:B117"/>
    <mergeCell ref="E115:E117"/>
    <mergeCell ref="F115:F117"/>
    <mergeCell ref="G115:G117"/>
    <mergeCell ref="H115:H117"/>
    <mergeCell ref="I115:I117"/>
    <mergeCell ref="J115:J117"/>
    <mergeCell ref="K115:K117"/>
    <mergeCell ref="L115:L117"/>
    <mergeCell ref="M115:M117"/>
    <mergeCell ref="N115:N117"/>
    <mergeCell ref="O115:O117"/>
    <mergeCell ref="P115:P117"/>
    <mergeCell ref="Q115:Q117"/>
    <mergeCell ref="W113:W114"/>
    <mergeCell ref="X113:X114"/>
    <mergeCell ref="R113:R114"/>
    <mergeCell ref="S113:S114"/>
    <mergeCell ref="T113:T114"/>
    <mergeCell ref="U113:U114"/>
    <mergeCell ref="V113:V114"/>
    <mergeCell ref="BQ111:BQ112"/>
    <mergeCell ref="A113:A114"/>
    <mergeCell ref="B113:B114"/>
    <mergeCell ref="E113:E114"/>
    <mergeCell ref="F113:F114"/>
    <mergeCell ref="G113:G114"/>
    <mergeCell ref="H113:H114"/>
    <mergeCell ref="I113:I114"/>
    <mergeCell ref="J113:J114"/>
    <mergeCell ref="K113:K114"/>
    <mergeCell ref="L113:L114"/>
    <mergeCell ref="M113:M114"/>
    <mergeCell ref="N113:N114"/>
    <mergeCell ref="O113:O114"/>
    <mergeCell ref="P113:P114"/>
    <mergeCell ref="Q113:Q114"/>
    <mergeCell ref="W111:W112"/>
    <mergeCell ref="X111:X112"/>
    <mergeCell ref="BJ111:BJ112"/>
    <mergeCell ref="BK111:BK112"/>
    <mergeCell ref="BO111:BO112"/>
    <mergeCell ref="R111:R112"/>
    <mergeCell ref="S111:S112"/>
    <mergeCell ref="T111:T112"/>
    <mergeCell ref="U111:U112"/>
    <mergeCell ref="V111:V112"/>
    <mergeCell ref="BQ113:BQ114"/>
    <mergeCell ref="BJ113:BJ114"/>
    <mergeCell ref="BK113:BK114"/>
    <mergeCell ref="BO113:BO114"/>
    <mergeCell ref="A111:A112"/>
    <mergeCell ref="B111:B112"/>
    <mergeCell ref="E111:E112"/>
    <mergeCell ref="F111:F112"/>
    <mergeCell ref="G111:G112"/>
    <mergeCell ref="H111:H112"/>
    <mergeCell ref="I111:I112"/>
    <mergeCell ref="J111:J112"/>
    <mergeCell ref="K111:K112"/>
    <mergeCell ref="L111:L112"/>
    <mergeCell ref="M111:M112"/>
    <mergeCell ref="N111:N112"/>
    <mergeCell ref="O111:O112"/>
    <mergeCell ref="P111:P112"/>
    <mergeCell ref="Q111:Q112"/>
    <mergeCell ref="W106:W107"/>
    <mergeCell ref="X106:X107"/>
    <mergeCell ref="R106:R107"/>
    <mergeCell ref="S106:S107"/>
    <mergeCell ref="T106:T107"/>
    <mergeCell ref="U106:U107"/>
    <mergeCell ref="V106:V107"/>
    <mergeCell ref="BQ103:BQ105"/>
    <mergeCell ref="A106:A107"/>
    <mergeCell ref="B106:B107"/>
    <mergeCell ref="E106:E107"/>
    <mergeCell ref="F106:F107"/>
    <mergeCell ref="G106:G107"/>
    <mergeCell ref="H106:H107"/>
    <mergeCell ref="I106:I107"/>
    <mergeCell ref="J106:J107"/>
    <mergeCell ref="K106:K107"/>
    <mergeCell ref="L106:L107"/>
    <mergeCell ref="M106:M107"/>
    <mergeCell ref="N106:N107"/>
    <mergeCell ref="O106:O107"/>
    <mergeCell ref="P106:P107"/>
    <mergeCell ref="Q106:Q107"/>
    <mergeCell ref="W103:W105"/>
    <mergeCell ref="X103:X105"/>
    <mergeCell ref="BJ103:BJ105"/>
    <mergeCell ref="BK103:BK105"/>
    <mergeCell ref="BO103:BO105"/>
    <mergeCell ref="R103:R105"/>
    <mergeCell ref="S103:S105"/>
    <mergeCell ref="T103:T105"/>
    <mergeCell ref="U103:U105"/>
    <mergeCell ref="V103:V105"/>
    <mergeCell ref="BQ106:BQ107"/>
    <mergeCell ref="BJ106:BJ107"/>
    <mergeCell ref="BK106:BK107"/>
    <mergeCell ref="BO106:BO107"/>
    <mergeCell ref="A103:A105"/>
    <mergeCell ref="B103:B105"/>
    <mergeCell ref="E103:E105"/>
    <mergeCell ref="F103:F105"/>
    <mergeCell ref="G103:G105"/>
    <mergeCell ref="H103:H105"/>
    <mergeCell ref="I103:I105"/>
    <mergeCell ref="J103:J105"/>
    <mergeCell ref="K103:K105"/>
    <mergeCell ref="L103:L105"/>
    <mergeCell ref="M103:M105"/>
    <mergeCell ref="N103:N105"/>
    <mergeCell ref="O103:O105"/>
    <mergeCell ref="P103:P105"/>
    <mergeCell ref="Q103:Q105"/>
    <mergeCell ref="BL101:BL102"/>
    <mergeCell ref="BM101:BM102"/>
    <mergeCell ref="V101:V102"/>
    <mergeCell ref="W101:W102"/>
    <mergeCell ref="X101:X102"/>
    <mergeCell ref="BJ101:BJ102"/>
    <mergeCell ref="BK101:BK102"/>
    <mergeCell ref="Q101:Q102"/>
    <mergeCell ref="R101:R102"/>
    <mergeCell ref="S101:S102"/>
    <mergeCell ref="T101:T102"/>
    <mergeCell ref="U101:U102"/>
    <mergeCell ref="BO95:BO98"/>
    <mergeCell ref="BQ95:BQ98"/>
    <mergeCell ref="A101:A102"/>
    <mergeCell ref="B101:B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V95:V98"/>
    <mergeCell ref="W95:W98"/>
    <mergeCell ref="X95:X98"/>
    <mergeCell ref="BJ95:BJ98"/>
    <mergeCell ref="BK95:BK98"/>
    <mergeCell ref="Q95:Q98"/>
    <mergeCell ref="R95:R98"/>
    <mergeCell ref="S95:S98"/>
    <mergeCell ref="T95:T98"/>
    <mergeCell ref="U95:U98"/>
    <mergeCell ref="BQ101:BQ102"/>
    <mergeCell ref="BN101:BN102"/>
    <mergeCell ref="BO101:BO102"/>
    <mergeCell ref="BP101:BP102"/>
    <mergeCell ref="A95:A98"/>
    <mergeCell ref="B95:B98"/>
    <mergeCell ref="E95:E98"/>
    <mergeCell ref="F95:F98"/>
    <mergeCell ref="G95:G98"/>
    <mergeCell ref="H95:H98"/>
    <mergeCell ref="I95:I98"/>
    <mergeCell ref="J95:J98"/>
    <mergeCell ref="K95:K98"/>
    <mergeCell ref="L95:L98"/>
    <mergeCell ref="M95:M98"/>
    <mergeCell ref="N95:N98"/>
    <mergeCell ref="O95:O98"/>
    <mergeCell ref="P95:P98"/>
    <mergeCell ref="V93:V94"/>
    <mergeCell ref="W93:W94"/>
    <mergeCell ref="X93:X94"/>
    <mergeCell ref="Q93:Q94"/>
    <mergeCell ref="R93:R94"/>
    <mergeCell ref="S93:S94"/>
    <mergeCell ref="T93:T94"/>
    <mergeCell ref="U93:U94"/>
    <mergeCell ref="BO91:BO92"/>
    <mergeCell ref="BQ91:BQ92"/>
    <mergeCell ref="A93:A94"/>
    <mergeCell ref="B93:B94"/>
    <mergeCell ref="E93:E94"/>
    <mergeCell ref="F93:F94"/>
    <mergeCell ref="G93:G94"/>
    <mergeCell ref="H93:H94"/>
    <mergeCell ref="I93:I94"/>
    <mergeCell ref="J93:J94"/>
    <mergeCell ref="K93:K94"/>
    <mergeCell ref="L93:L94"/>
    <mergeCell ref="M93:M94"/>
    <mergeCell ref="N93:N94"/>
    <mergeCell ref="O93:O94"/>
    <mergeCell ref="P93:P94"/>
    <mergeCell ref="V91:V92"/>
    <mergeCell ref="W91:W92"/>
    <mergeCell ref="X91:X92"/>
    <mergeCell ref="BJ91:BJ92"/>
    <mergeCell ref="BK91:BK92"/>
    <mergeCell ref="Q91:Q92"/>
    <mergeCell ref="R91:R92"/>
    <mergeCell ref="S91:S92"/>
    <mergeCell ref="T91:T92"/>
    <mergeCell ref="U91:U92"/>
    <mergeCell ref="BO93:BO94"/>
    <mergeCell ref="BQ93:BQ94"/>
    <mergeCell ref="BJ93:BJ94"/>
    <mergeCell ref="BK93:BK94"/>
    <mergeCell ref="A91:A92"/>
    <mergeCell ref="B91:B92"/>
    <mergeCell ref="E91:E92"/>
    <mergeCell ref="F91:F92"/>
    <mergeCell ref="G91:G92"/>
    <mergeCell ref="H91:H92"/>
    <mergeCell ref="I91:I92"/>
    <mergeCell ref="J91:J92"/>
    <mergeCell ref="K91:K92"/>
    <mergeCell ref="L91:L92"/>
    <mergeCell ref="M91:M92"/>
    <mergeCell ref="N91:N92"/>
    <mergeCell ref="O91:O92"/>
    <mergeCell ref="P91:P92"/>
    <mergeCell ref="V86:V87"/>
    <mergeCell ref="W86:W87"/>
    <mergeCell ref="X86:X87"/>
    <mergeCell ref="Q86:Q87"/>
    <mergeCell ref="R86:R87"/>
    <mergeCell ref="S86:S87"/>
    <mergeCell ref="T86:T87"/>
    <mergeCell ref="U86:U87"/>
    <mergeCell ref="BO84:BO85"/>
    <mergeCell ref="BQ84:BQ85"/>
    <mergeCell ref="A86:A87"/>
    <mergeCell ref="B86:B87"/>
    <mergeCell ref="E86:E87"/>
    <mergeCell ref="F86:F87"/>
    <mergeCell ref="G86:G87"/>
    <mergeCell ref="H86:H87"/>
    <mergeCell ref="I86:I87"/>
    <mergeCell ref="J86:J87"/>
    <mergeCell ref="K86:K87"/>
    <mergeCell ref="L86:L87"/>
    <mergeCell ref="M86:M87"/>
    <mergeCell ref="N86:N87"/>
    <mergeCell ref="O86:O87"/>
    <mergeCell ref="P86:P87"/>
    <mergeCell ref="V84:V85"/>
    <mergeCell ref="W84:W85"/>
    <mergeCell ref="X84:X85"/>
    <mergeCell ref="BJ84:BJ85"/>
    <mergeCell ref="BK84:BK85"/>
    <mergeCell ref="Q84:Q85"/>
    <mergeCell ref="R84:R85"/>
    <mergeCell ref="S84:S85"/>
    <mergeCell ref="T84:T85"/>
    <mergeCell ref="U84:U85"/>
    <mergeCell ref="BO86:BO87"/>
    <mergeCell ref="BQ86:BQ87"/>
    <mergeCell ref="BJ86:BJ87"/>
    <mergeCell ref="BK86:BK87"/>
    <mergeCell ref="A84:A85"/>
    <mergeCell ref="B84:B85"/>
    <mergeCell ref="E84:E85"/>
    <mergeCell ref="F84:F85"/>
    <mergeCell ref="G84:G85"/>
    <mergeCell ref="H84:H85"/>
    <mergeCell ref="I84:I85"/>
    <mergeCell ref="J84:J85"/>
    <mergeCell ref="K84:K85"/>
    <mergeCell ref="L84:L85"/>
    <mergeCell ref="M84:M85"/>
    <mergeCell ref="N84:N85"/>
    <mergeCell ref="O84:O85"/>
    <mergeCell ref="P84:P85"/>
    <mergeCell ref="V82:V83"/>
    <mergeCell ref="W82:W83"/>
    <mergeCell ref="X82:X83"/>
    <mergeCell ref="Q82:Q83"/>
    <mergeCell ref="R82:R83"/>
    <mergeCell ref="S82:S83"/>
    <mergeCell ref="T82:T83"/>
    <mergeCell ref="U82:U83"/>
    <mergeCell ref="BO79:BO81"/>
    <mergeCell ref="BQ79:BQ81"/>
    <mergeCell ref="A82:A83"/>
    <mergeCell ref="B82:B83"/>
    <mergeCell ref="E82:E83"/>
    <mergeCell ref="F82:F83"/>
    <mergeCell ref="G82:G83"/>
    <mergeCell ref="H82:H83"/>
    <mergeCell ref="I82:I83"/>
    <mergeCell ref="J82:J83"/>
    <mergeCell ref="K82:K83"/>
    <mergeCell ref="L82:L83"/>
    <mergeCell ref="M82:M83"/>
    <mergeCell ref="N82:N83"/>
    <mergeCell ref="O82:O83"/>
    <mergeCell ref="P82:P83"/>
    <mergeCell ref="V79:V81"/>
    <mergeCell ref="W79:W81"/>
    <mergeCell ref="X79:X81"/>
    <mergeCell ref="BJ79:BJ81"/>
    <mergeCell ref="BK79:BK81"/>
    <mergeCell ref="Q79:Q81"/>
    <mergeCell ref="R79:R81"/>
    <mergeCell ref="S79:S81"/>
    <mergeCell ref="T79:T81"/>
    <mergeCell ref="U79:U81"/>
    <mergeCell ref="BO82:BO83"/>
    <mergeCell ref="BQ82:BQ83"/>
    <mergeCell ref="BJ82:BJ83"/>
    <mergeCell ref="BK82:BK83"/>
    <mergeCell ref="A79:A81"/>
    <mergeCell ref="B79:B81"/>
    <mergeCell ref="E79:E81"/>
    <mergeCell ref="F79:F81"/>
    <mergeCell ref="G79:G81"/>
    <mergeCell ref="H79:H81"/>
    <mergeCell ref="I79:I81"/>
    <mergeCell ref="J79:J81"/>
    <mergeCell ref="K79:K81"/>
    <mergeCell ref="L79:L81"/>
    <mergeCell ref="M79:M81"/>
    <mergeCell ref="N79:N81"/>
    <mergeCell ref="O79:O81"/>
    <mergeCell ref="P79:P81"/>
    <mergeCell ref="V76:V77"/>
    <mergeCell ref="W76:W77"/>
    <mergeCell ref="X76:X77"/>
    <mergeCell ref="Q76:Q77"/>
    <mergeCell ref="R76:R77"/>
    <mergeCell ref="S76:S77"/>
    <mergeCell ref="T76:T77"/>
    <mergeCell ref="U76:U77"/>
    <mergeCell ref="BO72:BO74"/>
    <mergeCell ref="BQ72:BQ74"/>
    <mergeCell ref="A76:A77"/>
    <mergeCell ref="B76:B77"/>
    <mergeCell ref="E76:E77"/>
    <mergeCell ref="F76:F77"/>
    <mergeCell ref="G76:G77"/>
    <mergeCell ref="H76:H77"/>
    <mergeCell ref="I76:I77"/>
    <mergeCell ref="J76:J77"/>
    <mergeCell ref="K76:K77"/>
    <mergeCell ref="L76:L77"/>
    <mergeCell ref="M76:M77"/>
    <mergeCell ref="N76:N77"/>
    <mergeCell ref="O76:O77"/>
    <mergeCell ref="P76:P77"/>
    <mergeCell ref="V72:V74"/>
    <mergeCell ref="W72:W74"/>
    <mergeCell ref="X72:X74"/>
    <mergeCell ref="BJ72:BJ74"/>
    <mergeCell ref="BK72:BK74"/>
    <mergeCell ref="Q72:Q74"/>
    <mergeCell ref="R72:R74"/>
    <mergeCell ref="S72:S74"/>
    <mergeCell ref="T72:T74"/>
    <mergeCell ref="U72:U74"/>
    <mergeCell ref="BO76:BO77"/>
    <mergeCell ref="BQ76:BQ77"/>
    <mergeCell ref="BJ76:BJ77"/>
    <mergeCell ref="BK76:BK77"/>
    <mergeCell ref="A72:A74"/>
    <mergeCell ref="B72:B74"/>
    <mergeCell ref="E72:E74"/>
    <mergeCell ref="F72:F74"/>
    <mergeCell ref="G72:G74"/>
    <mergeCell ref="H72:H74"/>
    <mergeCell ref="I72:I74"/>
    <mergeCell ref="J72:J74"/>
    <mergeCell ref="K72:K74"/>
    <mergeCell ref="L72:L74"/>
    <mergeCell ref="M72:M74"/>
    <mergeCell ref="N72:N74"/>
    <mergeCell ref="O72:O74"/>
    <mergeCell ref="P72:P74"/>
    <mergeCell ref="V69:V71"/>
    <mergeCell ref="W69:W71"/>
    <mergeCell ref="X69:X71"/>
    <mergeCell ref="Q69:Q71"/>
    <mergeCell ref="R69:R71"/>
    <mergeCell ref="S69:S71"/>
    <mergeCell ref="T69:T71"/>
    <mergeCell ref="U69:U71"/>
    <mergeCell ref="BO67:BO68"/>
    <mergeCell ref="BQ67:BQ68"/>
    <mergeCell ref="A69:A71"/>
    <mergeCell ref="B69:B71"/>
    <mergeCell ref="E69:E71"/>
    <mergeCell ref="F69:F71"/>
    <mergeCell ref="G69:G71"/>
    <mergeCell ref="H69:H71"/>
    <mergeCell ref="I69:I71"/>
    <mergeCell ref="J69:J71"/>
    <mergeCell ref="K69:K71"/>
    <mergeCell ref="L69:L71"/>
    <mergeCell ref="M69:M71"/>
    <mergeCell ref="N69:N71"/>
    <mergeCell ref="O69:O71"/>
    <mergeCell ref="P69:P71"/>
    <mergeCell ref="V67:V68"/>
    <mergeCell ref="W67:W68"/>
    <mergeCell ref="X67:X68"/>
    <mergeCell ref="BJ67:BJ68"/>
    <mergeCell ref="BK67:BK68"/>
    <mergeCell ref="Q67:Q68"/>
    <mergeCell ref="R67:R68"/>
    <mergeCell ref="S67:S68"/>
    <mergeCell ref="T67:T68"/>
    <mergeCell ref="U67:U68"/>
    <mergeCell ref="BO69:BO71"/>
    <mergeCell ref="BQ69:BQ71"/>
    <mergeCell ref="BJ69:BJ71"/>
    <mergeCell ref="BK69:BK71"/>
    <mergeCell ref="A67:A68"/>
    <mergeCell ref="B67:B68"/>
    <mergeCell ref="E67:E68"/>
    <mergeCell ref="F67:F68"/>
    <mergeCell ref="G67:G68"/>
    <mergeCell ref="H67:H68"/>
    <mergeCell ref="I67:I68"/>
    <mergeCell ref="J67:J68"/>
    <mergeCell ref="K67:K68"/>
    <mergeCell ref="L67:L68"/>
    <mergeCell ref="M67:M68"/>
    <mergeCell ref="N67:N68"/>
    <mergeCell ref="O67:O68"/>
    <mergeCell ref="P67:P68"/>
    <mergeCell ref="V65:V66"/>
    <mergeCell ref="W65:W66"/>
    <mergeCell ref="X65:X66"/>
    <mergeCell ref="Q65:Q66"/>
    <mergeCell ref="R65:R66"/>
    <mergeCell ref="S65:S66"/>
    <mergeCell ref="T65:T66"/>
    <mergeCell ref="U65:U66"/>
    <mergeCell ref="BO63:BO64"/>
    <mergeCell ref="BQ63:BQ64"/>
    <mergeCell ref="A65:A66"/>
    <mergeCell ref="B65:B66"/>
    <mergeCell ref="E65:E66"/>
    <mergeCell ref="F65:F66"/>
    <mergeCell ref="G65:G66"/>
    <mergeCell ref="H65:H66"/>
    <mergeCell ref="I65:I66"/>
    <mergeCell ref="J65:J66"/>
    <mergeCell ref="K65:K66"/>
    <mergeCell ref="L65:L66"/>
    <mergeCell ref="M65:M66"/>
    <mergeCell ref="N65:N66"/>
    <mergeCell ref="O65:O66"/>
    <mergeCell ref="P65:P66"/>
    <mergeCell ref="V63:V64"/>
    <mergeCell ref="W63:W64"/>
    <mergeCell ref="X63:X64"/>
    <mergeCell ref="BJ63:BJ64"/>
    <mergeCell ref="BK63:BK64"/>
    <mergeCell ref="Q63:Q64"/>
    <mergeCell ref="R63:R64"/>
    <mergeCell ref="S63:S64"/>
    <mergeCell ref="T63:T64"/>
    <mergeCell ref="U63:U64"/>
    <mergeCell ref="BO65:BO66"/>
    <mergeCell ref="BQ65:BQ66"/>
    <mergeCell ref="BJ65:BJ66"/>
    <mergeCell ref="BK65:BK66"/>
    <mergeCell ref="A63:A64"/>
    <mergeCell ref="B63:B64"/>
    <mergeCell ref="E63:E64"/>
    <mergeCell ref="F63:F64"/>
    <mergeCell ref="G63:G64"/>
    <mergeCell ref="H63:H64"/>
    <mergeCell ref="I63:I64"/>
    <mergeCell ref="J63:J64"/>
    <mergeCell ref="K63:K64"/>
    <mergeCell ref="L63:L64"/>
    <mergeCell ref="M63:M64"/>
    <mergeCell ref="N63:N64"/>
    <mergeCell ref="O63:O64"/>
    <mergeCell ref="P63:P64"/>
    <mergeCell ref="V60:V61"/>
    <mergeCell ref="W60:W61"/>
    <mergeCell ref="X60:X61"/>
    <mergeCell ref="Q60:Q61"/>
    <mergeCell ref="R60:R61"/>
    <mergeCell ref="S60:S61"/>
    <mergeCell ref="T60:T61"/>
    <mergeCell ref="U60:U61"/>
    <mergeCell ref="BO58:BO59"/>
    <mergeCell ref="BQ58:BQ59"/>
    <mergeCell ref="A60:A61"/>
    <mergeCell ref="B60:B61"/>
    <mergeCell ref="E60:E61"/>
    <mergeCell ref="F60:F61"/>
    <mergeCell ref="G60:G61"/>
    <mergeCell ref="H60:H61"/>
    <mergeCell ref="I60:I61"/>
    <mergeCell ref="J60:J61"/>
    <mergeCell ref="K60:K61"/>
    <mergeCell ref="L60:L61"/>
    <mergeCell ref="M60:M61"/>
    <mergeCell ref="N60:N61"/>
    <mergeCell ref="O60:O61"/>
    <mergeCell ref="P60:P61"/>
    <mergeCell ref="V58:V59"/>
    <mergeCell ref="W58:W59"/>
    <mergeCell ref="X58:X59"/>
    <mergeCell ref="BJ58:BJ59"/>
    <mergeCell ref="BK58:BK59"/>
    <mergeCell ref="Q58:Q59"/>
    <mergeCell ref="R58:R59"/>
    <mergeCell ref="S58:S59"/>
    <mergeCell ref="T58:T59"/>
    <mergeCell ref="U58:U59"/>
    <mergeCell ref="BO60:BO61"/>
    <mergeCell ref="BQ60:BQ61"/>
    <mergeCell ref="BJ60:BJ61"/>
    <mergeCell ref="BK60:BK61"/>
    <mergeCell ref="A58:A59"/>
    <mergeCell ref="B58:B59"/>
    <mergeCell ref="E58:E59"/>
    <mergeCell ref="F58:F59"/>
    <mergeCell ref="G58:G59"/>
    <mergeCell ref="H58:H59"/>
    <mergeCell ref="I58:I59"/>
    <mergeCell ref="J58:J59"/>
    <mergeCell ref="K58:K59"/>
    <mergeCell ref="L58:L59"/>
    <mergeCell ref="M58:M59"/>
    <mergeCell ref="N58:N59"/>
    <mergeCell ref="O58:O59"/>
    <mergeCell ref="P58:P59"/>
    <mergeCell ref="V53:V56"/>
    <mergeCell ref="W53:W56"/>
    <mergeCell ref="X53:X56"/>
    <mergeCell ref="Q53:Q56"/>
    <mergeCell ref="R53:R56"/>
    <mergeCell ref="S53:S56"/>
    <mergeCell ref="T53:T56"/>
    <mergeCell ref="U53:U56"/>
    <mergeCell ref="BO50:BO52"/>
    <mergeCell ref="BQ50:BQ52"/>
    <mergeCell ref="A53:A56"/>
    <mergeCell ref="B53:B56"/>
    <mergeCell ref="E53:E56"/>
    <mergeCell ref="F53:F56"/>
    <mergeCell ref="G53:G56"/>
    <mergeCell ref="H53:H56"/>
    <mergeCell ref="I53:I56"/>
    <mergeCell ref="J53:J56"/>
    <mergeCell ref="K53:K56"/>
    <mergeCell ref="L53:L56"/>
    <mergeCell ref="M53:M56"/>
    <mergeCell ref="N53:N56"/>
    <mergeCell ref="O53:O56"/>
    <mergeCell ref="P53:P56"/>
    <mergeCell ref="V50:V52"/>
    <mergeCell ref="W50:W52"/>
    <mergeCell ref="X50:X52"/>
    <mergeCell ref="BJ50:BJ52"/>
    <mergeCell ref="BK50:BK52"/>
    <mergeCell ref="Q50:Q52"/>
    <mergeCell ref="R50:R52"/>
    <mergeCell ref="S50:S52"/>
    <mergeCell ref="T50:T52"/>
    <mergeCell ref="U50:U52"/>
    <mergeCell ref="BO53:BO56"/>
    <mergeCell ref="BQ53:BQ56"/>
    <mergeCell ref="BJ53:BJ56"/>
    <mergeCell ref="BK53:BK56"/>
    <mergeCell ref="A50:A52"/>
    <mergeCell ref="B50:B52"/>
    <mergeCell ref="E50:E52"/>
    <mergeCell ref="F50:F52"/>
    <mergeCell ref="G50:G52"/>
    <mergeCell ref="H50:H52"/>
    <mergeCell ref="I50:I52"/>
    <mergeCell ref="J50:J52"/>
    <mergeCell ref="K50:K52"/>
    <mergeCell ref="L50:L52"/>
    <mergeCell ref="M50:M52"/>
    <mergeCell ref="N50:N52"/>
    <mergeCell ref="O50:O52"/>
    <mergeCell ref="P50:P52"/>
    <mergeCell ref="V48:V49"/>
    <mergeCell ref="W48:W49"/>
    <mergeCell ref="X48:X49"/>
    <mergeCell ref="Q48:Q49"/>
    <mergeCell ref="R48:R49"/>
    <mergeCell ref="S48:S49"/>
    <mergeCell ref="T48:T49"/>
    <mergeCell ref="U48:U49"/>
    <mergeCell ref="BO46:BO47"/>
    <mergeCell ref="BQ46:BQ47"/>
    <mergeCell ref="A48:A49"/>
    <mergeCell ref="B48:B49"/>
    <mergeCell ref="E48:E49"/>
    <mergeCell ref="F48:F49"/>
    <mergeCell ref="G48:G49"/>
    <mergeCell ref="H48:H49"/>
    <mergeCell ref="I48:I49"/>
    <mergeCell ref="J48:J49"/>
    <mergeCell ref="K48:K49"/>
    <mergeCell ref="L48:L49"/>
    <mergeCell ref="M48:M49"/>
    <mergeCell ref="N48:N49"/>
    <mergeCell ref="O48:O49"/>
    <mergeCell ref="P48:P49"/>
    <mergeCell ref="V46:V47"/>
    <mergeCell ref="W46:W47"/>
    <mergeCell ref="X46:X47"/>
    <mergeCell ref="BJ46:BJ47"/>
    <mergeCell ref="BK46:BK47"/>
    <mergeCell ref="Q46:Q47"/>
    <mergeCell ref="R46:R47"/>
    <mergeCell ref="S46:S47"/>
    <mergeCell ref="T46:T47"/>
    <mergeCell ref="U46:U47"/>
    <mergeCell ref="BO48:BO49"/>
    <mergeCell ref="BQ48:BQ49"/>
    <mergeCell ref="BJ48:BJ49"/>
    <mergeCell ref="BK48:BK49"/>
    <mergeCell ref="A46:A47"/>
    <mergeCell ref="B46:B47"/>
    <mergeCell ref="E46:E47"/>
    <mergeCell ref="F46:F47"/>
    <mergeCell ref="G46:G47"/>
    <mergeCell ref="H46:H47"/>
    <mergeCell ref="I46:I47"/>
    <mergeCell ref="J46:J47"/>
    <mergeCell ref="K46:K47"/>
    <mergeCell ref="L46:L47"/>
    <mergeCell ref="M46:M47"/>
    <mergeCell ref="N46:N47"/>
    <mergeCell ref="O46:O47"/>
    <mergeCell ref="P46:P47"/>
    <mergeCell ref="V41:V43"/>
    <mergeCell ref="W41:W43"/>
    <mergeCell ref="X41:X43"/>
    <mergeCell ref="Q41:Q43"/>
    <mergeCell ref="R41:R43"/>
    <mergeCell ref="S41:S43"/>
    <mergeCell ref="T41:T43"/>
    <mergeCell ref="U41:U43"/>
    <mergeCell ref="BO39:BO40"/>
    <mergeCell ref="BQ39:BQ40"/>
    <mergeCell ref="A41:A43"/>
    <mergeCell ref="B41:B43"/>
    <mergeCell ref="E41:E43"/>
    <mergeCell ref="F41:F43"/>
    <mergeCell ref="G41:G43"/>
    <mergeCell ref="H41:H43"/>
    <mergeCell ref="I41:I43"/>
    <mergeCell ref="J41:J43"/>
    <mergeCell ref="K41:K43"/>
    <mergeCell ref="L41:L43"/>
    <mergeCell ref="M41:M43"/>
    <mergeCell ref="N41:N43"/>
    <mergeCell ref="O41:O43"/>
    <mergeCell ref="P41:P43"/>
    <mergeCell ref="V39:V40"/>
    <mergeCell ref="W39:W40"/>
    <mergeCell ref="X39:X40"/>
    <mergeCell ref="BJ39:BJ40"/>
    <mergeCell ref="BK39:BK40"/>
    <mergeCell ref="Q39:Q40"/>
    <mergeCell ref="R39:R40"/>
    <mergeCell ref="S39:S40"/>
    <mergeCell ref="T39:T40"/>
    <mergeCell ref="U39:U40"/>
    <mergeCell ref="BO41:BO43"/>
    <mergeCell ref="BQ41:BQ43"/>
    <mergeCell ref="BJ41:BJ43"/>
    <mergeCell ref="BK41:BK43"/>
    <mergeCell ref="Y35:BK35"/>
    <mergeCell ref="BJ37:BJ38"/>
    <mergeCell ref="A39:A40"/>
    <mergeCell ref="B39:B40"/>
    <mergeCell ref="E39:E40"/>
    <mergeCell ref="F39:F40"/>
    <mergeCell ref="G39:G40"/>
    <mergeCell ref="H39:H40"/>
    <mergeCell ref="I39:I40"/>
    <mergeCell ref="J39:J40"/>
    <mergeCell ref="K39:K40"/>
    <mergeCell ref="L39:L40"/>
    <mergeCell ref="M39:M40"/>
    <mergeCell ref="N39:N40"/>
    <mergeCell ref="O39:O40"/>
    <mergeCell ref="P39:P40"/>
    <mergeCell ref="B2:D5"/>
    <mergeCell ref="E2:X5"/>
    <mergeCell ref="D28:F28"/>
    <mergeCell ref="D35:K35"/>
    <mergeCell ref="L35:X35"/>
  </mergeCells>
  <conditionalFormatting sqref="L6:L10">
    <cfRule type="colorScale" priority="866">
      <colorScale>
        <cfvo type="min"/>
        <cfvo type="percentile" val="50"/>
        <cfvo type="max"/>
        <color rgb="FFF8696B"/>
        <color rgb="FFFFEB84"/>
        <color rgb="FF63BE7B"/>
      </colorScale>
    </cfRule>
  </conditionalFormatting>
  <conditionalFormatting sqref="R6:R10">
    <cfRule type="colorScale" priority="865">
      <colorScale>
        <cfvo type="min"/>
        <cfvo type="percentile" val="50"/>
        <cfvo type="max"/>
        <color rgb="FFF8696B"/>
        <color rgb="FFFFEB84"/>
        <color rgb="FF63BE7B"/>
      </colorScale>
    </cfRule>
  </conditionalFormatting>
  <conditionalFormatting sqref="W38 O37:Q37 U37:X37">
    <cfRule type="containsText" dxfId="1655" priority="861" operator="containsText" text="RIESGO BAJO">
      <formula>NOT(ISERROR(SEARCH("RIESGO BAJO",O37)))</formula>
    </cfRule>
    <cfRule type="containsText" dxfId="1654" priority="862" operator="containsText" text="RIESGO MODERADO">
      <formula>NOT(ISERROR(SEARCH("RIESGO MODERADO",O37)))</formula>
    </cfRule>
    <cfRule type="containsText" dxfId="1653" priority="863" operator="containsText" text="RIESGO ALTO">
      <formula>NOT(ISERROR(SEARCH("RIESGO ALTO",O37)))</formula>
    </cfRule>
    <cfRule type="containsText" dxfId="1652" priority="864" operator="containsText" text="RIESGO EXTREMO">
      <formula>NOT(ISERROR(SEARCH("RIESGO EXTREMO",O37)))</formula>
    </cfRule>
  </conditionalFormatting>
  <conditionalFormatting sqref="X38">
    <cfRule type="containsText" dxfId="1651" priority="857" operator="containsText" text="RIESGO BAJO">
      <formula>NOT(ISERROR(SEARCH("RIESGO BAJO",X38)))</formula>
    </cfRule>
    <cfRule type="containsText" dxfId="1650" priority="858" operator="containsText" text="RIESGO MODERADO">
      <formula>NOT(ISERROR(SEARCH("RIESGO MODERADO",X38)))</formula>
    </cfRule>
    <cfRule type="containsText" dxfId="1649" priority="859" operator="containsText" text="RIESGO ALTO">
      <formula>NOT(ISERROR(SEARCH("RIESGO ALTO",X38)))</formula>
    </cfRule>
    <cfRule type="containsText" dxfId="1648" priority="860" operator="containsText" text="RIESGO EXTREMO">
      <formula>NOT(ISERROR(SEARCH("RIESGO EXTREMO",X38)))</formula>
    </cfRule>
  </conditionalFormatting>
  <conditionalFormatting sqref="P38">
    <cfRule type="containsText" dxfId="1647" priority="853" operator="containsText" text="RIESGO BAJO">
      <formula>NOT(ISERROR(SEARCH("RIESGO BAJO",P38)))</formula>
    </cfRule>
    <cfRule type="containsText" dxfId="1646" priority="854" operator="containsText" text="RIESGO MODERADO">
      <formula>NOT(ISERROR(SEARCH("RIESGO MODERADO",P38)))</formula>
    </cfRule>
    <cfRule type="containsText" dxfId="1645" priority="855" operator="containsText" text="RIESGO ALTO">
      <formula>NOT(ISERROR(SEARCH("RIESGO ALTO",P38)))</formula>
    </cfRule>
    <cfRule type="containsText" dxfId="1644" priority="856" operator="containsText" text="RIESGO EXTREMO">
      <formula>NOT(ISERROR(SEARCH("RIESGO EXTREMO",P38)))</formula>
    </cfRule>
  </conditionalFormatting>
  <conditionalFormatting sqref="O38">
    <cfRule type="containsText" dxfId="1643" priority="845" operator="containsText" text="RIESGO BAJO">
      <formula>NOT(ISERROR(SEARCH("RIESGO BAJO",O38)))</formula>
    </cfRule>
    <cfRule type="containsText" dxfId="1642" priority="846" operator="containsText" text="RIESGO MODERADO">
      <formula>NOT(ISERROR(SEARCH("RIESGO MODERADO",O38)))</formula>
    </cfRule>
    <cfRule type="containsText" dxfId="1641" priority="847" operator="containsText" text="RIESGO ALTO">
      <formula>NOT(ISERROR(SEARCH("RIESGO ALTO",O38)))</formula>
    </cfRule>
    <cfRule type="containsText" dxfId="1640" priority="848" operator="containsText" text="RIESGO EXTREMO">
      <formula>NOT(ISERROR(SEARCH("RIESGO EXTREMO",O38)))</formula>
    </cfRule>
  </conditionalFormatting>
  <conditionalFormatting sqref="Q38">
    <cfRule type="containsText" dxfId="1639" priority="849" operator="containsText" text="RIESGO BAJO">
      <formula>NOT(ISERROR(SEARCH("RIESGO BAJO",Q38)))</formula>
    </cfRule>
    <cfRule type="containsText" dxfId="1638" priority="850" operator="containsText" text="RIESGO MODERADO">
      <formula>NOT(ISERROR(SEARCH("RIESGO MODERADO",Q38)))</formula>
    </cfRule>
    <cfRule type="containsText" dxfId="1637" priority="851" operator="containsText" text="RIESGO ALTO">
      <formula>NOT(ISERROR(SEARCH("RIESGO ALTO",Q38)))</formula>
    </cfRule>
    <cfRule type="containsText" dxfId="1636" priority="852" operator="containsText" text="RIESGO EXTREMO">
      <formula>NOT(ISERROR(SEARCH("RIESGO EXTREMO",Q38)))</formula>
    </cfRule>
  </conditionalFormatting>
  <conditionalFormatting sqref="V38">
    <cfRule type="containsText" dxfId="1635" priority="841" operator="containsText" text="RIESGO BAJO">
      <formula>NOT(ISERROR(SEARCH("RIESGO BAJO",V38)))</formula>
    </cfRule>
    <cfRule type="containsText" dxfId="1634" priority="842" operator="containsText" text="RIESGO MODERADO">
      <formula>NOT(ISERROR(SEARCH("RIESGO MODERADO",V38)))</formula>
    </cfRule>
    <cfRule type="containsText" dxfId="1633" priority="843" operator="containsText" text="RIESGO ALTO">
      <formula>NOT(ISERROR(SEARCH("RIESGO ALTO",V38)))</formula>
    </cfRule>
    <cfRule type="containsText" dxfId="1632" priority="844" operator="containsText" text="RIESGO EXTREMO">
      <formula>NOT(ISERROR(SEARCH("RIESGO EXTREMO",V38)))</formula>
    </cfRule>
  </conditionalFormatting>
  <conditionalFormatting sqref="U38">
    <cfRule type="containsText" dxfId="1631" priority="837" operator="containsText" text="RIESGO BAJO">
      <formula>NOT(ISERROR(SEARCH("RIESGO BAJO",U38)))</formula>
    </cfRule>
    <cfRule type="containsText" dxfId="1630" priority="838" operator="containsText" text="RIESGO MODERADO">
      <formula>NOT(ISERROR(SEARCH("RIESGO MODERADO",U38)))</formula>
    </cfRule>
    <cfRule type="containsText" dxfId="1629" priority="839" operator="containsText" text="RIESGO ALTO">
      <formula>NOT(ISERROR(SEARCH("RIESGO ALTO",U38)))</formula>
    </cfRule>
    <cfRule type="containsText" dxfId="1628" priority="840" operator="containsText" text="RIESGO EXTREMO">
      <formula>NOT(ISERROR(SEARCH("RIESGO EXTREMO",U38)))</formula>
    </cfRule>
  </conditionalFormatting>
  <conditionalFormatting sqref="W39 W41 W44:W45">
    <cfRule type="containsText" dxfId="1627" priority="833" operator="containsText" text="RIESGO BAJO">
      <formula>NOT(ISERROR(SEARCH("RIESGO BAJO",W39)))</formula>
    </cfRule>
    <cfRule type="containsText" dxfId="1626" priority="834" operator="containsText" text="RIESGO MODERADO">
      <formula>NOT(ISERROR(SEARCH("RIESGO MODERADO",W39)))</formula>
    </cfRule>
    <cfRule type="containsText" dxfId="1625" priority="835" operator="containsText" text="RIESGO ALTO">
      <formula>NOT(ISERROR(SEARCH("RIESGO ALTO",W39)))</formula>
    </cfRule>
    <cfRule type="containsText" dxfId="1624" priority="836" operator="containsText" text="RIESGO EXTREMO">
      <formula>NOT(ISERROR(SEARCH("RIESGO EXTREMO",W39)))</formula>
    </cfRule>
  </conditionalFormatting>
  <conditionalFormatting sqref="X39 X41 X44:X45">
    <cfRule type="containsText" dxfId="1623" priority="829" operator="containsText" text="RIESGO BAJO">
      <formula>NOT(ISERROR(SEARCH("RIESGO BAJO",X39)))</formula>
    </cfRule>
    <cfRule type="containsText" dxfId="1622" priority="830" operator="containsText" text="RIESGO MODERADO">
      <formula>NOT(ISERROR(SEARCH("RIESGO MODERADO",X39)))</formula>
    </cfRule>
    <cfRule type="containsText" dxfId="1621" priority="831" operator="containsText" text="RIESGO ALTO">
      <formula>NOT(ISERROR(SEARCH("RIESGO ALTO",X39)))</formula>
    </cfRule>
    <cfRule type="containsText" dxfId="1620" priority="832" operator="containsText" text="RIESGO EXTREMO">
      <formula>NOT(ISERROR(SEARCH("RIESGO EXTREMO",X39)))</formula>
    </cfRule>
  </conditionalFormatting>
  <conditionalFormatting sqref="P39 P41 P44:P45">
    <cfRule type="containsText" dxfId="1619" priority="825" operator="containsText" text="RIESGO BAJO">
      <formula>NOT(ISERROR(SEARCH("RIESGO BAJO",P39)))</formula>
    </cfRule>
    <cfRule type="containsText" dxfId="1618" priority="826" operator="containsText" text="RIESGO MODERADO">
      <formula>NOT(ISERROR(SEARCH("RIESGO MODERADO",P39)))</formula>
    </cfRule>
    <cfRule type="containsText" dxfId="1617" priority="827" operator="containsText" text="RIESGO ALTO">
      <formula>NOT(ISERROR(SEARCH("RIESGO ALTO",P39)))</formula>
    </cfRule>
    <cfRule type="containsText" dxfId="1616" priority="828" operator="containsText" text="RIESGO EXTREMO">
      <formula>NOT(ISERROR(SEARCH("RIESGO EXTREMO",P39)))</formula>
    </cfRule>
  </conditionalFormatting>
  <conditionalFormatting sqref="O39 O44:O45">
    <cfRule type="containsText" dxfId="1615" priority="817" operator="containsText" text="RIESGO BAJO">
      <formula>NOT(ISERROR(SEARCH("RIESGO BAJO",O39)))</formula>
    </cfRule>
    <cfRule type="containsText" dxfId="1614" priority="818" operator="containsText" text="RIESGO MODERADO">
      <formula>NOT(ISERROR(SEARCH("RIESGO MODERADO",O39)))</formula>
    </cfRule>
    <cfRule type="containsText" dxfId="1613" priority="819" operator="containsText" text="RIESGO ALTO">
      <formula>NOT(ISERROR(SEARCH("RIESGO ALTO",O39)))</formula>
    </cfRule>
    <cfRule type="containsText" dxfId="1612" priority="820" operator="containsText" text="RIESGO EXTREMO">
      <formula>NOT(ISERROR(SEARCH("RIESGO EXTREMO",O39)))</formula>
    </cfRule>
  </conditionalFormatting>
  <conditionalFormatting sqref="Q39 Q41 Q44:Q45">
    <cfRule type="containsText" dxfId="1611" priority="821" operator="containsText" text="RIESGO BAJO">
      <formula>NOT(ISERROR(SEARCH("RIESGO BAJO",Q39)))</formula>
    </cfRule>
    <cfRule type="containsText" dxfId="1610" priority="822" operator="containsText" text="RIESGO MODERADO">
      <formula>NOT(ISERROR(SEARCH("RIESGO MODERADO",Q39)))</formula>
    </cfRule>
    <cfRule type="containsText" dxfId="1609" priority="823" operator="containsText" text="RIESGO ALTO">
      <formula>NOT(ISERROR(SEARCH("RIESGO ALTO",Q39)))</formula>
    </cfRule>
    <cfRule type="containsText" dxfId="1608" priority="824" operator="containsText" text="RIESGO EXTREMO">
      <formula>NOT(ISERROR(SEARCH("RIESGO EXTREMO",Q39)))</formula>
    </cfRule>
  </conditionalFormatting>
  <conditionalFormatting sqref="O41">
    <cfRule type="containsText" dxfId="1607" priority="813" operator="containsText" text="RIESGO BAJO">
      <formula>NOT(ISERROR(SEARCH("RIESGO BAJO",O41)))</formula>
    </cfRule>
    <cfRule type="containsText" dxfId="1606" priority="814" operator="containsText" text="RIESGO MODERADO">
      <formula>NOT(ISERROR(SEARCH("RIESGO MODERADO",O41)))</formula>
    </cfRule>
    <cfRule type="containsText" dxfId="1605" priority="815" operator="containsText" text="RIESGO ALTO">
      <formula>NOT(ISERROR(SEARCH("RIESGO ALTO",O41)))</formula>
    </cfRule>
    <cfRule type="containsText" dxfId="1604" priority="816" operator="containsText" text="RIESGO EXTREMO">
      <formula>NOT(ISERROR(SEARCH("RIESGO EXTREMO",O41)))</formula>
    </cfRule>
  </conditionalFormatting>
  <conditionalFormatting sqref="V39 V41 V44:V45">
    <cfRule type="containsText" dxfId="1603" priority="809" operator="containsText" text="RIESGO BAJO">
      <formula>NOT(ISERROR(SEARCH("RIESGO BAJO",V39)))</formula>
    </cfRule>
    <cfRule type="containsText" dxfId="1602" priority="810" operator="containsText" text="RIESGO MODERADO">
      <formula>NOT(ISERROR(SEARCH("RIESGO MODERADO",V39)))</formula>
    </cfRule>
    <cfRule type="containsText" dxfId="1601" priority="811" operator="containsText" text="RIESGO ALTO">
      <formula>NOT(ISERROR(SEARCH("RIESGO ALTO",V39)))</formula>
    </cfRule>
    <cfRule type="containsText" dxfId="1600" priority="812" operator="containsText" text="RIESGO EXTREMO">
      <formula>NOT(ISERROR(SEARCH("RIESGO EXTREMO",V39)))</formula>
    </cfRule>
  </conditionalFormatting>
  <conditionalFormatting sqref="U39 U44:U45">
    <cfRule type="containsText" dxfId="1599" priority="805" operator="containsText" text="RIESGO BAJO">
      <formula>NOT(ISERROR(SEARCH("RIESGO BAJO",U39)))</formula>
    </cfRule>
    <cfRule type="containsText" dxfId="1598" priority="806" operator="containsText" text="RIESGO MODERADO">
      <formula>NOT(ISERROR(SEARCH("RIESGO MODERADO",U39)))</formula>
    </cfRule>
    <cfRule type="containsText" dxfId="1597" priority="807" operator="containsText" text="RIESGO ALTO">
      <formula>NOT(ISERROR(SEARCH("RIESGO ALTO",U39)))</formula>
    </cfRule>
    <cfRule type="containsText" dxfId="1596" priority="808" operator="containsText" text="RIESGO EXTREMO">
      <formula>NOT(ISERROR(SEARCH("RIESGO EXTREMO",U39)))</formula>
    </cfRule>
  </conditionalFormatting>
  <conditionalFormatting sqref="U41">
    <cfRule type="containsText" dxfId="1595" priority="801" operator="containsText" text="RIESGO BAJO">
      <formula>NOT(ISERROR(SEARCH("RIESGO BAJO",U41)))</formula>
    </cfRule>
    <cfRule type="containsText" dxfId="1594" priority="802" operator="containsText" text="RIESGO MODERADO">
      <formula>NOT(ISERROR(SEARCH("RIESGO MODERADO",U41)))</formula>
    </cfRule>
    <cfRule type="containsText" dxfId="1593" priority="803" operator="containsText" text="RIESGO ALTO">
      <formula>NOT(ISERROR(SEARCH("RIESGO ALTO",U41)))</formula>
    </cfRule>
    <cfRule type="containsText" dxfId="1592" priority="804" operator="containsText" text="RIESGO EXTREMO">
      <formula>NOT(ISERROR(SEARCH("RIESGO EXTREMO",U41)))</formula>
    </cfRule>
  </conditionalFormatting>
  <conditionalFormatting sqref="O46:Q46 U46:X46">
    <cfRule type="containsText" dxfId="1591" priority="797" operator="containsText" text="RIESGO BAJO">
      <formula>NOT(ISERROR(SEARCH("RIESGO BAJO",O46)))</formula>
    </cfRule>
    <cfRule type="containsText" dxfId="1590" priority="798" operator="containsText" text="RIESGO MODERADO">
      <formula>NOT(ISERROR(SEARCH("RIESGO MODERADO",O46)))</formula>
    </cfRule>
    <cfRule type="containsText" dxfId="1589" priority="799" operator="containsText" text="RIESGO ALTO">
      <formula>NOT(ISERROR(SEARCH("RIESGO ALTO",O46)))</formula>
    </cfRule>
    <cfRule type="containsText" dxfId="1588" priority="800" operator="containsText" text="RIESGO EXTREMO">
      <formula>NOT(ISERROR(SEARCH("RIESGO EXTREMO",O46)))</formula>
    </cfRule>
  </conditionalFormatting>
  <conditionalFormatting sqref="X48">
    <cfRule type="containsText" dxfId="1587" priority="793" operator="containsText" text="RIESGO BAJO">
      <formula>NOT(ISERROR(SEARCH("RIESGO BAJO",X48)))</formula>
    </cfRule>
    <cfRule type="containsText" dxfId="1586" priority="794" operator="containsText" text="RIESGO MODERADO">
      <formula>NOT(ISERROR(SEARCH("RIESGO MODERADO",X48)))</formula>
    </cfRule>
    <cfRule type="containsText" dxfId="1585" priority="795" operator="containsText" text="RIESGO ALTO">
      <formula>NOT(ISERROR(SEARCH("RIESGO ALTO",X48)))</formula>
    </cfRule>
    <cfRule type="containsText" dxfId="1584" priority="796" operator="containsText" text="RIESGO EXTREMO">
      <formula>NOT(ISERROR(SEARCH("RIESGO EXTREMO",X48)))</formula>
    </cfRule>
  </conditionalFormatting>
  <conditionalFormatting sqref="P48">
    <cfRule type="containsText" dxfId="1583" priority="789" operator="containsText" text="RIESGO BAJO">
      <formula>NOT(ISERROR(SEARCH("RIESGO BAJO",P48)))</formula>
    </cfRule>
    <cfRule type="containsText" dxfId="1582" priority="790" operator="containsText" text="RIESGO MODERADO">
      <formula>NOT(ISERROR(SEARCH("RIESGO MODERADO",P48)))</formula>
    </cfRule>
    <cfRule type="containsText" dxfId="1581" priority="791" operator="containsText" text="RIESGO ALTO">
      <formula>NOT(ISERROR(SEARCH("RIESGO ALTO",P48)))</formula>
    </cfRule>
    <cfRule type="containsText" dxfId="1580" priority="792" operator="containsText" text="RIESGO EXTREMO">
      <formula>NOT(ISERROR(SEARCH("RIESGO EXTREMO",P48)))</formula>
    </cfRule>
  </conditionalFormatting>
  <conditionalFormatting sqref="W48">
    <cfRule type="containsText" dxfId="1579" priority="785" operator="containsText" text="RIESGO BAJO">
      <formula>NOT(ISERROR(SEARCH("RIESGO BAJO",W48)))</formula>
    </cfRule>
    <cfRule type="containsText" dxfId="1578" priority="786" operator="containsText" text="RIESGO MODERADO">
      <formula>NOT(ISERROR(SEARCH("RIESGO MODERADO",W48)))</formula>
    </cfRule>
    <cfRule type="containsText" dxfId="1577" priority="787" operator="containsText" text="RIESGO ALTO">
      <formula>NOT(ISERROR(SEARCH("RIESGO ALTO",W48)))</formula>
    </cfRule>
    <cfRule type="containsText" dxfId="1576" priority="788" operator="containsText" text="RIESGO EXTREMO">
      <formula>NOT(ISERROR(SEARCH("RIESGO EXTREMO",W48)))</formula>
    </cfRule>
  </conditionalFormatting>
  <conditionalFormatting sqref="O48">
    <cfRule type="containsText" dxfId="1575" priority="777" operator="containsText" text="RIESGO BAJO">
      <formula>NOT(ISERROR(SEARCH("RIESGO BAJO",O48)))</formula>
    </cfRule>
    <cfRule type="containsText" dxfId="1574" priority="778" operator="containsText" text="RIESGO MODERADO">
      <formula>NOT(ISERROR(SEARCH("RIESGO MODERADO",O48)))</formula>
    </cfRule>
    <cfRule type="containsText" dxfId="1573" priority="779" operator="containsText" text="RIESGO ALTO">
      <formula>NOT(ISERROR(SEARCH("RIESGO ALTO",O48)))</formula>
    </cfRule>
    <cfRule type="containsText" dxfId="1572" priority="780" operator="containsText" text="RIESGO EXTREMO">
      <formula>NOT(ISERROR(SEARCH("RIESGO EXTREMO",O48)))</formula>
    </cfRule>
  </conditionalFormatting>
  <conditionalFormatting sqref="Q48">
    <cfRule type="containsText" dxfId="1571" priority="781" operator="containsText" text="RIESGO BAJO">
      <formula>NOT(ISERROR(SEARCH("RIESGO BAJO",Q48)))</formula>
    </cfRule>
    <cfRule type="containsText" dxfId="1570" priority="782" operator="containsText" text="RIESGO MODERADO">
      <formula>NOT(ISERROR(SEARCH("RIESGO MODERADO",Q48)))</formula>
    </cfRule>
    <cfRule type="containsText" dxfId="1569" priority="783" operator="containsText" text="RIESGO ALTO">
      <formula>NOT(ISERROR(SEARCH("RIESGO ALTO",Q48)))</formula>
    </cfRule>
    <cfRule type="containsText" dxfId="1568" priority="784" operator="containsText" text="RIESGO EXTREMO">
      <formula>NOT(ISERROR(SEARCH("RIESGO EXTREMO",Q48)))</formula>
    </cfRule>
  </conditionalFormatting>
  <conditionalFormatting sqref="V48">
    <cfRule type="containsText" dxfId="1567" priority="773" operator="containsText" text="RIESGO BAJO">
      <formula>NOT(ISERROR(SEARCH("RIESGO BAJO",V48)))</formula>
    </cfRule>
    <cfRule type="containsText" dxfId="1566" priority="774" operator="containsText" text="RIESGO MODERADO">
      <formula>NOT(ISERROR(SEARCH("RIESGO MODERADO",V48)))</formula>
    </cfRule>
    <cfRule type="containsText" dxfId="1565" priority="775" operator="containsText" text="RIESGO ALTO">
      <formula>NOT(ISERROR(SEARCH("RIESGO ALTO",V48)))</formula>
    </cfRule>
    <cfRule type="containsText" dxfId="1564" priority="776" operator="containsText" text="RIESGO EXTREMO">
      <formula>NOT(ISERROR(SEARCH("RIESGO EXTREMO",V48)))</formula>
    </cfRule>
  </conditionalFormatting>
  <conditionalFormatting sqref="U48">
    <cfRule type="containsText" dxfId="1563" priority="769" operator="containsText" text="RIESGO BAJO">
      <formula>NOT(ISERROR(SEARCH("RIESGO BAJO",U48)))</formula>
    </cfRule>
    <cfRule type="containsText" dxfId="1562" priority="770" operator="containsText" text="RIESGO MODERADO">
      <formula>NOT(ISERROR(SEARCH("RIESGO MODERADO",U48)))</formula>
    </cfRule>
    <cfRule type="containsText" dxfId="1561" priority="771" operator="containsText" text="RIESGO ALTO">
      <formula>NOT(ISERROR(SEARCH("RIESGO ALTO",U48)))</formula>
    </cfRule>
    <cfRule type="containsText" dxfId="1560" priority="772" operator="containsText" text="RIESGO EXTREMO">
      <formula>NOT(ISERROR(SEARCH("RIESGO EXTREMO",U48)))</formula>
    </cfRule>
  </conditionalFormatting>
  <conditionalFormatting sqref="W50">
    <cfRule type="containsText" dxfId="1559" priority="765" operator="containsText" text="RIESGO BAJO">
      <formula>NOT(ISERROR(SEARCH("RIESGO BAJO",W50)))</formula>
    </cfRule>
    <cfRule type="containsText" dxfId="1558" priority="766" operator="containsText" text="RIESGO MODERADO">
      <formula>NOT(ISERROR(SEARCH("RIESGO MODERADO",W50)))</formula>
    </cfRule>
    <cfRule type="containsText" dxfId="1557" priority="767" operator="containsText" text="RIESGO ALTO">
      <formula>NOT(ISERROR(SEARCH("RIESGO ALTO",W50)))</formula>
    </cfRule>
    <cfRule type="containsText" dxfId="1556" priority="768" operator="containsText" text="RIESGO EXTREMO">
      <formula>NOT(ISERROR(SEARCH("RIESGO EXTREMO",W50)))</formula>
    </cfRule>
  </conditionalFormatting>
  <conditionalFormatting sqref="X50">
    <cfRule type="containsText" dxfId="1555" priority="761" operator="containsText" text="RIESGO BAJO">
      <formula>NOT(ISERROR(SEARCH("RIESGO BAJO",X50)))</formula>
    </cfRule>
    <cfRule type="containsText" dxfId="1554" priority="762" operator="containsText" text="RIESGO MODERADO">
      <formula>NOT(ISERROR(SEARCH("RIESGO MODERADO",X50)))</formula>
    </cfRule>
    <cfRule type="containsText" dxfId="1553" priority="763" operator="containsText" text="RIESGO ALTO">
      <formula>NOT(ISERROR(SEARCH("RIESGO ALTO",X50)))</formula>
    </cfRule>
    <cfRule type="containsText" dxfId="1552" priority="764" operator="containsText" text="RIESGO EXTREMO">
      <formula>NOT(ISERROR(SEARCH("RIESGO EXTREMO",X50)))</formula>
    </cfRule>
  </conditionalFormatting>
  <conditionalFormatting sqref="W53">
    <cfRule type="containsText" dxfId="1551" priority="757" operator="containsText" text="RIESGO BAJO">
      <formula>NOT(ISERROR(SEARCH("RIESGO BAJO",W53)))</formula>
    </cfRule>
    <cfRule type="containsText" dxfId="1550" priority="758" operator="containsText" text="RIESGO MODERADO">
      <formula>NOT(ISERROR(SEARCH("RIESGO MODERADO",W53)))</formula>
    </cfRule>
    <cfRule type="containsText" dxfId="1549" priority="759" operator="containsText" text="RIESGO ALTO">
      <formula>NOT(ISERROR(SEARCH("RIESGO ALTO",W53)))</formula>
    </cfRule>
    <cfRule type="containsText" dxfId="1548" priority="760" operator="containsText" text="RIESGO EXTREMO">
      <formula>NOT(ISERROR(SEARCH("RIESGO EXTREMO",W53)))</formula>
    </cfRule>
  </conditionalFormatting>
  <conditionalFormatting sqref="X53">
    <cfRule type="containsText" dxfId="1547" priority="753" operator="containsText" text="RIESGO BAJO">
      <formula>NOT(ISERROR(SEARCH("RIESGO BAJO",X53)))</formula>
    </cfRule>
    <cfRule type="containsText" dxfId="1546" priority="754" operator="containsText" text="RIESGO MODERADO">
      <formula>NOT(ISERROR(SEARCH("RIESGO MODERADO",X53)))</formula>
    </cfRule>
    <cfRule type="containsText" dxfId="1545" priority="755" operator="containsText" text="RIESGO ALTO">
      <formula>NOT(ISERROR(SEARCH("RIESGO ALTO",X53)))</formula>
    </cfRule>
    <cfRule type="containsText" dxfId="1544" priority="756" operator="containsText" text="RIESGO EXTREMO">
      <formula>NOT(ISERROR(SEARCH("RIESGO EXTREMO",X53)))</formula>
    </cfRule>
  </conditionalFormatting>
  <conditionalFormatting sqref="P53">
    <cfRule type="containsText" dxfId="1543" priority="745" operator="containsText" text="RIESGO BAJO">
      <formula>NOT(ISERROR(SEARCH("RIESGO BAJO",P53)))</formula>
    </cfRule>
    <cfRule type="containsText" dxfId="1542" priority="746" operator="containsText" text="RIESGO MODERADO">
      <formula>NOT(ISERROR(SEARCH("RIESGO MODERADO",P53)))</formula>
    </cfRule>
    <cfRule type="containsText" dxfId="1541" priority="747" operator="containsText" text="RIESGO ALTO">
      <formula>NOT(ISERROR(SEARCH("RIESGO ALTO",P53)))</formula>
    </cfRule>
    <cfRule type="containsText" dxfId="1540" priority="748" operator="containsText" text="RIESGO EXTREMO">
      <formula>NOT(ISERROR(SEARCH("RIESGO EXTREMO",P53)))</formula>
    </cfRule>
  </conditionalFormatting>
  <conditionalFormatting sqref="P50">
    <cfRule type="containsText" dxfId="1539" priority="749" operator="containsText" text="RIESGO BAJO">
      <formula>NOT(ISERROR(SEARCH("RIESGO BAJO",P50)))</formula>
    </cfRule>
    <cfRule type="containsText" dxfId="1538" priority="750" operator="containsText" text="RIESGO MODERADO">
      <formula>NOT(ISERROR(SEARCH("RIESGO MODERADO",P50)))</formula>
    </cfRule>
    <cfRule type="containsText" dxfId="1537" priority="751" operator="containsText" text="RIESGO ALTO">
      <formula>NOT(ISERROR(SEARCH("RIESGO ALTO",P50)))</formula>
    </cfRule>
    <cfRule type="containsText" dxfId="1536" priority="752" operator="containsText" text="RIESGO EXTREMO">
      <formula>NOT(ISERROR(SEARCH("RIESGO EXTREMO",P50)))</formula>
    </cfRule>
  </conditionalFormatting>
  <conditionalFormatting sqref="O50">
    <cfRule type="containsText" dxfId="1535" priority="733" operator="containsText" text="RIESGO BAJO">
      <formula>NOT(ISERROR(SEARCH("RIESGO BAJO",O50)))</formula>
    </cfRule>
    <cfRule type="containsText" dxfId="1534" priority="734" operator="containsText" text="RIESGO MODERADO">
      <formula>NOT(ISERROR(SEARCH("RIESGO MODERADO",O50)))</formula>
    </cfRule>
    <cfRule type="containsText" dxfId="1533" priority="735" operator="containsText" text="RIESGO ALTO">
      <formula>NOT(ISERROR(SEARCH("RIESGO ALTO",O50)))</formula>
    </cfRule>
    <cfRule type="containsText" dxfId="1532" priority="736" operator="containsText" text="RIESGO EXTREMO">
      <formula>NOT(ISERROR(SEARCH("RIESGO EXTREMO",O50)))</formula>
    </cfRule>
  </conditionalFormatting>
  <conditionalFormatting sqref="Q50">
    <cfRule type="containsText" dxfId="1531" priority="741" operator="containsText" text="RIESGO BAJO">
      <formula>NOT(ISERROR(SEARCH("RIESGO BAJO",Q50)))</formula>
    </cfRule>
    <cfRule type="containsText" dxfId="1530" priority="742" operator="containsText" text="RIESGO MODERADO">
      <formula>NOT(ISERROR(SEARCH("RIESGO MODERADO",Q50)))</formula>
    </cfRule>
    <cfRule type="containsText" dxfId="1529" priority="743" operator="containsText" text="RIESGO ALTO">
      <formula>NOT(ISERROR(SEARCH("RIESGO ALTO",Q50)))</formula>
    </cfRule>
    <cfRule type="containsText" dxfId="1528" priority="744" operator="containsText" text="RIESGO EXTREMO">
      <formula>NOT(ISERROR(SEARCH("RIESGO EXTREMO",Q50)))</formula>
    </cfRule>
  </conditionalFormatting>
  <conditionalFormatting sqref="Q53">
    <cfRule type="containsText" dxfId="1527" priority="737" operator="containsText" text="RIESGO BAJO">
      <formula>NOT(ISERROR(SEARCH("RIESGO BAJO",Q53)))</formula>
    </cfRule>
    <cfRule type="containsText" dxfId="1526" priority="738" operator="containsText" text="RIESGO MODERADO">
      <formula>NOT(ISERROR(SEARCH("RIESGO MODERADO",Q53)))</formula>
    </cfRule>
    <cfRule type="containsText" dxfId="1525" priority="739" operator="containsText" text="RIESGO ALTO">
      <formula>NOT(ISERROR(SEARCH("RIESGO ALTO",Q53)))</formula>
    </cfRule>
    <cfRule type="containsText" dxfId="1524" priority="740" operator="containsText" text="RIESGO EXTREMO">
      <formula>NOT(ISERROR(SEARCH("RIESGO EXTREMO",Q53)))</formula>
    </cfRule>
  </conditionalFormatting>
  <conditionalFormatting sqref="O53">
    <cfRule type="containsText" dxfId="1523" priority="729" operator="containsText" text="RIESGO BAJO">
      <formula>NOT(ISERROR(SEARCH("RIESGO BAJO",O53)))</formula>
    </cfRule>
    <cfRule type="containsText" dxfId="1522" priority="730" operator="containsText" text="RIESGO MODERADO">
      <formula>NOT(ISERROR(SEARCH("RIESGO MODERADO",O53)))</formula>
    </cfRule>
    <cfRule type="containsText" dxfId="1521" priority="731" operator="containsText" text="RIESGO ALTO">
      <formula>NOT(ISERROR(SEARCH("RIESGO ALTO",O53)))</formula>
    </cfRule>
    <cfRule type="containsText" dxfId="1520" priority="732" operator="containsText" text="RIESGO EXTREMO">
      <formula>NOT(ISERROR(SEARCH("RIESGO EXTREMO",O53)))</formula>
    </cfRule>
  </conditionalFormatting>
  <conditionalFormatting sqref="U53">
    <cfRule type="containsText" dxfId="1519" priority="713" operator="containsText" text="RIESGO BAJO">
      <formula>NOT(ISERROR(SEARCH("RIESGO BAJO",U53)))</formula>
    </cfRule>
    <cfRule type="containsText" dxfId="1518" priority="714" operator="containsText" text="RIESGO MODERADO">
      <formula>NOT(ISERROR(SEARCH("RIESGO MODERADO",U53)))</formula>
    </cfRule>
    <cfRule type="containsText" dxfId="1517" priority="715" operator="containsText" text="RIESGO ALTO">
      <formula>NOT(ISERROR(SEARCH("RIESGO ALTO",U53)))</formula>
    </cfRule>
    <cfRule type="containsText" dxfId="1516" priority="716" operator="containsText" text="RIESGO EXTREMO">
      <formula>NOT(ISERROR(SEARCH("RIESGO EXTREMO",U53)))</formula>
    </cfRule>
  </conditionalFormatting>
  <conditionalFormatting sqref="V50">
    <cfRule type="containsText" dxfId="1515" priority="725" operator="containsText" text="RIESGO BAJO">
      <formula>NOT(ISERROR(SEARCH("RIESGO BAJO",V50)))</formula>
    </cfRule>
    <cfRule type="containsText" dxfId="1514" priority="726" operator="containsText" text="RIESGO MODERADO">
      <formula>NOT(ISERROR(SEARCH("RIESGO MODERADO",V50)))</formula>
    </cfRule>
    <cfRule type="containsText" dxfId="1513" priority="727" operator="containsText" text="RIESGO ALTO">
      <formula>NOT(ISERROR(SEARCH("RIESGO ALTO",V50)))</formula>
    </cfRule>
    <cfRule type="containsText" dxfId="1512" priority="728" operator="containsText" text="RIESGO EXTREMO">
      <formula>NOT(ISERROR(SEARCH("RIESGO EXTREMO",V50)))</formula>
    </cfRule>
  </conditionalFormatting>
  <conditionalFormatting sqref="V53">
    <cfRule type="containsText" dxfId="1511" priority="721" operator="containsText" text="RIESGO BAJO">
      <formula>NOT(ISERROR(SEARCH("RIESGO BAJO",V53)))</formula>
    </cfRule>
    <cfRule type="containsText" dxfId="1510" priority="722" operator="containsText" text="RIESGO MODERADO">
      <formula>NOT(ISERROR(SEARCH("RIESGO MODERADO",V53)))</formula>
    </cfRule>
    <cfRule type="containsText" dxfId="1509" priority="723" operator="containsText" text="RIESGO ALTO">
      <formula>NOT(ISERROR(SEARCH("RIESGO ALTO",V53)))</formula>
    </cfRule>
    <cfRule type="containsText" dxfId="1508" priority="724" operator="containsText" text="RIESGO EXTREMO">
      <formula>NOT(ISERROR(SEARCH("RIESGO EXTREMO",V53)))</formula>
    </cfRule>
  </conditionalFormatting>
  <conditionalFormatting sqref="U50">
    <cfRule type="containsText" dxfId="1507" priority="717" operator="containsText" text="RIESGO BAJO">
      <formula>NOT(ISERROR(SEARCH("RIESGO BAJO",U50)))</formula>
    </cfRule>
    <cfRule type="containsText" dxfId="1506" priority="718" operator="containsText" text="RIESGO MODERADO">
      <formula>NOT(ISERROR(SEARCH("RIESGO MODERADO",U50)))</formula>
    </cfRule>
    <cfRule type="containsText" dxfId="1505" priority="719" operator="containsText" text="RIESGO ALTO">
      <formula>NOT(ISERROR(SEARCH("RIESGO ALTO",U50)))</formula>
    </cfRule>
    <cfRule type="containsText" dxfId="1504" priority="720" operator="containsText" text="RIESGO EXTREMO">
      <formula>NOT(ISERROR(SEARCH("RIESGO EXTREMO",U50)))</formula>
    </cfRule>
  </conditionalFormatting>
  <conditionalFormatting sqref="W60 O57:Q58 U57:X58">
    <cfRule type="containsText" dxfId="1503" priority="709" operator="containsText" text="RIESGO BAJO">
      <formula>NOT(ISERROR(SEARCH("RIESGO BAJO",O57)))</formula>
    </cfRule>
    <cfRule type="containsText" dxfId="1502" priority="710" operator="containsText" text="RIESGO MODERADO">
      <formula>NOT(ISERROR(SEARCH("RIESGO MODERADO",O57)))</formula>
    </cfRule>
    <cfRule type="containsText" dxfId="1501" priority="711" operator="containsText" text="RIESGO ALTO">
      <formula>NOT(ISERROR(SEARCH("RIESGO ALTO",O57)))</formula>
    </cfRule>
    <cfRule type="containsText" dxfId="1500" priority="712" operator="containsText" text="RIESGO EXTREMO">
      <formula>NOT(ISERROR(SEARCH("RIESGO EXTREMO",O57)))</formula>
    </cfRule>
  </conditionalFormatting>
  <conditionalFormatting sqref="X60">
    <cfRule type="containsText" dxfId="1499" priority="705" operator="containsText" text="RIESGO BAJO">
      <formula>NOT(ISERROR(SEARCH("RIESGO BAJO",X60)))</formula>
    </cfRule>
    <cfRule type="containsText" dxfId="1498" priority="706" operator="containsText" text="RIESGO MODERADO">
      <formula>NOT(ISERROR(SEARCH("RIESGO MODERADO",X60)))</formula>
    </cfRule>
    <cfRule type="containsText" dxfId="1497" priority="707" operator="containsText" text="RIESGO ALTO">
      <formula>NOT(ISERROR(SEARCH("RIESGO ALTO",X60)))</formula>
    </cfRule>
    <cfRule type="containsText" dxfId="1496" priority="708" operator="containsText" text="RIESGO EXTREMO">
      <formula>NOT(ISERROR(SEARCH("RIESGO EXTREMO",X60)))</formula>
    </cfRule>
  </conditionalFormatting>
  <conditionalFormatting sqref="P60">
    <cfRule type="containsText" dxfId="1495" priority="701" operator="containsText" text="RIESGO BAJO">
      <formula>NOT(ISERROR(SEARCH("RIESGO BAJO",P60)))</formula>
    </cfRule>
    <cfRule type="containsText" dxfId="1494" priority="702" operator="containsText" text="RIESGO MODERADO">
      <formula>NOT(ISERROR(SEARCH("RIESGO MODERADO",P60)))</formula>
    </cfRule>
    <cfRule type="containsText" dxfId="1493" priority="703" operator="containsText" text="RIESGO ALTO">
      <formula>NOT(ISERROR(SEARCH("RIESGO ALTO",P60)))</formula>
    </cfRule>
    <cfRule type="containsText" dxfId="1492" priority="704" operator="containsText" text="RIESGO EXTREMO">
      <formula>NOT(ISERROR(SEARCH("RIESGO EXTREMO",P60)))</formula>
    </cfRule>
  </conditionalFormatting>
  <conditionalFormatting sqref="O60">
    <cfRule type="containsText" dxfId="1491" priority="693" operator="containsText" text="RIESGO BAJO">
      <formula>NOT(ISERROR(SEARCH("RIESGO BAJO",O60)))</formula>
    </cfRule>
    <cfRule type="containsText" dxfId="1490" priority="694" operator="containsText" text="RIESGO MODERADO">
      <formula>NOT(ISERROR(SEARCH("RIESGO MODERADO",O60)))</formula>
    </cfRule>
    <cfRule type="containsText" dxfId="1489" priority="695" operator="containsText" text="RIESGO ALTO">
      <formula>NOT(ISERROR(SEARCH("RIESGO ALTO",O60)))</formula>
    </cfRule>
    <cfRule type="containsText" dxfId="1488" priority="696" operator="containsText" text="RIESGO EXTREMO">
      <formula>NOT(ISERROR(SEARCH("RIESGO EXTREMO",O60)))</formula>
    </cfRule>
  </conditionalFormatting>
  <conditionalFormatting sqref="Q60">
    <cfRule type="containsText" dxfId="1487" priority="697" operator="containsText" text="RIESGO BAJO">
      <formula>NOT(ISERROR(SEARCH("RIESGO BAJO",Q60)))</formula>
    </cfRule>
    <cfRule type="containsText" dxfId="1486" priority="698" operator="containsText" text="RIESGO MODERADO">
      <formula>NOT(ISERROR(SEARCH("RIESGO MODERADO",Q60)))</formula>
    </cfRule>
    <cfRule type="containsText" dxfId="1485" priority="699" operator="containsText" text="RIESGO ALTO">
      <formula>NOT(ISERROR(SEARCH("RIESGO ALTO",Q60)))</formula>
    </cfRule>
    <cfRule type="containsText" dxfId="1484" priority="700" operator="containsText" text="RIESGO EXTREMO">
      <formula>NOT(ISERROR(SEARCH("RIESGO EXTREMO",Q60)))</formula>
    </cfRule>
  </conditionalFormatting>
  <conditionalFormatting sqref="V60">
    <cfRule type="containsText" dxfId="1483" priority="689" operator="containsText" text="RIESGO BAJO">
      <formula>NOT(ISERROR(SEARCH("RIESGO BAJO",V60)))</formula>
    </cfRule>
    <cfRule type="containsText" dxfId="1482" priority="690" operator="containsText" text="RIESGO MODERADO">
      <formula>NOT(ISERROR(SEARCH("RIESGO MODERADO",V60)))</formula>
    </cfRule>
    <cfRule type="containsText" dxfId="1481" priority="691" operator="containsText" text="RIESGO ALTO">
      <formula>NOT(ISERROR(SEARCH("RIESGO ALTO",V60)))</formula>
    </cfRule>
    <cfRule type="containsText" dxfId="1480" priority="692" operator="containsText" text="RIESGO EXTREMO">
      <formula>NOT(ISERROR(SEARCH("RIESGO EXTREMO",V60)))</formula>
    </cfRule>
  </conditionalFormatting>
  <conditionalFormatting sqref="U60">
    <cfRule type="containsText" dxfId="1479" priority="685" operator="containsText" text="RIESGO BAJO">
      <formula>NOT(ISERROR(SEARCH("RIESGO BAJO",U60)))</formula>
    </cfRule>
    <cfRule type="containsText" dxfId="1478" priority="686" operator="containsText" text="RIESGO MODERADO">
      <formula>NOT(ISERROR(SEARCH("RIESGO MODERADO",U60)))</formula>
    </cfRule>
    <cfRule type="containsText" dxfId="1477" priority="687" operator="containsText" text="RIESGO ALTO">
      <formula>NOT(ISERROR(SEARCH("RIESGO ALTO",U60)))</formula>
    </cfRule>
    <cfRule type="containsText" dxfId="1476" priority="688" operator="containsText" text="RIESGO EXTREMO">
      <formula>NOT(ISERROR(SEARCH("RIESGO EXTREMO",U60)))</formula>
    </cfRule>
  </conditionalFormatting>
  <conditionalFormatting sqref="W62:W63 W65 W67">
    <cfRule type="containsText" dxfId="1475" priority="681" operator="containsText" text="RIESGO BAJO">
      <formula>NOT(ISERROR(SEARCH("RIESGO BAJO",W62)))</formula>
    </cfRule>
    <cfRule type="containsText" dxfId="1474" priority="682" operator="containsText" text="RIESGO MODERADO">
      <formula>NOT(ISERROR(SEARCH("RIESGO MODERADO",W62)))</formula>
    </cfRule>
    <cfRule type="containsText" dxfId="1473" priority="683" operator="containsText" text="RIESGO ALTO">
      <formula>NOT(ISERROR(SEARCH("RIESGO ALTO",W62)))</formula>
    </cfRule>
    <cfRule type="containsText" dxfId="1472" priority="684" operator="containsText" text="RIESGO EXTREMO">
      <formula>NOT(ISERROR(SEARCH("RIESGO EXTREMO",W62)))</formula>
    </cfRule>
  </conditionalFormatting>
  <conditionalFormatting sqref="X62:X63 X65 X67">
    <cfRule type="containsText" dxfId="1471" priority="677" operator="containsText" text="RIESGO BAJO">
      <formula>NOT(ISERROR(SEARCH("RIESGO BAJO",X62)))</formula>
    </cfRule>
    <cfRule type="containsText" dxfId="1470" priority="678" operator="containsText" text="RIESGO MODERADO">
      <formula>NOT(ISERROR(SEARCH("RIESGO MODERADO",X62)))</formula>
    </cfRule>
    <cfRule type="containsText" dxfId="1469" priority="679" operator="containsText" text="RIESGO ALTO">
      <formula>NOT(ISERROR(SEARCH("RIESGO ALTO",X62)))</formula>
    </cfRule>
    <cfRule type="containsText" dxfId="1468" priority="680" operator="containsText" text="RIESGO EXTREMO">
      <formula>NOT(ISERROR(SEARCH("RIESGO EXTREMO",X62)))</formula>
    </cfRule>
  </conditionalFormatting>
  <conditionalFormatting sqref="P62:P63 P65 P67">
    <cfRule type="containsText" dxfId="1467" priority="673" operator="containsText" text="RIESGO BAJO">
      <formula>NOT(ISERROR(SEARCH("RIESGO BAJO",P62)))</formula>
    </cfRule>
    <cfRule type="containsText" dxfId="1466" priority="674" operator="containsText" text="RIESGO MODERADO">
      <formula>NOT(ISERROR(SEARCH("RIESGO MODERADO",P62)))</formula>
    </cfRule>
    <cfRule type="containsText" dxfId="1465" priority="675" operator="containsText" text="RIESGO ALTO">
      <formula>NOT(ISERROR(SEARCH("RIESGO ALTO",P62)))</formula>
    </cfRule>
    <cfRule type="containsText" dxfId="1464" priority="676" operator="containsText" text="RIESGO EXTREMO">
      <formula>NOT(ISERROR(SEARCH("RIESGO EXTREMO",P62)))</formula>
    </cfRule>
  </conditionalFormatting>
  <conditionalFormatting sqref="O62:O63 O65 O67">
    <cfRule type="containsText" dxfId="1463" priority="665" operator="containsText" text="RIESGO BAJO">
      <formula>NOT(ISERROR(SEARCH("RIESGO BAJO",O62)))</formula>
    </cfRule>
    <cfRule type="containsText" dxfId="1462" priority="666" operator="containsText" text="RIESGO MODERADO">
      <formula>NOT(ISERROR(SEARCH("RIESGO MODERADO",O62)))</formula>
    </cfRule>
    <cfRule type="containsText" dxfId="1461" priority="667" operator="containsText" text="RIESGO ALTO">
      <formula>NOT(ISERROR(SEARCH("RIESGO ALTO",O62)))</formula>
    </cfRule>
    <cfRule type="containsText" dxfId="1460" priority="668" operator="containsText" text="RIESGO EXTREMO">
      <formula>NOT(ISERROR(SEARCH("RIESGO EXTREMO",O62)))</formula>
    </cfRule>
  </conditionalFormatting>
  <conditionalFormatting sqref="Q62:Q63 Q65 Q67">
    <cfRule type="containsText" dxfId="1459" priority="669" operator="containsText" text="RIESGO BAJO">
      <formula>NOT(ISERROR(SEARCH("RIESGO BAJO",Q62)))</formula>
    </cfRule>
    <cfRule type="containsText" dxfId="1458" priority="670" operator="containsText" text="RIESGO MODERADO">
      <formula>NOT(ISERROR(SEARCH("RIESGO MODERADO",Q62)))</formula>
    </cfRule>
    <cfRule type="containsText" dxfId="1457" priority="671" operator="containsText" text="RIESGO ALTO">
      <formula>NOT(ISERROR(SEARCH("RIESGO ALTO",Q62)))</formula>
    </cfRule>
    <cfRule type="containsText" dxfId="1456" priority="672" operator="containsText" text="RIESGO EXTREMO">
      <formula>NOT(ISERROR(SEARCH("RIESGO EXTREMO",Q62)))</formula>
    </cfRule>
  </conditionalFormatting>
  <conditionalFormatting sqref="V62:V63 V65 V67">
    <cfRule type="containsText" dxfId="1455" priority="661" operator="containsText" text="RIESGO BAJO">
      <formula>NOT(ISERROR(SEARCH("RIESGO BAJO",V62)))</formula>
    </cfRule>
    <cfRule type="containsText" dxfId="1454" priority="662" operator="containsText" text="RIESGO MODERADO">
      <formula>NOT(ISERROR(SEARCH("RIESGO MODERADO",V62)))</formula>
    </cfRule>
    <cfRule type="containsText" dxfId="1453" priority="663" operator="containsText" text="RIESGO ALTO">
      <formula>NOT(ISERROR(SEARCH("RIESGO ALTO",V62)))</formula>
    </cfRule>
    <cfRule type="containsText" dxfId="1452" priority="664" operator="containsText" text="RIESGO EXTREMO">
      <formula>NOT(ISERROR(SEARCH("RIESGO EXTREMO",V62)))</formula>
    </cfRule>
  </conditionalFormatting>
  <conditionalFormatting sqref="U62:U63 U65 U67">
    <cfRule type="containsText" dxfId="1451" priority="657" operator="containsText" text="RIESGO BAJO">
      <formula>NOT(ISERROR(SEARCH("RIESGO BAJO",U62)))</formula>
    </cfRule>
    <cfRule type="containsText" dxfId="1450" priority="658" operator="containsText" text="RIESGO MODERADO">
      <formula>NOT(ISERROR(SEARCH("RIESGO MODERADO",U62)))</formula>
    </cfRule>
    <cfRule type="containsText" dxfId="1449" priority="659" operator="containsText" text="RIESGO ALTO">
      <formula>NOT(ISERROR(SEARCH("RIESGO ALTO",U62)))</formula>
    </cfRule>
    <cfRule type="containsText" dxfId="1448" priority="660" operator="containsText" text="RIESGO EXTREMO">
      <formula>NOT(ISERROR(SEARCH("RIESGO EXTREMO",U62)))</formula>
    </cfRule>
  </conditionalFormatting>
  <conditionalFormatting sqref="W69 W72 W75">
    <cfRule type="containsText" dxfId="1447" priority="653" operator="containsText" text="RIESGO BAJO">
      <formula>NOT(ISERROR(SEARCH("RIESGO BAJO",W69)))</formula>
    </cfRule>
    <cfRule type="containsText" dxfId="1446" priority="654" operator="containsText" text="RIESGO MODERADO">
      <formula>NOT(ISERROR(SEARCH("RIESGO MODERADO",W69)))</formula>
    </cfRule>
    <cfRule type="containsText" dxfId="1445" priority="655" operator="containsText" text="RIESGO ALTO">
      <formula>NOT(ISERROR(SEARCH("RIESGO ALTO",W69)))</formula>
    </cfRule>
    <cfRule type="containsText" dxfId="1444" priority="656" operator="containsText" text="RIESGO EXTREMO">
      <formula>NOT(ISERROR(SEARCH("RIESGO EXTREMO",W69)))</formula>
    </cfRule>
  </conditionalFormatting>
  <conditionalFormatting sqref="X69 X72 X75">
    <cfRule type="containsText" dxfId="1443" priority="649" operator="containsText" text="RIESGO BAJO">
      <formula>NOT(ISERROR(SEARCH("RIESGO BAJO",X69)))</formula>
    </cfRule>
    <cfRule type="containsText" dxfId="1442" priority="650" operator="containsText" text="RIESGO MODERADO">
      <formula>NOT(ISERROR(SEARCH("RIESGO MODERADO",X69)))</formula>
    </cfRule>
    <cfRule type="containsText" dxfId="1441" priority="651" operator="containsText" text="RIESGO ALTO">
      <formula>NOT(ISERROR(SEARCH("RIESGO ALTO",X69)))</formula>
    </cfRule>
    <cfRule type="containsText" dxfId="1440" priority="652" operator="containsText" text="RIESGO EXTREMO">
      <formula>NOT(ISERROR(SEARCH("RIESGO EXTREMO",X69)))</formula>
    </cfRule>
  </conditionalFormatting>
  <conditionalFormatting sqref="P69 P72 P75">
    <cfRule type="containsText" dxfId="1439" priority="645" operator="containsText" text="RIESGO BAJO">
      <formula>NOT(ISERROR(SEARCH("RIESGO BAJO",P69)))</formula>
    </cfRule>
    <cfRule type="containsText" dxfId="1438" priority="646" operator="containsText" text="RIESGO MODERADO">
      <formula>NOT(ISERROR(SEARCH("RIESGO MODERADO",P69)))</formula>
    </cfRule>
    <cfRule type="containsText" dxfId="1437" priority="647" operator="containsText" text="RIESGO ALTO">
      <formula>NOT(ISERROR(SEARCH("RIESGO ALTO",P69)))</formula>
    </cfRule>
    <cfRule type="containsText" dxfId="1436" priority="648" operator="containsText" text="RIESGO EXTREMO">
      <formula>NOT(ISERROR(SEARCH("RIESGO EXTREMO",P69)))</formula>
    </cfRule>
  </conditionalFormatting>
  <conditionalFormatting sqref="O69 O72 O75">
    <cfRule type="containsText" dxfId="1435" priority="637" operator="containsText" text="RIESGO BAJO">
      <formula>NOT(ISERROR(SEARCH("RIESGO BAJO",O69)))</formula>
    </cfRule>
    <cfRule type="containsText" dxfId="1434" priority="638" operator="containsText" text="RIESGO MODERADO">
      <formula>NOT(ISERROR(SEARCH("RIESGO MODERADO",O69)))</formula>
    </cfRule>
    <cfRule type="containsText" dxfId="1433" priority="639" operator="containsText" text="RIESGO ALTO">
      <formula>NOT(ISERROR(SEARCH("RIESGO ALTO",O69)))</formula>
    </cfRule>
    <cfRule type="containsText" dxfId="1432" priority="640" operator="containsText" text="RIESGO EXTREMO">
      <formula>NOT(ISERROR(SEARCH("RIESGO EXTREMO",O69)))</formula>
    </cfRule>
  </conditionalFormatting>
  <conditionalFormatting sqref="Q69 Q72 Q75">
    <cfRule type="containsText" dxfId="1431" priority="641" operator="containsText" text="RIESGO BAJO">
      <formula>NOT(ISERROR(SEARCH("RIESGO BAJO",Q69)))</formula>
    </cfRule>
    <cfRule type="containsText" dxfId="1430" priority="642" operator="containsText" text="RIESGO MODERADO">
      <formula>NOT(ISERROR(SEARCH("RIESGO MODERADO",Q69)))</formula>
    </cfRule>
    <cfRule type="containsText" dxfId="1429" priority="643" operator="containsText" text="RIESGO ALTO">
      <formula>NOT(ISERROR(SEARCH("RIESGO ALTO",Q69)))</formula>
    </cfRule>
    <cfRule type="containsText" dxfId="1428" priority="644" operator="containsText" text="RIESGO EXTREMO">
      <formula>NOT(ISERROR(SEARCH("RIESGO EXTREMO",Q69)))</formula>
    </cfRule>
  </conditionalFormatting>
  <conditionalFormatting sqref="V69 V72 V75">
    <cfRule type="containsText" dxfId="1427" priority="633" operator="containsText" text="RIESGO BAJO">
      <formula>NOT(ISERROR(SEARCH("RIESGO BAJO",V69)))</formula>
    </cfRule>
    <cfRule type="containsText" dxfId="1426" priority="634" operator="containsText" text="RIESGO MODERADO">
      <formula>NOT(ISERROR(SEARCH("RIESGO MODERADO",V69)))</formula>
    </cfRule>
    <cfRule type="containsText" dxfId="1425" priority="635" operator="containsText" text="RIESGO ALTO">
      <formula>NOT(ISERROR(SEARCH("RIESGO ALTO",V69)))</formula>
    </cfRule>
    <cfRule type="containsText" dxfId="1424" priority="636" operator="containsText" text="RIESGO EXTREMO">
      <formula>NOT(ISERROR(SEARCH("RIESGO EXTREMO",V69)))</formula>
    </cfRule>
  </conditionalFormatting>
  <conditionalFormatting sqref="U69 U72 U75">
    <cfRule type="containsText" dxfId="1423" priority="629" operator="containsText" text="RIESGO BAJO">
      <formula>NOT(ISERROR(SEARCH("RIESGO BAJO",U69)))</formula>
    </cfRule>
    <cfRule type="containsText" dxfId="1422" priority="630" operator="containsText" text="RIESGO MODERADO">
      <formula>NOT(ISERROR(SEARCH("RIESGO MODERADO",U69)))</formula>
    </cfRule>
    <cfRule type="containsText" dxfId="1421" priority="631" operator="containsText" text="RIESGO ALTO">
      <formula>NOT(ISERROR(SEARCH("RIESGO ALTO",U69)))</formula>
    </cfRule>
    <cfRule type="containsText" dxfId="1420" priority="632" operator="containsText" text="RIESGO EXTREMO">
      <formula>NOT(ISERROR(SEARCH("RIESGO EXTREMO",U69)))</formula>
    </cfRule>
  </conditionalFormatting>
  <conditionalFormatting sqref="W78 O76:Q76 U76:X76">
    <cfRule type="containsText" dxfId="1419" priority="625" operator="containsText" text="RIESGO BAJO">
      <formula>NOT(ISERROR(SEARCH("RIESGO BAJO",O76)))</formula>
    </cfRule>
    <cfRule type="containsText" dxfId="1418" priority="626" operator="containsText" text="RIESGO MODERADO">
      <formula>NOT(ISERROR(SEARCH("RIESGO MODERADO",O76)))</formula>
    </cfRule>
    <cfRule type="containsText" dxfId="1417" priority="627" operator="containsText" text="RIESGO ALTO">
      <formula>NOT(ISERROR(SEARCH("RIESGO ALTO",O76)))</formula>
    </cfRule>
    <cfRule type="containsText" dxfId="1416" priority="628" operator="containsText" text="RIESGO EXTREMO">
      <formula>NOT(ISERROR(SEARCH("RIESGO EXTREMO",O76)))</formula>
    </cfRule>
  </conditionalFormatting>
  <conditionalFormatting sqref="X78">
    <cfRule type="containsText" dxfId="1415" priority="621" operator="containsText" text="RIESGO BAJO">
      <formula>NOT(ISERROR(SEARCH("RIESGO BAJO",X78)))</formula>
    </cfRule>
    <cfRule type="containsText" dxfId="1414" priority="622" operator="containsText" text="RIESGO MODERADO">
      <formula>NOT(ISERROR(SEARCH("RIESGO MODERADO",X78)))</formula>
    </cfRule>
    <cfRule type="containsText" dxfId="1413" priority="623" operator="containsText" text="RIESGO ALTO">
      <formula>NOT(ISERROR(SEARCH("RIESGO ALTO",X78)))</formula>
    </cfRule>
    <cfRule type="containsText" dxfId="1412" priority="624" operator="containsText" text="RIESGO EXTREMO">
      <formula>NOT(ISERROR(SEARCH("RIESGO EXTREMO",X78)))</formula>
    </cfRule>
  </conditionalFormatting>
  <conditionalFormatting sqref="P78">
    <cfRule type="containsText" dxfId="1411" priority="617" operator="containsText" text="RIESGO BAJO">
      <formula>NOT(ISERROR(SEARCH("RIESGO BAJO",P78)))</formula>
    </cfRule>
    <cfRule type="containsText" dxfId="1410" priority="618" operator="containsText" text="RIESGO MODERADO">
      <formula>NOT(ISERROR(SEARCH("RIESGO MODERADO",P78)))</formula>
    </cfRule>
    <cfRule type="containsText" dxfId="1409" priority="619" operator="containsText" text="RIESGO ALTO">
      <formula>NOT(ISERROR(SEARCH("RIESGO ALTO",P78)))</formula>
    </cfRule>
    <cfRule type="containsText" dxfId="1408" priority="620" operator="containsText" text="RIESGO EXTREMO">
      <formula>NOT(ISERROR(SEARCH("RIESGO EXTREMO",P78)))</formula>
    </cfRule>
  </conditionalFormatting>
  <conditionalFormatting sqref="O78">
    <cfRule type="containsText" dxfId="1407" priority="609" operator="containsText" text="RIESGO BAJO">
      <formula>NOT(ISERROR(SEARCH("RIESGO BAJO",O78)))</formula>
    </cfRule>
    <cfRule type="containsText" dxfId="1406" priority="610" operator="containsText" text="RIESGO MODERADO">
      <formula>NOT(ISERROR(SEARCH("RIESGO MODERADO",O78)))</formula>
    </cfRule>
    <cfRule type="containsText" dxfId="1405" priority="611" operator="containsText" text="RIESGO ALTO">
      <formula>NOT(ISERROR(SEARCH("RIESGO ALTO",O78)))</formula>
    </cfRule>
    <cfRule type="containsText" dxfId="1404" priority="612" operator="containsText" text="RIESGO EXTREMO">
      <formula>NOT(ISERROR(SEARCH("RIESGO EXTREMO",O78)))</formula>
    </cfRule>
  </conditionalFormatting>
  <conditionalFormatting sqref="Q78">
    <cfRule type="containsText" dxfId="1403" priority="613" operator="containsText" text="RIESGO BAJO">
      <formula>NOT(ISERROR(SEARCH("RIESGO BAJO",Q78)))</formula>
    </cfRule>
    <cfRule type="containsText" dxfId="1402" priority="614" operator="containsText" text="RIESGO MODERADO">
      <formula>NOT(ISERROR(SEARCH("RIESGO MODERADO",Q78)))</formula>
    </cfRule>
    <cfRule type="containsText" dxfId="1401" priority="615" operator="containsText" text="RIESGO ALTO">
      <formula>NOT(ISERROR(SEARCH("RIESGO ALTO",Q78)))</formula>
    </cfRule>
    <cfRule type="containsText" dxfId="1400" priority="616" operator="containsText" text="RIESGO EXTREMO">
      <formula>NOT(ISERROR(SEARCH("RIESGO EXTREMO",Q78)))</formula>
    </cfRule>
  </conditionalFormatting>
  <conditionalFormatting sqref="V78">
    <cfRule type="containsText" dxfId="1399" priority="605" operator="containsText" text="RIESGO BAJO">
      <formula>NOT(ISERROR(SEARCH("RIESGO BAJO",V78)))</formula>
    </cfRule>
    <cfRule type="containsText" dxfId="1398" priority="606" operator="containsText" text="RIESGO MODERADO">
      <formula>NOT(ISERROR(SEARCH("RIESGO MODERADO",V78)))</formula>
    </cfRule>
    <cfRule type="containsText" dxfId="1397" priority="607" operator="containsText" text="RIESGO ALTO">
      <formula>NOT(ISERROR(SEARCH("RIESGO ALTO",V78)))</formula>
    </cfRule>
    <cfRule type="containsText" dxfId="1396" priority="608" operator="containsText" text="RIESGO EXTREMO">
      <formula>NOT(ISERROR(SEARCH("RIESGO EXTREMO",V78)))</formula>
    </cfRule>
  </conditionalFormatting>
  <conditionalFormatting sqref="U78">
    <cfRule type="containsText" dxfId="1395" priority="601" operator="containsText" text="RIESGO BAJO">
      <formula>NOT(ISERROR(SEARCH("RIESGO BAJO",U78)))</formula>
    </cfRule>
    <cfRule type="containsText" dxfId="1394" priority="602" operator="containsText" text="RIESGO MODERADO">
      <formula>NOT(ISERROR(SEARCH("RIESGO MODERADO",U78)))</formula>
    </cfRule>
    <cfRule type="containsText" dxfId="1393" priority="603" operator="containsText" text="RIESGO ALTO">
      <formula>NOT(ISERROR(SEARCH("RIESGO ALTO",U78)))</formula>
    </cfRule>
    <cfRule type="containsText" dxfId="1392" priority="604" operator="containsText" text="RIESGO EXTREMO">
      <formula>NOT(ISERROR(SEARCH("RIESGO EXTREMO",U78)))</formula>
    </cfRule>
  </conditionalFormatting>
  <conditionalFormatting sqref="W79">
    <cfRule type="containsText" dxfId="1391" priority="597" operator="containsText" text="RIESGO BAJO">
      <formula>NOT(ISERROR(SEARCH("RIESGO BAJO",W79)))</formula>
    </cfRule>
    <cfRule type="containsText" dxfId="1390" priority="598" operator="containsText" text="RIESGO MODERADO">
      <formula>NOT(ISERROR(SEARCH("RIESGO MODERADO",W79)))</formula>
    </cfRule>
    <cfRule type="containsText" dxfId="1389" priority="599" operator="containsText" text="RIESGO ALTO">
      <formula>NOT(ISERROR(SEARCH("RIESGO ALTO",W79)))</formula>
    </cfRule>
    <cfRule type="containsText" dxfId="1388" priority="600" operator="containsText" text="RIESGO EXTREMO">
      <formula>NOT(ISERROR(SEARCH("RIESGO EXTREMO",W79)))</formula>
    </cfRule>
  </conditionalFormatting>
  <conditionalFormatting sqref="X79">
    <cfRule type="containsText" dxfId="1387" priority="593" operator="containsText" text="RIESGO BAJO">
      <formula>NOT(ISERROR(SEARCH("RIESGO BAJO",X79)))</formula>
    </cfRule>
    <cfRule type="containsText" dxfId="1386" priority="594" operator="containsText" text="RIESGO MODERADO">
      <formula>NOT(ISERROR(SEARCH("RIESGO MODERADO",X79)))</formula>
    </cfRule>
    <cfRule type="containsText" dxfId="1385" priority="595" operator="containsText" text="RIESGO ALTO">
      <formula>NOT(ISERROR(SEARCH("RIESGO ALTO",X79)))</formula>
    </cfRule>
    <cfRule type="containsText" dxfId="1384" priority="596" operator="containsText" text="RIESGO EXTREMO">
      <formula>NOT(ISERROR(SEARCH("RIESGO EXTREMO",X79)))</formula>
    </cfRule>
  </conditionalFormatting>
  <conditionalFormatting sqref="P79">
    <cfRule type="containsText" dxfId="1383" priority="589" operator="containsText" text="RIESGO BAJO">
      <formula>NOT(ISERROR(SEARCH("RIESGO BAJO",P79)))</formula>
    </cfRule>
    <cfRule type="containsText" dxfId="1382" priority="590" operator="containsText" text="RIESGO MODERADO">
      <formula>NOT(ISERROR(SEARCH("RIESGO MODERADO",P79)))</formula>
    </cfRule>
    <cfRule type="containsText" dxfId="1381" priority="591" operator="containsText" text="RIESGO ALTO">
      <formula>NOT(ISERROR(SEARCH("RIESGO ALTO",P79)))</formula>
    </cfRule>
    <cfRule type="containsText" dxfId="1380" priority="592" operator="containsText" text="RIESGO EXTREMO">
      <formula>NOT(ISERROR(SEARCH("RIESGO EXTREMO",P79)))</formula>
    </cfRule>
  </conditionalFormatting>
  <conditionalFormatting sqref="O79">
    <cfRule type="containsText" dxfId="1379" priority="581" operator="containsText" text="RIESGO BAJO">
      <formula>NOT(ISERROR(SEARCH("RIESGO BAJO",O79)))</formula>
    </cfRule>
    <cfRule type="containsText" dxfId="1378" priority="582" operator="containsText" text="RIESGO MODERADO">
      <formula>NOT(ISERROR(SEARCH("RIESGO MODERADO",O79)))</formula>
    </cfRule>
    <cfRule type="containsText" dxfId="1377" priority="583" operator="containsText" text="RIESGO ALTO">
      <formula>NOT(ISERROR(SEARCH("RIESGO ALTO",O79)))</formula>
    </cfRule>
    <cfRule type="containsText" dxfId="1376" priority="584" operator="containsText" text="RIESGO EXTREMO">
      <formula>NOT(ISERROR(SEARCH("RIESGO EXTREMO",O79)))</formula>
    </cfRule>
  </conditionalFormatting>
  <conditionalFormatting sqref="Q79">
    <cfRule type="containsText" dxfId="1375" priority="585" operator="containsText" text="RIESGO BAJO">
      <formula>NOT(ISERROR(SEARCH("RIESGO BAJO",Q79)))</formula>
    </cfRule>
    <cfRule type="containsText" dxfId="1374" priority="586" operator="containsText" text="RIESGO MODERADO">
      <formula>NOT(ISERROR(SEARCH("RIESGO MODERADO",Q79)))</formula>
    </cfRule>
    <cfRule type="containsText" dxfId="1373" priority="587" operator="containsText" text="RIESGO ALTO">
      <formula>NOT(ISERROR(SEARCH("RIESGO ALTO",Q79)))</formula>
    </cfRule>
    <cfRule type="containsText" dxfId="1372" priority="588" operator="containsText" text="RIESGO EXTREMO">
      <formula>NOT(ISERROR(SEARCH("RIESGO EXTREMO",Q79)))</formula>
    </cfRule>
  </conditionalFormatting>
  <conditionalFormatting sqref="V79">
    <cfRule type="containsText" dxfId="1371" priority="577" operator="containsText" text="RIESGO BAJO">
      <formula>NOT(ISERROR(SEARCH("RIESGO BAJO",V79)))</formula>
    </cfRule>
    <cfRule type="containsText" dxfId="1370" priority="578" operator="containsText" text="RIESGO MODERADO">
      <formula>NOT(ISERROR(SEARCH("RIESGO MODERADO",V79)))</formula>
    </cfRule>
    <cfRule type="containsText" dxfId="1369" priority="579" operator="containsText" text="RIESGO ALTO">
      <formula>NOT(ISERROR(SEARCH("RIESGO ALTO",V79)))</formula>
    </cfRule>
    <cfRule type="containsText" dxfId="1368" priority="580" operator="containsText" text="RIESGO EXTREMO">
      <formula>NOT(ISERROR(SEARCH("RIESGO EXTREMO",V79)))</formula>
    </cfRule>
  </conditionalFormatting>
  <conditionalFormatting sqref="U79">
    <cfRule type="containsText" dxfId="1367" priority="573" operator="containsText" text="RIESGO BAJO">
      <formula>NOT(ISERROR(SEARCH("RIESGO BAJO",U79)))</formula>
    </cfRule>
    <cfRule type="containsText" dxfId="1366" priority="574" operator="containsText" text="RIESGO MODERADO">
      <formula>NOT(ISERROR(SEARCH("RIESGO MODERADO",U79)))</formula>
    </cfRule>
    <cfRule type="containsText" dxfId="1365" priority="575" operator="containsText" text="RIESGO ALTO">
      <formula>NOT(ISERROR(SEARCH("RIESGO ALTO",U79)))</formula>
    </cfRule>
    <cfRule type="containsText" dxfId="1364" priority="576" operator="containsText" text="RIESGO EXTREMO">
      <formula>NOT(ISERROR(SEARCH("RIESGO EXTREMO",U79)))</formula>
    </cfRule>
  </conditionalFormatting>
  <conditionalFormatting sqref="W82">
    <cfRule type="containsText" dxfId="1363" priority="569" operator="containsText" text="RIESGO BAJO">
      <formula>NOT(ISERROR(SEARCH("RIESGO BAJO",W82)))</formula>
    </cfRule>
    <cfRule type="containsText" dxfId="1362" priority="570" operator="containsText" text="RIESGO MODERADO">
      <formula>NOT(ISERROR(SEARCH("RIESGO MODERADO",W82)))</formula>
    </cfRule>
    <cfRule type="containsText" dxfId="1361" priority="571" operator="containsText" text="RIESGO ALTO">
      <formula>NOT(ISERROR(SEARCH("RIESGO ALTO",W82)))</formula>
    </cfRule>
    <cfRule type="containsText" dxfId="1360" priority="572" operator="containsText" text="RIESGO EXTREMO">
      <formula>NOT(ISERROR(SEARCH("RIESGO EXTREMO",W82)))</formula>
    </cfRule>
  </conditionalFormatting>
  <conditionalFormatting sqref="X84 X86 X82">
    <cfRule type="containsText" dxfId="1359" priority="565" operator="containsText" text="RIESGO BAJO">
      <formula>NOT(ISERROR(SEARCH("RIESGO BAJO",X82)))</formula>
    </cfRule>
    <cfRule type="containsText" dxfId="1358" priority="566" operator="containsText" text="RIESGO MODERADO">
      <formula>NOT(ISERROR(SEARCH("RIESGO MODERADO",X82)))</formula>
    </cfRule>
    <cfRule type="containsText" dxfId="1357" priority="567" operator="containsText" text="RIESGO ALTO">
      <formula>NOT(ISERROR(SEARCH("RIESGO ALTO",X82)))</formula>
    </cfRule>
    <cfRule type="containsText" dxfId="1356" priority="568" operator="containsText" text="RIESGO EXTREMO">
      <formula>NOT(ISERROR(SEARCH("RIESGO EXTREMO",X82)))</formula>
    </cfRule>
  </conditionalFormatting>
  <conditionalFormatting sqref="P84 P86 P82">
    <cfRule type="containsText" dxfId="1355" priority="561" operator="containsText" text="RIESGO BAJO">
      <formula>NOT(ISERROR(SEARCH("RIESGO BAJO",P82)))</formula>
    </cfRule>
    <cfRule type="containsText" dxfId="1354" priority="562" operator="containsText" text="RIESGO MODERADO">
      <formula>NOT(ISERROR(SEARCH("RIESGO MODERADO",P82)))</formula>
    </cfRule>
    <cfRule type="containsText" dxfId="1353" priority="563" operator="containsText" text="RIESGO ALTO">
      <formula>NOT(ISERROR(SEARCH("RIESGO ALTO",P82)))</formula>
    </cfRule>
    <cfRule type="containsText" dxfId="1352" priority="564" operator="containsText" text="RIESGO EXTREMO">
      <formula>NOT(ISERROR(SEARCH("RIESGO EXTREMO",P82)))</formula>
    </cfRule>
  </conditionalFormatting>
  <conditionalFormatting sqref="W84">
    <cfRule type="containsText" dxfId="1351" priority="557" operator="containsText" text="RIESGO BAJO">
      <formula>NOT(ISERROR(SEARCH("RIESGO BAJO",W84)))</formula>
    </cfRule>
    <cfRule type="containsText" dxfId="1350" priority="558" operator="containsText" text="RIESGO MODERADO">
      <formula>NOT(ISERROR(SEARCH("RIESGO MODERADO",W84)))</formula>
    </cfRule>
    <cfRule type="containsText" dxfId="1349" priority="559" operator="containsText" text="RIESGO ALTO">
      <formula>NOT(ISERROR(SEARCH("RIESGO ALTO",W84)))</formula>
    </cfRule>
    <cfRule type="containsText" dxfId="1348" priority="560" operator="containsText" text="RIESGO EXTREMO">
      <formula>NOT(ISERROR(SEARCH("RIESGO EXTREMO",W84)))</formula>
    </cfRule>
  </conditionalFormatting>
  <conditionalFormatting sqref="W86">
    <cfRule type="containsText" dxfId="1347" priority="553" operator="containsText" text="RIESGO BAJO">
      <formula>NOT(ISERROR(SEARCH("RIESGO BAJO",W86)))</formula>
    </cfRule>
    <cfRule type="containsText" dxfId="1346" priority="554" operator="containsText" text="RIESGO MODERADO">
      <formula>NOT(ISERROR(SEARCH("RIESGO MODERADO",W86)))</formula>
    </cfRule>
    <cfRule type="containsText" dxfId="1345" priority="555" operator="containsText" text="RIESGO ALTO">
      <formula>NOT(ISERROR(SEARCH("RIESGO ALTO",W86)))</formula>
    </cfRule>
    <cfRule type="containsText" dxfId="1344" priority="556" operator="containsText" text="RIESGO EXTREMO">
      <formula>NOT(ISERROR(SEARCH("RIESGO EXTREMO",W86)))</formula>
    </cfRule>
  </conditionalFormatting>
  <conditionalFormatting sqref="O84 O86 O82">
    <cfRule type="containsText" dxfId="1343" priority="545" operator="containsText" text="RIESGO BAJO">
      <formula>NOT(ISERROR(SEARCH("RIESGO BAJO",O82)))</formula>
    </cfRule>
    <cfRule type="containsText" dxfId="1342" priority="546" operator="containsText" text="RIESGO MODERADO">
      <formula>NOT(ISERROR(SEARCH("RIESGO MODERADO",O82)))</formula>
    </cfRule>
    <cfRule type="containsText" dxfId="1341" priority="547" operator="containsText" text="RIESGO ALTO">
      <formula>NOT(ISERROR(SEARCH("RIESGO ALTO",O82)))</formula>
    </cfRule>
    <cfRule type="containsText" dxfId="1340" priority="548" operator="containsText" text="RIESGO EXTREMO">
      <formula>NOT(ISERROR(SEARCH("RIESGO EXTREMO",O82)))</formula>
    </cfRule>
  </conditionalFormatting>
  <conditionalFormatting sqref="Q84 Q86 Q82">
    <cfRule type="containsText" dxfId="1339" priority="549" operator="containsText" text="RIESGO BAJO">
      <formula>NOT(ISERROR(SEARCH("RIESGO BAJO",Q82)))</formula>
    </cfRule>
    <cfRule type="containsText" dxfId="1338" priority="550" operator="containsText" text="RIESGO MODERADO">
      <formula>NOT(ISERROR(SEARCH("RIESGO MODERADO",Q82)))</formula>
    </cfRule>
    <cfRule type="containsText" dxfId="1337" priority="551" operator="containsText" text="RIESGO ALTO">
      <formula>NOT(ISERROR(SEARCH("RIESGO ALTO",Q82)))</formula>
    </cfRule>
    <cfRule type="containsText" dxfId="1336" priority="552" operator="containsText" text="RIESGO EXTREMO">
      <formula>NOT(ISERROR(SEARCH("RIESGO EXTREMO",Q82)))</formula>
    </cfRule>
  </conditionalFormatting>
  <conditionalFormatting sqref="V84 V86 V82">
    <cfRule type="containsText" dxfId="1335" priority="541" operator="containsText" text="RIESGO BAJO">
      <formula>NOT(ISERROR(SEARCH("RIESGO BAJO",V82)))</formula>
    </cfRule>
    <cfRule type="containsText" dxfId="1334" priority="542" operator="containsText" text="RIESGO MODERADO">
      <formula>NOT(ISERROR(SEARCH("RIESGO MODERADO",V82)))</formula>
    </cfRule>
    <cfRule type="containsText" dxfId="1333" priority="543" operator="containsText" text="RIESGO ALTO">
      <formula>NOT(ISERROR(SEARCH("RIESGO ALTO",V82)))</formula>
    </cfRule>
    <cfRule type="containsText" dxfId="1332" priority="544" operator="containsText" text="RIESGO EXTREMO">
      <formula>NOT(ISERROR(SEARCH("RIESGO EXTREMO",V82)))</formula>
    </cfRule>
  </conditionalFormatting>
  <conditionalFormatting sqref="U84 U86 U82">
    <cfRule type="containsText" dxfId="1331" priority="537" operator="containsText" text="RIESGO BAJO">
      <formula>NOT(ISERROR(SEARCH("RIESGO BAJO",U82)))</formula>
    </cfRule>
    <cfRule type="containsText" dxfId="1330" priority="538" operator="containsText" text="RIESGO MODERADO">
      <formula>NOT(ISERROR(SEARCH("RIESGO MODERADO",U82)))</formula>
    </cfRule>
    <cfRule type="containsText" dxfId="1329" priority="539" operator="containsText" text="RIESGO ALTO">
      <formula>NOT(ISERROR(SEARCH("RIESGO ALTO",U82)))</formula>
    </cfRule>
    <cfRule type="containsText" dxfId="1328" priority="540" operator="containsText" text="RIESGO EXTREMO">
      <formula>NOT(ISERROR(SEARCH("RIESGO EXTREMO",U82)))</formula>
    </cfRule>
  </conditionalFormatting>
  <conditionalFormatting sqref="W88:W90">
    <cfRule type="containsText" dxfId="1327" priority="533" operator="containsText" text="RIESGO BAJO">
      <formula>NOT(ISERROR(SEARCH("RIESGO BAJO",W88)))</formula>
    </cfRule>
    <cfRule type="containsText" dxfId="1326" priority="534" operator="containsText" text="RIESGO MODERADO">
      <formula>NOT(ISERROR(SEARCH("RIESGO MODERADO",W88)))</formula>
    </cfRule>
    <cfRule type="containsText" dxfId="1325" priority="535" operator="containsText" text="RIESGO ALTO">
      <formula>NOT(ISERROR(SEARCH("RIESGO ALTO",W88)))</formula>
    </cfRule>
    <cfRule type="containsText" dxfId="1324" priority="536" operator="containsText" text="RIESGO EXTREMO">
      <formula>NOT(ISERROR(SEARCH("RIESGO EXTREMO",W88)))</formula>
    </cfRule>
  </conditionalFormatting>
  <conditionalFormatting sqref="X88:X90">
    <cfRule type="containsText" dxfId="1323" priority="529" operator="containsText" text="RIESGO BAJO">
      <formula>NOT(ISERROR(SEARCH("RIESGO BAJO",X88)))</formula>
    </cfRule>
    <cfRule type="containsText" dxfId="1322" priority="530" operator="containsText" text="RIESGO MODERADO">
      <formula>NOT(ISERROR(SEARCH("RIESGO MODERADO",X88)))</formula>
    </cfRule>
    <cfRule type="containsText" dxfId="1321" priority="531" operator="containsText" text="RIESGO ALTO">
      <formula>NOT(ISERROR(SEARCH("RIESGO ALTO",X88)))</formula>
    </cfRule>
    <cfRule type="containsText" dxfId="1320" priority="532" operator="containsText" text="RIESGO EXTREMO">
      <formula>NOT(ISERROR(SEARCH("RIESGO EXTREMO",X88)))</formula>
    </cfRule>
  </conditionalFormatting>
  <conditionalFormatting sqref="P88:P90">
    <cfRule type="containsText" dxfId="1319" priority="525" operator="containsText" text="RIESGO BAJO">
      <formula>NOT(ISERROR(SEARCH("RIESGO BAJO",P88)))</formula>
    </cfRule>
    <cfRule type="containsText" dxfId="1318" priority="526" operator="containsText" text="RIESGO MODERADO">
      <formula>NOT(ISERROR(SEARCH("RIESGO MODERADO",P88)))</formula>
    </cfRule>
    <cfRule type="containsText" dxfId="1317" priority="527" operator="containsText" text="RIESGO ALTO">
      <formula>NOT(ISERROR(SEARCH("RIESGO ALTO",P88)))</formula>
    </cfRule>
    <cfRule type="containsText" dxfId="1316" priority="528" operator="containsText" text="RIESGO EXTREMO">
      <formula>NOT(ISERROR(SEARCH("RIESGO EXTREMO",P88)))</formula>
    </cfRule>
  </conditionalFormatting>
  <conditionalFormatting sqref="O88:O90">
    <cfRule type="containsText" dxfId="1315" priority="517" operator="containsText" text="RIESGO BAJO">
      <formula>NOT(ISERROR(SEARCH("RIESGO BAJO",O88)))</formula>
    </cfRule>
    <cfRule type="containsText" dxfId="1314" priority="518" operator="containsText" text="RIESGO MODERADO">
      <formula>NOT(ISERROR(SEARCH("RIESGO MODERADO",O88)))</formula>
    </cfRule>
    <cfRule type="containsText" dxfId="1313" priority="519" operator="containsText" text="RIESGO ALTO">
      <formula>NOT(ISERROR(SEARCH("RIESGO ALTO",O88)))</formula>
    </cfRule>
    <cfRule type="containsText" dxfId="1312" priority="520" operator="containsText" text="RIESGO EXTREMO">
      <formula>NOT(ISERROR(SEARCH("RIESGO EXTREMO",O88)))</formula>
    </cfRule>
  </conditionalFormatting>
  <conditionalFormatting sqref="Q88:Q90">
    <cfRule type="containsText" dxfId="1311" priority="521" operator="containsText" text="RIESGO BAJO">
      <formula>NOT(ISERROR(SEARCH("RIESGO BAJO",Q88)))</formula>
    </cfRule>
    <cfRule type="containsText" dxfId="1310" priority="522" operator="containsText" text="RIESGO MODERADO">
      <formula>NOT(ISERROR(SEARCH("RIESGO MODERADO",Q88)))</formula>
    </cfRule>
    <cfRule type="containsText" dxfId="1309" priority="523" operator="containsText" text="RIESGO ALTO">
      <formula>NOT(ISERROR(SEARCH("RIESGO ALTO",Q88)))</formula>
    </cfRule>
    <cfRule type="containsText" dxfId="1308" priority="524" operator="containsText" text="RIESGO EXTREMO">
      <formula>NOT(ISERROR(SEARCH("RIESGO EXTREMO",Q88)))</formula>
    </cfRule>
  </conditionalFormatting>
  <conditionalFormatting sqref="V88:V90">
    <cfRule type="containsText" dxfId="1307" priority="513" operator="containsText" text="RIESGO BAJO">
      <formula>NOT(ISERROR(SEARCH("RIESGO BAJO",V88)))</formula>
    </cfRule>
    <cfRule type="containsText" dxfId="1306" priority="514" operator="containsText" text="RIESGO MODERADO">
      <formula>NOT(ISERROR(SEARCH("RIESGO MODERADO",V88)))</formula>
    </cfRule>
    <cfRule type="containsText" dxfId="1305" priority="515" operator="containsText" text="RIESGO ALTO">
      <formula>NOT(ISERROR(SEARCH("RIESGO ALTO",V88)))</formula>
    </cfRule>
    <cfRule type="containsText" dxfId="1304" priority="516" operator="containsText" text="RIESGO EXTREMO">
      <formula>NOT(ISERROR(SEARCH("RIESGO EXTREMO",V88)))</formula>
    </cfRule>
  </conditionalFormatting>
  <conditionalFormatting sqref="U88:U90">
    <cfRule type="containsText" dxfId="1303" priority="509" operator="containsText" text="RIESGO BAJO">
      <formula>NOT(ISERROR(SEARCH("RIESGO BAJO",U88)))</formula>
    </cfRule>
    <cfRule type="containsText" dxfId="1302" priority="510" operator="containsText" text="RIESGO MODERADO">
      <formula>NOT(ISERROR(SEARCH("RIESGO MODERADO",U88)))</formula>
    </cfRule>
    <cfRule type="containsText" dxfId="1301" priority="511" operator="containsText" text="RIESGO ALTO">
      <formula>NOT(ISERROR(SEARCH("RIESGO ALTO",U88)))</formula>
    </cfRule>
    <cfRule type="containsText" dxfId="1300" priority="512" operator="containsText" text="RIESGO EXTREMO">
      <formula>NOT(ISERROR(SEARCH("RIESGO EXTREMO",U88)))</formula>
    </cfRule>
  </conditionalFormatting>
  <conditionalFormatting sqref="W93 O91:Q91 U91:X91">
    <cfRule type="containsText" dxfId="1299" priority="505" operator="containsText" text="RIESGO BAJO">
      <formula>NOT(ISERROR(SEARCH("RIESGO BAJO",O91)))</formula>
    </cfRule>
    <cfRule type="containsText" dxfId="1298" priority="506" operator="containsText" text="RIESGO MODERADO">
      <formula>NOT(ISERROR(SEARCH("RIESGO MODERADO",O91)))</formula>
    </cfRule>
    <cfRule type="containsText" dxfId="1297" priority="507" operator="containsText" text="RIESGO ALTO">
      <formula>NOT(ISERROR(SEARCH("RIESGO ALTO",O91)))</formula>
    </cfRule>
    <cfRule type="containsText" dxfId="1296" priority="508" operator="containsText" text="RIESGO EXTREMO">
      <formula>NOT(ISERROR(SEARCH("RIESGO EXTREMO",O91)))</formula>
    </cfRule>
  </conditionalFormatting>
  <conditionalFormatting sqref="X93">
    <cfRule type="containsText" dxfId="1295" priority="501" operator="containsText" text="RIESGO BAJO">
      <formula>NOT(ISERROR(SEARCH("RIESGO BAJO",X93)))</formula>
    </cfRule>
    <cfRule type="containsText" dxfId="1294" priority="502" operator="containsText" text="RIESGO MODERADO">
      <formula>NOT(ISERROR(SEARCH("RIESGO MODERADO",X93)))</formula>
    </cfRule>
    <cfRule type="containsText" dxfId="1293" priority="503" operator="containsText" text="RIESGO ALTO">
      <formula>NOT(ISERROR(SEARCH("RIESGO ALTO",X93)))</formula>
    </cfRule>
    <cfRule type="containsText" dxfId="1292" priority="504" operator="containsText" text="RIESGO EXTREMO">
      <formula>NOT(ISERROR(SEARCH("RIESGO EXTREMO",X93)))</formula>
    </cfRule>
  </conditionalFormatting>
  <conditionalFormatting sqref="W95">
    <cfRule type="containsText" dxfId="1291" priority="497" operator="containsText" text="RIESGO BAJO">
      <formula>NOT(ISERROR(SEARCH("RIESGO BAJO",W95)))</formula>
    </cfRule>
    <cfRule type="containsText" dxfId="1290" priority="498" operator="containsText" text="RIESGO MODERADO">
      <formula>NOT(ISERROR(SEARCH("RIESGO MODERADO",W95)))</formula>
    </cfRule>
    <cfRule type="containsText" dxfId="1289" priority="499" operator="containsText" text="RIESGO ALTO">
      <formula>NOT(ISERROR(SEARCH("RIESGO ALTO",W95)))</formula>
    </cfRule>
    <cfRule type="containsText" dxfId="1288" priority="500" operator="containsText" text="RIESGO EXTREMO">
      <formula>NOT(ISERROR(SEARCH("RIESGO EXTREMO",W95)))</formula>
    </cfRule>
  </conditionalFormatting>
  <conditionalFormatting sqref="X95">
    <cfRule type="containsText" dxfId="1287" priority="493" operator="containsText" text="RIESGO BAJO">
      <formula>NOT(ISERROR(SEARCH("RIESGO BAJO",X95)))</formula>
    </cfRule>
    <cfRule type="containsText" dxfId="1286" priority="494" operator="containsText" text="RIESGO MODERADO">
      <formula>NOT(ISERROR(SEARCH("RIESGO MODERADO",X95)))</formula>
    </cfRule>
    <cfRule type="containsText" dxfId="1285" priority="495" operator="containsText" text="RIESGO ALTO">
      <formula>NOT(ISERROR(SEARCH("RIESGO ALTO",X95)))</formula>
    </cfRule>
    <cfRule type="containsText" dxfId="1284" priority="496" operator="containsText" text="RIESGO EXTREMO">
      <formula>NOT(ISERROR(SEARCH("RIESGO EXTREMO",X95)))</formula>
    </cfRule>
  </conditionalFormatting>
  <conditionalFormatting sqref="P95">
    <cfRule type="containsText" dxfId="1283" priority="485" operator="containsText" text="RIESGO BAJO">
      <formula>NOT(ISERROR(SEARCH("RIESGO BAJO",P95)))</formula>
    </cfRule>
    <cfRule type="containsText" dxfId="1282" priority="486" operator="containsText" text="RIESGO MODERADO">
      <formula>NOT(ISERROR(SEARCH("RIESGO MODERADO",P95)))</formula>
    </cfRule>
    <cfRule type="containsText" dxfId="1281" priority="487" operator="containsText" text="RIESGO ALTO">
      <formula>NOT(ISERROR(SEARCH("RIESGO ALTO",P95)))</formula>
    </cfRule>
    <cfRule type="containsText" dxfId="1280" priority="488" operator="containsText" text="RIESGO EXTREMO">
      <formula>NOT(ISERROR(SEARCH("RIESGO EXTREMO",P95)))</formula>
    </cfRule>
  </conditionalFormatting>
  <conditionalFormatting sqref="P93">
    <cfRule type="containsText" dxfId="1279" priority="489" operator="containsText" text="RIESGO BAJO">
      <formula>NOT(ISERROR(SEARCH("RIESGO BAJO",P93)))</formula>
    </cfRule>
    <cfRule type="containsText" dxfId="1278" priority="490" operator="containsText" text="RIESGO MODERADO">
      <formula>NOT(ISERROR(SEARCH("RIESGO MODERADO",P93)))</formula>
    </cfRule>
    <cfRule type="containsText" dxfId="1277" priority="491" operator="containsText" text="RIESGO ALTO">
      <formula>NOT(ISERROR(SEARCH("RIESGO ALTO",P93)))</formula>
    </cfRule>
    <cfRule type="containsText" dxfId="1276" priority="492" operator="containsText" text="RIESGO EXTREMO">
      <formula>NOT(ISERROR(SEARCH("RIESGO EXTREMO",P93)))</formula>
    </cfRule>
  </conditionalFormatting>
  <conditionalFormatting sqref="O93">
    <cfRule type="containsText" dxfId="1275" priority="473" operator="containsText" text="RIESGO BAJO">
      <formula>NOT(ISERROR(SEARCH("RIESGO BAJO",O93)))</formula>
    </cfRule>
    <cfRule type="containsText" dxfId="1274" priority="474" operator="containsText" text="RIESGO MODERADO">
      <formula>NOT(ISERROR(SEARCH("RIESGO MODERADO",O93)))</formula>
    </cfRule>
    <cfRule type="containsText" dxfId="1273" priority="475" operator="containsText" text="RIESGO ALTO">
      <formula>NOT(ISERROR(SEARCH("RIESGO ALTO",O93)))</formula>
    </cfRule>
    <cfRule type="containsText" dxfId="1272" priority="476" operator="containsText" text="RIESGO EXTREMO">
      <formula>NOT(ISERROR(SEARCH("RIESGO EXTREMO",O93)))</formula>
    </cfRule>
  </conditionalFormatting>
  <conditionalFormatting sqref="Q93">
    <cfRule type="containsText" dxfId="1271" priority="481" operator="containsText" text="RIESGO BAJO">
      <formula>NOT(ISERROR(SEARCH("RIESGO BAJO",Q93)))</formula>
    </cfRule>
    <cfRule type="containsText" dxfId="1270" priority="482" operator="containsText" text="RIESGO MODERADO">
      <formula>NOT(ISERROR(SEARCH("RIESGO MODERADO",Q93)))</formula>
    </cfRule>
    <cfRule type="containsText" dxfId="1269" priority="483" operator="containsText" text="RIESGO ALTO">
      <formula>NOT(ISERROR(SEARCH("RIESGO ALTO",Q93)))</formula>
    </cfRule>
    <cfRule type="containsText" dxfId="1268" priority="484" operator="containsText" text="RIESGO EXTREMO">
      <formula>NOT(ISERROR(SEARCH("RIESGO EXTREMO",Q93)))</formula>
    </cfRule>
  </conditionalFormatting>
  <conditionalFormatting sqref="Q95">
    <cfRule type="containsText" dxfId="1267" priority="477" operator="containsText" text="RIESGO BAJO">
      <formula>NOT(ISERROR(SEARCH("RIESGO BAJO",Q95)))</formula>
    </cfRule>
    <cfRule type="containsText" dxfId="1266" priority="478" operator="containsText" text="RIESGO MODERADO">
      <formula>NOT(ISERROR(SEARCH("RIESGO MODERADO",Q95)))</formula>
    </cfRule>
    <cfRule type="containsText" dxfId="1265" priority="479" operator="containsText" text="RIESGO ALTO">
      <formula>NOT(ISERROR(SEARCH("RIESGO ALTO",Q95)))</formula>
    </cfRule>
    <cfRule type="containsText" dxfId="1264" priority="480" operator="containsText" text="RIESGO EXTREMO">
      <formula>NOT(ISERROR(SEARCH("RIESGO EXTREMO",Q95)))</formula>
    </cfRule>
  </conditionalFormatting>
  <conditionalFormatting sqref="O95">
    <cfRule type="containsText" dxfId="1263" priority="469" operator="containsText" text="RIESGO BAJO">
      <formula>NOT(ISERROR(SEARCH("RIESGO BAJO",O95)))</formula>
    </cfRule>
    <cfRule type="containsText" dxfId="1262" priority="470" operator="containsText" text="RIESGO MODERADO">
      <formula>NOT(ISERROR(SEARCH("RIESGO MODERADO",O95)))</formula>
    </cfRule>
    <cfRule type="containsText" dxfId="1261" priority="471" operator="containsText" text="RIESGO ALTO">
      <formula>NOT(ISERROR(SEARCH("RIESGO ALTO",O95)))</formula>
    </cfRule>
    <cfRule type="containsText" dxfId="1260" priority="472" operator="containsText" text="RIESGO EXTREMO">
      <formula>NOT(ISERROR(SEARCH("RIESGO EXTREMO",O95)))</formula>
    </cfRule>
  </conditionalFormatting>
  <conditionalFormatting sqref="U95">
    <cfRule type="containsText" dxfId="1259" priority="453" operator="containsText" text="RIESGO BAJO">
      <formula>NOT(ISERROR(SEARCH("RIESGO BAJO",U95)))</formula>
    </cfRule>
    <cfRule type="containsText" dxfId="1258" priority="454" operator="containsText" text="RIESGO MODERADO">
      <formula>NOT(ISERROR(SEARCH("RIESGO MODERADO",U95)))</formula>
    </cfRule>
    <cfRule type="containsText" dxfId="1257" priority="455" operator="containsText" text="RIESGO ALTO">
      <formula>NOT(ISERROR(SEARCH("RIESGO ALTO",U95)))</formula>
    </cfRule>
    <cfRule type="containsText" dxfId="1256" priority="456" operator="containsText" text="RIESGO EXTREMO">
      <formula>NOT(ISERROR(SEARCH("RIESGO EXTREMO",U95)))</formula>
    </cfRule>
  </conditionalFormatting>
  <conditionalFormatting sqref="V93">
    <cfRule type="containsText" dxfId="1255" priority="465" operator="containsText" text="RIESGO BAJO">
      <formula>NOT(ISERROR(SEARCH("RIESGO BAJO",V93)))</formula>
    </cfRule>
    <cfRule type="containsText" dxfId="1254" priority="466" operator="containsText" text="RIESGO MODERADO">
      <formula>NOT(ISERROR(SEARCH("RIESGO MODERADO",V93)))</formula>
    </cfRule>
    <cfRule type="containsText" dxfId="1253" priority="467" operator="containsText" text="RIESGO ALTO">
      <formula>NOT(ISERROR(SEARCH("RIESGO ALTO",V93)))</formula>
    </cfRule>
    <cfRule type="containsText" dxfId="1252" priority="468" operator="containsText" text="RIESGO EXTREMO">
      <formula>NOT(ISERROR(SEARCH("RIESGO EXTREMO",V93)))</formula>
    </cfRule>
  </conditionalFormatting>
  <conditionalFormatting sqref="V95">
    <cfRule type="containsText" dxfId="1251" priority="461" operator="containsText" text="RIESGO BAJO">
      <formula>NOT(ISERROR(SEARCH("RIESGO BAJO",V95)))</formula>
    </cfRule>
    <cfRule type="containsText" dxfId="1250" priority="462" operator="containsText" text="RIESGO MODERADO">
      <formula>NOT(ISERROR(SEARCH("RIESGO MODERADO",V95)))</formula>
    </cfRule>
    <cfRule type="containsText" dxfId="1249" priority="463" operator="containsText" text="RIESGO ALTO">
      <formula>NOT(ISERROR(SEARCH("RIESGO ALTO",V95)))</formula>
    </cfRule>
    <cfRule type="containsText" dxfId="1248" priority="464" operator="containsText" text="RIESGO EXTREMO">
      <formula>NOT(ISERROR(SEARCH("RIESGO EXTREMO",V95)))</formula>
    </cfRule>
  </conditionalFormatting>
  <conditionalFormatting sqref="U93">
    <cfRule type="containsText" dxfId="1247" priority="457" operator="containsText" text="RIESGO BAJO">
      <formula>NOT(ISERROR(SEARCH("RIESGO BAJO",U93)))</formula>
    </cfRule>
    <cfRule type="containsText" dxfId="1246" priority="458" operator="containsText" text="RIESGO MODERADO">
      <formula>NOT(ISERROR(SEARCH("RIESGO MODERADO",U93)))</formula>
    </cfRule>
    <cfRule type="containsText" dxfId="1245" priority="459" operator="containsText" text="RIESGO ALTO">
      <formula>NOT(ISERROR(SEARCH("RIESGO ALTO",U93)))</formula>
    </cfRule>
    <cfRule type="containsText" dxfId="1244" priority="460" operator="containsText" text="RIESGO EXTREMO">
      <formula>NOT(ISERROR(SEARCH("RIESGO EXTREMO",U93)))</formula>
    </cfRule>
  </conditionalFormatting>
  <conditionalFormatting sqref="W100 X99:X101 O99:Q101 U99:V101">
    <cfRule type="containsText" dxfId="1243" priority="449" operator="containsText" text="RIESGO BAJO">
      <formula>NOT(ISERROR(SEARCH("RIESGO BAJO",O99)))</formula>
    </cfRule>
    <cfRule type="containsText" dxfId="1242" priority="450" operator="containsText" text="RIESGO MODERADO">
      <formula>NOT(ISERROR(SEARCH("RIESGO MODERADO",O99)))</formula>
    </cfRule>
    <cfRule type="containsText" dxfId="1241" priority="451" operator="containsText" text="RIESGO ALTO">
      <formula>NOT(ISERROR(SEARCH("RIESGO ALTO",O99)))</formula>
    </cfRule>
    <cfRule type="containsText" dxfId="1240" priority="452" operator="containsText" text="RIESGO EXTREMO">
      <formula>NOT(ISERROR(SEARCH("RIESGO EXTREMO",O99)))</formula>
    </cfRule>
  </conditionalFormatting>
  <conditionalFormatting sqref="W101">
    <cfRule type="containsText" dxfId="1239" priority="441" operator="containsText" text="RIESGO BAJO">
      <formula>NOT(ISERROR(SEARCH("RIESGO BAJO",W101)))</formula>
    </cfRule>
    <cfRule type="containsText" dxfId="1238" priority="442" operator="containsText" text="RIESGO MODERADO">
      <formula>NOT(ISERROR(SEARCH("RIESGO MODERADO",W101)))</formula>
    </cfRule>
    <cfRule type="containsText" dxfId="1237" priority="443" operator="containsText" text="RIESGO ALTO">
      <formula>NOT(ISERROR(SEARCH("RIESGO ALTO",W101)))</formula>
    </cfRule>
    <cfRule type="containsText" dxfId="1236" priority="444" operator="containsText" text="RIESGO EXTREMO">
      <formula>NOT(ISERROR(SEARCH("RIESGO EXTREMO",W101)))</formula>
    </cfRule>
  </conditionalFormatting>
  <conditionalFormatting sqref="W99">
    <cfRule type="containsText" dxfId="1235" priority="445" operator="containsText" text="RIESGO BAJO">
      <formula>NOT(ISERROR(SEARCH("RIESGO BAJO",W99)))</formula>
    </cfRule>
    <cfRule type="containsText" dxfId="1234" priority="446" operator="containsText" text="RIESGO MODERADO">
      <formula>NOT(ISERROR(SEARCH("RIESGO MODERADO",W99)))</formula>
    </cfRule>
    <cfRule type="containsText" dxfId="1233" priority="447" operator="containsText" text="RIESGO ALTO">
      <formula>NOT(ISERROR(SEARCH("RIESGO ALTO",W99)))</formula>
    </cfRule>
    <cfRule type="containsText" dxfId="1232" priority="448" operator="containsText" text="RIESGO EXTREMO">
      <formula>NOT(ISERROR(SEARCH("RIESGO EXTREMO",W99)))</formula>
    </cfRule>
  </conditionalFormatting>
  <conditionalFormatting sqref="W106">
    <cfRule type="containsText" dxfId="1231" priority="437" operator="containsText" text="RIESGO BAJO">
      <formula>NOT(ISERROR(SEARCH("RIESGO BAJO",W106)))</formula>
    </cfRule>
    <cfRule type="containsText" dxfId="1230" priority="438" operator="containsText" text="RIESGO MODERADO">
      <formula>NOT(ISERROR(SEARCH("RIESGO MODERADO",W106)))</formula>
    </cfRule>
    <cfRule type="containsText" dxfId="1229" priority="439" operator="containsText" text="RIESGO ALTO">
      <formula>NOT(ISERROR(SEARCH("RIESGO ALTO",W106)))</formula>
    </cfRule>
    <cfRule type="containsText" dxfId="1228" priority="440" operator="containsText" text="RIESGO EXTREMO">
      <formula>NOT(ISERROR(SEARCH("RIESGO EXTREMO",W106)))</formula>
    </cfRule>
  </conditionalFormatting>
  <conditionalFormatting sqref="X103 X106">
    <cfRule type="containsText" dxfId="1227" priority="433" operator="containsText" text="RIESGO BAJO">
      <formula>NOT(ISERROR(SEARCH("RIESGO BAJO",X103)))</formula>
    </cfRule>
    <cfRule type="containsText" dxfId="1226" priority="434" operator="containsText" text="RIESGO MODERADO">
      <formula>NOT(ISERROR(SEARCH("RIESGO MODERADO",X103)))</formula>
    </cfRule>
    <cfRule type="containsText" dxfId="1225" priority="435" operator="containsText" text="RIESGO ALTO">
      <formula>NOT(ISERROR(SEARCH("RIESGO ALTO",X103)))</formula>
    </cfRule>
    <cfRule type="containsText" dxfId="1224" priority="436" operator="containsText" text="RIESGO EXTREMO">
      <formula>NOT(ISERROR(SEARCH("RIESGO EXTREMO",X103)))</formula>
    </cfRule>
  </conditionalFormatting>
  <conditionalFormatting sqref="P103 P106">
    <cfRule type="containsText" dxfId="1223" priority="429" operator="containsText" text="RIESGO BAJO">
      <formula>NOT(ISERROR(SEARCH("RIESGO BAJO",P103)))</formula>
    </cfRule>
    <cfRule type="containsText" dxfId="1222" priority="430" operator="containsText" text="RIESGO MODERADO">
      <formula>NOT(ISERROR(SEARCH("RIESGO MODERADO",P103)))</formula>
    </cfRule>
    <cfRule type="containsText" dxfId="1221" priority="431" operator="containsText" text="RIESGO ALTO">
      <formula>NOT(ISERROR(SEARCH("RIESGO ALTO",P103)))</formula>
    </cfRule>
    <cfRule type="containsText" dxfId="1220" priority="432" operator="containsText" text="RIESGO EXTREMO">
      <formula>NOT(ISERROR(SEARCH("RIESGO EXTREMO",P103)))</formula>
    </cfRule>
  </conditionalFormatting>
  <conditionalFormatting sqref="W103">
    <cfRule type="containsText" dxfId="1219" priority="425" operator="containsText" text="RIESGO BAJO">
      <formula>NOT(ISERROR(SEARCH("RIESGO BAJO",W103)))</formula>
    </cfRule>
    <cfRule type="containsText" dxfId="1218" priority="426" operator="containsText" text="RIESGO MODERADO">
      <formula>NOT(ISERROR(SEARCH("RIESGO MODERADO",W103)))</formula>
    </cfRule>
    <cfRule type="containsText" dxfId="1217" priority="427" operator="containsText" text="RIESGO ALTO">
      <formula>NOT(ISERROR(SEARCH("RIESGO ALTO",W103)))</formula>
    </cfRule>
    <cfRule type="containsText" dxfId="1216" priority="428" operator="containsText" text="RIESGO EXTREMO">
      <formula>NOT(ISERROR(SEARCH("RIESGO EXTREMO",W103)))</formula>
    </cfRule>
  </conditionalFormatting>
  <conditionalFormatting sqref="O103 O106">
    <cfRule type="containsText" dxfId="1215" priority="417" operator="containsText" text="RIESGO BAJO">
      <formula>NOT(ISERROR(SEARCH("RIESGO BAJO",O103)))</formula>
    </cfRule>
    <cfRule type="containsText" dxfId="1214" priority="418" operator="containsText" text="RIESGO MODERADO">
      <formula>NOT(ISERROR(SEARCH("RIESGO MODERADO",O103)))</formula>
    </cfRule>
    <cfRule type="containsText" dxfId="1213" priority="419" operator="containsText" text="RIESGO ALTO">
      <formula>NOT(ISERROR(SEARCH("RIESGO ALTO",O103)))</formula>
    </cfRule>
    <cfRule type="containsText" dxfId="1212" priority="420" operator="containsText" text="RIESGO EXTREMO">
      <formula>NOT(ISERROR(SEARCH("RIESGO EXTREMO",O103)))</formula>
    </cfRule>
  </conditionalFormatting>
  <conditionalFormatting sqref="Q103 Q106">
    <cfRule type="containsText" dxfId="1211" priority="421" operator="containsText" text="RIESGO BAJO">
      <formula>NOT(ISERROR(SEARCH("RIESGO BAJO",Q103)))</formula>
    </cfRule>
    <cfRule type="containsText" dxfId="1210" priority="422" operator="containsText" text="RIESGO MODERADO">
      <formula>NOT(ISERROR(SEARCH("RIESGO MODERADO",Q103)))</formula>
    </cfRule>
    <cfRule type="containsText" dxfId="1209" priority="423" operator="containsText" text="RIESGO ALTO">
      <formula>NOT(ISERROR(SEARCH("RIESGO ALTO",Q103)))</formula>
    </cfRule>
    <cfRule type="containsText" dxfId="1208" priority="424" operator="containsText" text="RIESGO EXTREMO">
      <formula>NOT(ISERROR(SEARCH("RIESGO EXTREMO",Q103)))</formula>
    </cfRule>
  </conditionalFormatting>
  <conditionalFormatting sqref="V103 V106">
    <cfRule type="containsText" dxfId="1207" priority="413" operator="containsText" text="RIESGO BAJO">
      <formula>NOT(ISERROR(SEARCH("RIESGO BAJO",V103)))</formula>
    </cfRule>
    <cfRule type="containsText" dxfId="1206" priority="414" operator="containsText" text="RIESGO MODERADO">
      <formula>NOT(ISERROR(SEARCH("RIESGO MODERADO",V103)))</formula>
    </cfRule>
    <cfRule type="containsText" dxfId="1205" priority="415" operator="containsText" text="RIESGO ALTO">
      <formula>NOT(ISERROR(SEARCH("RIESGO ALTO",V103)))</formula>
    </cfRule>
    <cfRule type="containsText" dxfId="1204" priority="416" operator="containsText" text="RIESGO EXTREMO">
      <formula>NOT(ISERROR(SEARCH("RIESGO EXTREMO",V103)))</formula>
    </cfRule>
  </conditionalFormatting>
  <conditionalFormatting sqref="U103 U106">
    <cfRule type="containsText" dxfId="1203" priority="409" operator="containsText" text="RIESGO BAJO">
      <formula>NOT(ISERROR(SEARCH("RIESGO BAJO",U103)))</formula>
    </cfRule>
    <cfRule type="containsText" dxfId="1202" priority="410" operator="containsText" text="RIESGO MODERADO">
      <formula>NOT(ISERROR(SEARCH("RIESGO MODERADO",U103)))</formula>
    </cfRule>
    <cfRule type="containsText" dxfId="1201" priority="411" operator="containsText" text="RIESGO ALTO">
      <formula>NOT(ISERROR(SEARCH("RIESGO ALTO",U103)))</formula>
    </cfRule>
    <cfRule type="containsText" dxfId="1200" priority="412" operator="containsText" text="RIESGO EXTREMO">
      <formula>NOT(ISERROR(SEARCH("RIESGO EXTREMO",U103)))</formula>
    </cfRule>
  </conditionalFormatting>
  <conditionalFormatting sqref="W108:W110">
    <cfRule type="containsText" dxfId="1199" priority="405" operator="containsText" text="RIESGO BAJO">
      <formula>NOT(ISERROR(SEARCH("RIESGO BAJO",W108)))</formula>
    </cfRule>
    <cfRule type="containsText" dxfId="1198" priority="406" operator="containsText" text="RIESGO MODERADO">
      <formula>NOT(ISERROR(SEARCH("RIESGO MODERADO",W108)))</formula>
    </cfRule>
    <cfRule type="containsText" dxfId="1197" priority="407" operator="containsText" text="RIESGO ALTO">
      <formula>NOT(ISERROR(SEARCH("RIESGO ALTO",W108)))</formula>
    </cfRule>
    <cfRule type="containsText" dxfId="1196" priority="408" operator="containsText" text="RIESGO EXTREMO">
      <formula>NOT(ISERROR(SEARCH("RIESGO EXTREMO",W108)))</formula>
    </cfRule>
  </conditionalFormatting>
  <conditionalFormatting sqref="X108:X110">
    <cfRule type="containsText" dxfId="1195" priority="401" operator="containsText" text="RIESGO BAJO">
      <formula>NOT(ISERROR(SEARCH("RIESGO BAJO",X108)))</formula>
    </cfRule>
    <cfRule type="containsText" dxfId="1194" priority="402" operator="containsText" text="RIESGO MODERADO">
      <formula>NOT(ISERROR(SEARCH("RIESGO MODERADO",X108)))</formula>
    </cfRule>
    <cfRule type="containsText" dxfId="1193" priority="403" operator="containsText" text="RIESGO ALTO">
      <formula>NOT(ISERROR(SEARCH("RIESGO ALTO",X108)))</formula>
    </cfRule>
    <cfRule type="containsText" dxfId="1192" priority="404" operator="containsText" text="RIESGO EXTREMO">
      <formula>NOT(ISERROR(SEARCH("RIESGO EXTREMO",X108)))</formula>
    </cfRule>
  </conditionalFormatting>
  <conditionalFormatting sqref="P108:P110">
    <cfRule type="containsText" dxfId="1191" priority="397" operator="containsText" text="RIESGO BAJO">
      <formula>NOT(ISERROR(SEARCH("RIESGO BAJO",P108)))</formula>
    </cfRule>
    <cfRule type="containsText" dxfId="1190" priority="398" operator="containsText" text="RIESGO MODERADO">
      <formula>NOT(ISERROR(SEARCH("RIESGO MODERADO",P108)))</formula>
    </cfRule>
    <cfRule type="containsText" dxfId="1189" priority="399" operator="containsText" text="RIESGO ALTO">
      <formula>NOT(ISERROR(SEARCH("RIESGO ALTO",P108)))</formula>
    </cfRule>
    <cfRule type="containsText" dxfId="1188" priority="400" operator="containsText" text="RIESGO EXTREMO">
      <formula>NOT(ISERROR(SEARCH("RIESGO EXTREMO",P108)))</formula>
    </cfRule>
  </conditionalFormatting>
  <conditionalFormatting sqref="O108:O110">
    <cfRule type="containsText" dxfId="1187" priority="389" operator="containsText" text="RIESGO BAJO">
      <formula>NOT(ISERROR(SEARCH("RIESGO BAJO",O108)))</formula>
    </cfRule>
    <cfRule type="containsText" dxfId="1186" priority="390" operator="containsText" text="RIESGO MODERADO">
      <formula>NOT(ISERROR(SEARCH("RIESGO MODERADO",O108)))</formula>
    </cfRule>
    <cfRule type="containsText" dxfId="1185" priority="391" operator="containsText" text="RIESGO ALTO">
      <formula>NOT(ISERROR(SEARCH("RIESGO ALTO",O108)))</formula>
    </cfRule>
    <cfRule type="containsText" dxfId="1184" priority="392" operator="containsText" text="RIESGO EXTREMO">
      <formula>NOT(ISERROR(SEARCH("RIESGO EXTREMO",O108)))</formula>
    </cfRule>
  </conditionalFormatting>
  <conditionalFormatting sqref="Q108:Q110">
    <cfRule type="containsText" dxfId="1183" priority="393" operator="containsText" text="RIESGO BAJO">
      <formula>NOT(ISERROR(SEARCH("RIESGO BAJO",Q108)))</formula>
    </cfRule>
    <cfRule type="containsText" dxfId="1182" priority="394" operator="containsText" text="RIESGO MODERADO">
      <formula>NOT(ISERROR(SEARCH("RIESGO MODERADO",Q108)))</formula>
    </cfRule>
    <cfRule type="containsText" dxfId="1181" priority="395" operator="containsText" text="RIESGO ALTO">
      <formula>NOT(ISERROR(SEARCH("RIESGO ALTO",Q108)))</formula>
    </cfRule>
    <cfRule type="containsText" dxfId="1180" priority="396" operator="containsText" text="RIESGO EXTREMO">
      <formula>NOT(ISERROR(SEARCH("RIESGO EXTREMO",Q108)))</formula>
    </cfRule>
  </conditionalFormatting>
  <conditionalFormatting sqref="V108:V110">
    <cfRule type="containsText" dxfId="1179" priority="385" operator="containsText" text="RIESGO BAJO">
      <formula>NOT(ISERROR(SEARCH("RIESGO BAJO",V108)))</formula>
    </cfRule>
    <cfRule type="containsText" dxfId="1178" priority="386" operator="containsText" text="RIESGO MODERADO">
      <formula>NOT(ISERROR(SEARCH("RIESGO MODERADO",V108)))</formula>
    </cfRule>
    <cfRule type="containsText" dxfId="1177" priority="387" operator="containsText" text="RIESGO ALTO">
      <formula>NOT(ISERROR(SEARCH("RIESGO ALTO",V108)))</formula>
    </cfRule>
    <cfRule type="containsText" dxfId="1176" priority="388" operator="containsText" text="RIESGO EXTREMO">
      <formula>NOT(ISERROR(SEARCH("RIESGO EXTREMO",V108)))</formula>
    </cfRule>
  </conditionalFormatting>
  <conditionalFormatting sqref="U108:U110">
    <cfRule type="containsText" dxfId="1175" priority="381" operator="containsText" text="RIESGO BAJO">
      <formula>NOT(ISERROR(SEARCH("RIESGO BAJO",U108)))</formula>
    </cfRule>
    <cfRule type="containsText" dxfId="1174" priority="382" operator="containsText" text="RIESGO MODERADO">
      <formula>NOT(ISERROR(SEARCH("RIESGO MODERADO",U108)))</formula>
    </cfRule>
    <cfRule type="containsText" dxfId="1173" priority="383" operator="containsText" text="RIESGO ALTO">
      <formula>NOT(ISERROR(SEARCH("RIESGO ALTO",U108)))</formula>
    </cfRule>
    <cfRule type="containsText" dxfId="1172" priority="384" operator="containsText" text="RIESGO EXTREMO">
      <formula>NOT(ISERROR(SEARCH("RIESGO EXTREMO",U108)))</formula>
    </cfRule>
  </conditionalFormatting>
  <conditionalFormatting sqref="W115 O111:Q111 U111:X111">
    <cfRule type="containsText" dxfId="1171" priority="377" operator="containsText" text="RIESGO BAJO">
      <formula>NOT(ISERROR(SEARCH("RIESGO BAJO",O111)))</formula>
    </cfRule>
    <cfRule type="containsText" dxfId="1170" priority="378" operator="containsText" text="RIESGO MODERADO">
      <formula>NOT(ISERROR(SEARCH("RIESGO MODERADO",O111)))</formula>
    </cfRule>
    <cfRule type="containsText" dxfId="1169" priority="379" operator="containsText" text="RIESGO ALTO">
      <formula>NOT(ISERROR(SEARCH("RIESGO ALTO",O111)))</formula>
    </cfRule>
    <cfRule type="containsText" dxfId="1168" priority="380" operator="containsText" text="RIESGO EXTREMO">
      <formula>NOT(ISERROR(SEARCH("RIESGO EXTREMO",O111)))</formula>
    </cfRule>
  </conditionalFormatting>
  <conditionalFormatting sqref="X113 X115">
    <cfRule type="containsText" dxfId="1167" priority="373" operator="containsText" text="RIESGO BAJO">
      <formula>NOT(ISERROR(SEARCH("RIESGO BAJO",X113)))</formula>
    </cfRule>
    <cfRule type="containsText" dxfId="1166" priority="374" operator="containsText" text="RIESGO MODERADO">
      <formula>NOT(ISERROR(SEARCH("RIESGO MODERADO",X113)))</formula>
    </cfRule>
    <cfRule type="containsText" dxfId="1165" priority="375" operator="containsText" text="RIESGO ALTO">
      <formula>NOT(ISERROR(SEARCH("RIESGO ALTO",X113)))</formula>
    </cfRule>
    <cfRule type="containsText" dxfId="1164" priority="376" operator="containsText" text="RIESGO EXTREMO">
      <formula>NOT(ISERROR(SEARCH("RIESGO EXTREMO",X113)))</formula>
    </cfRule>
  </conditionalFormatting>
  <conditionalFormatting sqref="P113 P115">
    <cfRule type="containsText" dxfId="1163" priority="369" operator="containsText" text="RIESGO BAJO">
      <formula>NOT(ISERROR(SEARCH("RIESGO BAJO",P113)))</formula>
    </cfRule>
    <cfRule type="containsText" dxfId="1162" priority="370" operator="containsText" text="RIESGO MODERADO">
      <formula>NOT(ISERROR(SEARCH("RIESGO MODERADO",P113)))</formula>
    </cfRule>
    <cfRule type="containsText" dxfId="1161" priority="371" operator="containsText" text="RIESGO ALTO">
      <formula>NOT(ISERROR(SEARCH("RIESGO ALTO",P113)))</formula>
    </cfRule>
    <cfRule type="containsText" dxfId="1160" priority="372" operator="containsText" text="RIESGO EXTREMO">
      <formula>NOT(ISERROR(SEARCH("RIESGO EXTREMO",P113)))</formula>
    </cfRule>
  </conditionalFormatting>
  <conditionalFormatting sqref="W113">
    <cfRule type="containsText" dxfId="1159" priority="365" operator="containsText" text="RIESGO BAJO">
      <formula>NOT(ISERROR(SEARCH("RIESGO BAJO",W113)))</formula>
    </cfRule>
    <cfRule type="containsText" dxfId="1158" priority="366" operator="containsText" text="RIESGO MODERADO">
      <formula>NOT(ISERROR(SEARCH("RIESGO MODERADO",W113)))</formula>
    </cfRule>
    <cfRule type="containsText" dxfId="1157" priority="367" operator="containsText" text="RIESGO ALTO">
      <formula>NOT(ISERROR(SEARCH("RIESGO ALTO",W113)))</formula>
    </cfRule>
    <cfRule type="containsText" dxfId="1156" priority="368" operator="containsText" text="RIESGO EXTREMO">
      <formula>NOT(ISERROR(SEARCH("RIESGO EXTREMO",W113)))</formula>
    </cfRule>
  </conditionalFormatting>
  <conditionalFormatting sqref="O113 O115">
    <cfRule type="containsText" dxfId="1155" priority="357" operator="containsText" text="RIESGO BAJO">
      <formula>NOT(ISERROR(SEARCH("RIESGO BAJO",O113)))</formula>
    </cfRule>
    <cfRule type="containsText" dxfId="1154" priority="358" operator="containsText" text="RIESGO MODERADO">
      <formula>NOT(ISERROR(SEARCH("RIESGO MODERADO",O113)))</formula>
    </cfRule>
    <cfRule type="containsText" dxfId="1153" priority="359" operator="containsText" text="RIESGO ALTO">
      <formula>NOT(ISERROR(SEARCH("RIESGO ALTO",O113)))</formula>
    </cfRule>
    <cfRule type="containsText" dxfId="1152" priority="360" operator="containsText" text="RIESGO EXTREMO">
      <formula>NOT(ISERROR(SEARCH("RIESGO EXTREMO",O113)))</formula>
    </cfRule>
  </conditionalFormatting>
  <conditionalFormatting sqref="Q113 Q115">
    <cfRule type="containsText" dxfId="1151" priority="361" operator="containsText" text="RIESGO BAJO">
      <formula>NOT(ISERROR(SEARCH("RIESGO BAJO",Q113)))</formula>
    </cfRule>
    <cfRule type="containsText" dxfId="1150" priority="362" operator="containsText" text="RIESGO MODERADO">
      <formula>NOT(ISERROR(SEARCH("RIESGO MODERADO",Q113)))</formula>
    </cfRule>
    <cfRule type="containsText" dxfId="1149" priority="363" operator="containsText" text="RIESGO ALTO">
      <formula>NOT(ISERROR(SEARCH("RIESGO ALTO",Q113)))</formula>
    </cfRule>
    <cfRule type="containsText" dxfId="1148" priority="364" operator="containsText" text="RIESGO EXTREMO">
      <formula>NOT(ISERROR(SEARCH("RIESGO EXTREMO",Q113)))</formula>
    </cfRule>
  </conditionalFormatting>
  <conditionalFormatting sqref="V113 V115">
    <cfRule type="containsText" dxfId="1147" priority="353" operator="containsText" text="RIESGO BAJO">
      <formula>NOT(ISERROR(SEARCH("RIESGO BAJO",V113)))</formula>
    </cfRule>
    <cfRule type="containsText" dxfId="1146" priority="354" operator="containsText" text="RIESGO MODERADO">
      <formula>NOT(ISERROR(SEARCH("RIESGO MODERADO",V113)))</formula>
    </cfRule>
    <cfRule type="containsText" dxfId="1145" priority="355" operator="containsText" text="RIESGO ALTO">
      <formula>NOT(ISERROR(SEARCH("RIESGO ALTO",V113)))</formula>
    </cfRule>
    <cfRule type="containsText" dxfId="1144" priority="356" operator="containsText" text="RIESGO EXTREMO">
      <formula>NOT(ISERROR(SEARCH("RIESGO EXTREMO",V113)))</formula>
    </cfRule>
  </conditionalFormatting>
  <conditionalFormatting sqref="U113 U115">
    <cfRule type="containsText" dxfId="1143" priority="349" operator="containsText" text="RIESGO BAJO">
      <formula>NOT(ISERROR(SEARCH("RIESGO BAJO",U113)))</formula>
    </cfRule>
    <cfRule type="containsText" dxfId="1142" priority="350" operator="containsText" text="RIESGO MODERADO">
      <formula>NOT(ISERROR(SEARCH("RIESGO MODERADO",U113)))</formula>
    </cfRule>
    <cfRule type="containsText" dxfId="1141" priority="351" operator="containsText" text="RIESGO ALTO">
      <formula>NOT(ISERROR(SEARCH("RIESGO ALTO",U113)))</formula>
    </cfRule>
    <cfRule type="containsText" dxfId="1140" priority="352" operator="containsText" text="RIESGO EXTREMO">
      <formula>NOT(ISERROR(SEARCH("RIESGO EXTREMO",U113)))</formula>
    </cfRule>
  </conditionalFormatting>
  <conditionalFormatting sqref="W118:W121">
    <cfRule type="containsText" dxfId="1139" priority="345" operator="containsText" text="RIESGO BAJO">
      <formula>NOT(ISERROR(SEARCH("RIESGO BAJO",W118)))</formula>
    </cfRule>
    <cfRule type="containsText" dxfId="1138" priority="346" operator="containsText" text="RIESGO MODERADO">
      <formula>NOT(ISERROR(SEARCH("RIESGO MODERADO",W118)))</formula>
    </cfRule>
    <cfRule type="containsText" dxfId="1137" priority="347" operator="containsText" text="RIESGO ALTO">
      <formula>NOT(ISERROR(SEARCH("RIESGO ALTO",W118)))</formula>
    </cfRule>
    <cfRule type="containsText" dxfId="1136" priority="348" operator="containsText" text="RIESGO EXTREMO">
      <formula>NOT(ISERROR(SEARCH("RIESGO EXTREMO",W118)))</formula>
    </cfRule>
  </conditionalFormatting>
  <conditionalFormatting sqref="X118:X121">
    <cfRule type="containsText" dxfId="1135" priority="341" operator="containsText" text="RIESGO BAJO">
      <formula>NOT(ISERROR(SEARCH("RIESGO BAJO",X118)))</formula>
    </cfRule>
    <cfRule type="containsText" dxfId="1134" priority="342" operator="containsText" text="RIESGO MODERADO">
      <formula>NOT(ISERROR(SEARCH("RIESGO MODERADO",X118)))</formula>
    </cfRule>
    <cfRule type="containsText" dxfId="1133" priority="343" operator="containsText" text="RIESGO ALTO">
      <formula>NOT(ISERROR(SEARCH("RIESGO ALTO",X118)))</formula>
    </cfRule>
    <cfRule type="containsText" dxfId="1132" priority="344" operator="containsText" text="RIESGO EXTREMO">
      <formula>NOT(ISERROR(SEARCH("RIESGO EXTREMO",X118)))</formula>
    </cfRule>
  </conditionalFormatting>
  <conditionalFormatting sqref="P118:P121">
    <cfRule type="containsText" dxfId="1131" priority="337" operator="containsText" text="RIESGO BAJO">
      <formula>NOT(ISERROR(SEARCH("RIESGO BAJO",P118)))</formula>
    </cfRule>
    <cfRule type="containsText" dxfId="1130" priority="338" operator="containsText" text="RIESGO MODERADO">
      <formula>NOT(ISERROR(SEARCH("RIESGO MODERADO",P118)))</formula>
    </cfRule>
    <cfRule type="containsText" dxfId="1129" priority="339" operator="containsText" text="RIESGO ALTO">
      <formula>NOT(ISERROR(SEARCH("RIESGO ALTO",P118)))</formula>
    </cfRule>
    <cfRule type="containsText" dxfId="1128" priority="340" operator="containsText" text="RIESGO EXTREMO">
      <formula>NOT(ISERROR(SEARCH("RIESGO EXTREMO",P118)))</formula>
    </cfRule>
  </conditionalFormatting>
  <conditionalFormatting sqref="O118:O121">
    <cfRule type="containsText" dxfId="1127" priority="329" operator="containsText" text="RIESGO BAJO">
      <formula>NOT(ISERROR(SEARCH("RIESGO BAJO",O118)))</formula>
    </cfRule>
    <cfRule type="containsText" dxfId="1126" priority="330" operator="containsText" text="RIESGO MODERADO">
      <formula>NOT(ISERROR(SEARCH("RIESGO MODERADO",O118)))</formula>
    </cfRule>
    <cfRule type="containsText" dxfId="1125" priority="331" operator="containsText" text="RIESGO ALTO">
      <formula>NOT(ISERROR(SEARCH("RIESGO ALTO",O118)))</formula>
    </cfRule>
    <cfRule type="containsText" dxfId="1124" priority="332" operator="containsText" text="RIESGO EXTREMO">
      <formula>NOT(ISERROR(SEARCH("RIESGO EXTREMO",O118)))</formula>
    </cfRule>
  </conditionalFormatting>
  <conditionalFormatting sqref="Q118:Q121">
    <cfRule type="containsText" dxfId="1123" priority="333" operator="containsText" text="RIESGO BAJO">
      <formula>NOT(ISERROR(SEARCH("RIESGO BAJO",Q118)))</formula>
    </cfRule>
    <cfRule type="containsText" dxfId="1122" priority="334" operator="containsText" text="RIESGO MODERADO">
      <formula>NOT(ISERROR(SEARCH("RIESGO MODERADO",Q118)))</formula>
    </cfRule>
    <cfRule type="containsText" dxfId="1121" priority="335" operator="containsText" text="RIESGO ALTO">
      <formula>NOT(ISERROR(SEARCH("RIESGO ALTO",Q118)))</formula>
    </cfRule>
    <cfRule type="containsText" dxfId="1120" priority="336" operator="containsText" text="RIESGO EXTREMO">
      <formula>NOT(ISERROR(SEARCH("RIESGO EXTREMO",Q118)))</formula>
    </cfRule>
  </conditionalFormatting>
  <conditionalFormatting sqref="V118:V121">
    <cfRule type="containsText" dxfId="1119" priority="325" operator="containsText" text="RIESGO BAJO">
      <formula>NOT(ISERROR(SEARCH("RIESGO BAJO",V118)))</formula>
    </cfRule>
    <cfRule type="containsText" dxfId="1118" priority="326" operator="containsText" text="RIESGO MODERADO">
      <formula>NOT(ISERROR(SEARCH("RIESGO MODERADO",V118)))</formula>
    </cfRule>
    <cfRule type="containsText" dxfId="1117" priority="327" operator="containsText" text="RIESGO ALTO">
      <formula>NOT(ISERROR(SEARCH("RIESGO ALTO",V118)))</formula>
    </cfRule>
    <cfRule type="containsText" dxfId="1116" priority="328" operator="containsText" text="RIESGO EXTREMO">
      <formula>NOT(ISERROR(SEARCH("RIESGO EXTREMO",V118)))</formula>
    </cfRule>
  </conditionalFormatting>
  <conditionalFormatting sqref="U118:U121">
    <cfRule type="containsText" dxfId="1115" priority="321" operator="containsText" text="RIESGO BAJO">
      <formula>NOT(ISERROR(SEARCH("RIESGO BAJO",U118)))</formula>
    </cfRule>
    <cfRule type="containsText" dxfId="1114" priority="322" operator="containsText" text="RIESGO MODERADO">
      <formula>NOT(ISERROR(SEARCH("RIESGO MODERADO",U118)))</formula>
    </cfRule>
    <cfRule type="containsText" dxfId="1113" priority="323" operator="containsText" text="RIESGO ALTO">
      <formula>NOT(ISERROR(SEARCH("RIESGO ALTO",U118)))</formula>
    </cfRule>
    <cfRule type="containsText" dxfId="1112" priority="324" operator="containsText" text="RIESGO EXTREMO">
      <formula>NOT(ISERROR(SEARCH("RIESGO EXTREMO",U118)))</formula>
    </cfRule>
  </conditionalFormatting>
  <conditionalFormatting sqref="W125 W127 O122:Q122 U122:X122">
    <cfRule type="containsText" dxfId="1111" priority="317" operator="containsText" text="RIESGO BAJO">
      <formula>NOT(ISERROR(SEARCH("RIESGO BAJO",O122)))</formula>
    </cfRule>
    <cfRule type="containsText" dxfId="1110" priority="318" operator="containsText" text="RIESGO MODERADO">
      <formula>NOT(ISERROR(SEARCH("RIESGO MODERADO",O122)))</formula>
    </cfRule>
    <cfRule type="containsText" dxfId="1109" priority="319" operator="containsText" text="RIESGO ALTO">
      <formula>NOT(ISERROR(SEARCH("RIESGO ALTO",O122)))</formula>
    </cfRule>
    <cfRule type="containsText" dxfId="1108" priority="320" operator="containsText" text="RIESGO EXTREMO">
      <formula>NOT(ISERROR(SEARCH("RIESGO EXTREMO",O122)))</formula>
    </cfRule>
  </conditionalFormatting>
  <conditionalFormatting sqref="X125 X127">
    <cfRule type="containsText" dxfId="1107" priority="313" operator="containsText" text="RIESGO BAJO">
      <formula>NOT(ISERROR(SEARCH("RIESGO BAJO",X125)))</formula>
    </cfRule>
    <cfRule type="containsText" dxfId="1106" priority="314" operator="containsText" text="RIESGO MODERADO">
      <formula>NOT(ISERROR(SEARCH("RIESGO MODERADO",X125)))</formula>
    </cfRule>
    <cfRule type="containsText" dxfId="1105" priority="315" operator="containsText" text="RIESGO ALTO">
      <formula>NOT(ISERROR(SEARCH("RIESGO ALTO",X125)))</formula>
    </cfRule>
    <cfRule type="containsText" dxfId="1104" priority="316" operator="containsText" text="RIESGO EXTREMO">
      <formula>NOT(ISERROR(SEARCH("RIESGO EXTREMO",X125)))</formula>
    </cfRule>
  </conditionalFormatting>
  <conditionalFormatting sqref="P125 P127">
    <cfRule type="containsText" dxfId="1103" priority="309" operator="containsText" text="RIESGO BAJO">
      <formula>NOT(ISERROR(SEARCH("RIESGO BAJO",P125)))</formula>
    </cfRule>
    <cfRule type="containsText" dxfId="1102" priority="310" operator="containsText" text="RIESGO MODERADO">
      <formula>NOT(ISERROR(SEARCH("RIESGO MODERADO",P125)))</formula>
    </cfRule>
    <cfRule type="containsText" dxfId="1101" priority="311" operator="containsText" text="RIESGO ALTO">
      <formula>NOT(ISERROR(SEARCH("RIESGO ALTO",P125)))</formula>
    </cfRule>
    <cfRule type="containsText" dxfId="1100" priority="312" operator="containsText" text="RIESGO EXTREMO">
      <formula>NOT(ISERROR(SEARCH("RIESGO EXTREMO",P125)))</formula>
    </cfRule>
  </conditionalFormatting>
  <conditionalFormatting sqref="O125 O127">
    <cfRule type="containsText" dxfId="1099" priority="301" operator="containsText" text="RIESGO BAJO">
      <formula>NOT(ISERROR(SEARCH("RIESGO BAJO",O125)))</formula>
    </cfRule>
    <cfRule type="containsText" dxfId="1098" priority="302" operator="containsText" text="RIESGO MODERADO">
      <formula>NOT(ISERROR(SEARCH("RIESGO MODERADO",O125)))</formula>
    </cfRule>
    <cfRule type="containsText" dxfId="1097" priority="303" operator="containsText" text="RIESGO ALTO">
      <formula>NOT(ISERROR(SEARCH("RIESGO ALTO",O125)))</formula>
    </cfRule>
    <cfRule type="containsText" dxfId="1096" priority="304" operator="containsText" text="RIESGO EXTREMO">
      <formula>NOT(ISERROR(SEARCH("RIESGO EXTREMO",O125)))</formula>
    </cfRule>
  </conditionalFormatting>
  <conditionalFormatting sqref="Q125 Q127">
    <cfRule type="containsText" dxfId="1095" priority="305" operator="containsText" text="RIESGO BAJO">
      <formula>NOT(ISERROR(SEARCH("RIESGO BAJO",Q125)))</formula>
    </cfRule>
    <cfRule type="containsText" dxfId="1094" priority="306" operator="containsText" text="RIESGO MODERADO">
      <formula>NOT(ISERROR(SEARCH("RIESGO MODERADO",Q125)))</formula>
    </cfRule>
    <cfRule type="containsText" dxfId="1093" priority="307" operator="containsText" text="RIESGO ALTO">
      <formula>NOT(ISERROR(SEARCH("RIESGO ALTO",Q125)))</formula>
    </cfRule>
    <cfRule type="containsText" dxfId="1092" priority="308" operator="containsText" text="RIESGO EXTREMO">
      <formula>NOT(ISERROR(SEARCH("RIESGO EXTREMO",Q125)))</formula>
    </cfRule>
  </conditionalFormatting>
  <conditionalFormatting sqref="V125 V127">
    <cfRule type="containsText" dxfId="1091" priority="297" operator="containsText" text="RIESGO BAJO">
      <formula>NOT(ISERROR(SEARCH("RIESGO BAJO",V125)))</formula>
    </cfRule>
    <cfRule type="containsText" dxfId="1090" priority="298" operator="containsText" text="RIESGO MODERADO">
      <formula>NOT(ISERROR(SEARCH("RIESGO MODERADO",V125)))</formula>
    </cfRule>
    <cfRule type="containsText" dxfId="1089" priority="299" operator="containsText" text="RIESGO ALTO">
      <formula>NOT(ISERROR(SEARCH("RIESGO ALTO",V125)))</formula>
    </cfRule>
    <cfRule type="containsText" dxfId="1088" priority="300" operator="containsText" text="RIESGO EXTREMO">
      <formula>NOT(ISERROR(SEARCH("RIESGO EXTREMO",V125)))</formula>
    </cfRule>
  </conditionalFormatting>
  <conditionalFormatting sqref="U125 U127">
    <cfRule type="containsText" dxfId="1087" priority="293" operator="containsText" text="RIESGO BAJO">
      <formula>NOT(ISERROR(SEARCH("RIESGO BAJO",U125)))</formula>
    </cfRule>
    <cfRule type="containsText" dxfId="1086" priority="294" operator="containsText" text="RIESGO MODERADO">
      <formula>NOT(ISERROR(SEARCH("RIESGO MODERADO",U125)))</formula>
    </cfRule>
    <cfRule type="containsText" dxfId="1085" priority="295" operator="containsText" text="RIESGO ALTO">
      <formula>NOT(ISERROR(SEARCH("RIESGO ALTO",U125)))</formula>
    </cfRule>
    <cfRule type="containsText" dxfId="1084" priority="296" operator="containsText" text="RIESGO EXTREMO">
      <formula>NOT(ISERROR(SEARCH("RIESGO EXTREMO",U125)))</formula>
    </cfRule>
  </conditionalFormatting>
  <conditionalFormatting sqref="P138 W138">
    <cfRule type="containsText" dxfId="999" priority="205" operator="containsText" text="RIESGO BAJO">
      <formula>NOT(ISERROR(SEARCH("RIESGO BAJO",P138)))</formula>
    </cfRule>
    <cfRule type="containsText" dxfId="998" priority="206" operator="containsText" text="RIESGO MODERADO">
      <formula>NOT(ISERROR(SEARCH("RIESGO MODERADO",P138)))</formula>
    </cfRule>
    <cfRule type="containsText" dxfId="997" priority="207" operator="containsText" text="RIESGO ALTO">
      <formula>NOT(ISERROR(SEARCH("RIESGO ALTO",P138)))</formula>
    </cfRule>
    <cfRule type="containsText" dxfId="996" priority="208" operator="containsText" text="RIESGO EXTREMO">
      <formula>NOT(ISERROR(SEARCH("RIESGO EXTREMO",P138)))</formula>
    </cfRule>
  </conditionalFormatting>
  <conditionalFormatting sqref="W144">
    <cfRule type="containsText" dxfId="995" priority="189" operator="containsText" text="RIESGO BAJO">
      <formula>NOT(ISERROR(SEARCH("RIESGO BAJO",W144)))</formula>
    </cfRule>
    <cfRule type="containsText" dxfId="994" priority="190" operator="containsText" text="RIESGO MODERADO">
      <formula>NOT(ISERROR(SEARCH("RIESGO MODERADO",W144)))</formula>
    </cfRule>
    <cfRule type="containsText" dxfId="993" priority="191" operator="containsText" text="RIESGO ALTO">
      <formula>NOT(ISERROR(SEARCH("RIESGO ALTO",W144)))</formula>
    </cfRule>
    <cfRule type="containsText" dxfId="992" priority="192" operator="containsText" text="RIESGO EXTREMO">
      <formula>NOT(ISERROR(SEARCH("RIESGO EXTREMO",W144)))</formula>
    </cfRule>
  </conditionalFormatting>
  <conditionalFormatting sqref="P147">
    <cfRule type="containsText" dxfId="991" priority="201" operator="containsText" text="RIESGO BAJO">
      <formula>NOT(ISERROR(SEARCH("RIESGO BAJO",P147)))</formula>
    </cfRule>
    <cfRule type="containsText" dxfId="990" priority="202" operator="containsText" text="RIESGO MODERADO">
      <formula>NOT(ISERROR(SEARCH("RIESGO MODERADO",P147)))</formula>
    </cfRule>
    <cfRule type="containsText" dxfId="989" priority="203" operator="containsText" text="RIESGO ALTO">
      <formula>NOT(ISERROR(SEARCH("RIESGO ALTO",P147)))</formula>
    </cfRule>
    <cfRule type="containsText" dxfId="988" priority="204" operator="containsText" text="RIESGO EXTREMO">
      <formula>NOT(ISERROR(SEARCH("RIESGO EXTREMO",P147)))</formula>
    </cfRule>
  </conditionalFormatting>
  <conditionalFormatting sqref="X144">
    <cfRule type="containsText" dxfId="987" priority="169" operator="containsText" text="RIESGO BAJO">
      <formula>NOT(ISERROR(SEARCH("RIESGO BAJO",X144)))</formula>
    </cfRule>
    <cfRule type="containsText" dxfId="986" priority="170" operator="containsText" text="RIESGO MODERADO">
      <formula>NOT(ISERROR(SEARCH("RIESGO MODERADO",X144)))</formula>
    </cfRule>
    <cfRule type="containsText" dxfId="985" priority="171" operator="containsText" text="RIESGO ALTO">
      <formula>NOT(ISERROR(SEARCH("RIESGO ALTO",X144)))</formula>
    </cfRule>
    <cfRule type="containsText" dxfId="984" priority="172" operator="containsText" text="RIESGO EXTREMO">
      <formula>NOT(ISERROR(SEARCH("RIESGO EXTREMO",X144)))</formula>
    </cfRule>
  </conditionalFormatting>
  <conditionalFormatting sqref="P144">
    <cfRule type="containsText" dxfId="983" priority="197" operator="containsText" text="RIESGO BAJO">
      <formula>NOT(ISERROR(SEARCH("RIESGO BAJO",P144)))</formula>
    </cfRule>
    <cfRule type="containsText" dxfId="982" priority="198" operator="containsText" text="RIESGO MODERADO">
      <formula>NOT(ISERROR(SEARCH("RIESGO MODERADO",P144)))</formula>
    </cfRule>
    <cfRule type="containsText" dxfId="981" priority="199" operator="containsText" text="RIESGO ALTO">
      <formula>NOT(ISERROR(SEARCH("RIESGO ALTO",P144)))</formula>
    </cfRule>
    <cfRule type="containsText" dxfId="980" priority="200" operator="containsText" text="RIESGO EXTREMO">
      <formula>NOT(ISERROR(SEARCH("RIESGO EXTREMO",P144)))</formula>
    </cfRule>
  </conditionalFormatting>
  <conditionalFormatting sqref="W141">
    <cfRule type="containsText" dxfId="979" priority="193" operator="containsText" text="RIESGO BAJO">
      <formula>NOT(ISERROR(SEARCH("RIESGO BAJO",W141)))</formula>
    </cfRule>
    <cfRule type="containsText" dxfId="978" priority="194" operator="containsText" text="RIESGO MODERADO">
      <formula>NOT(ISERROR(SEARCH("RIESGO MODERADO",W141)))</formula>
    </cfRule>
    <cfRule type="containsText" dxfId="977" priority="195" operator="containsText" text="RIESGO ALTO">
      <formula>NOT(ISERROR(SEARCH("RIESGO ALTO",W141)))</formula>
    </cfRule>
    <cfRule type="containsText" dxfId="976" priority="196" operator="containsText" text="RIESGO EXTREMO">
      <formula>NOT(ISERROR(SEARCH("RIESGO EXTREMO",W141)))</formula>
    </cfRule>
  </conditionalFormatting>
  <conditionalFormatting sqref="W147">
    <cfRule type="containsText" dxfId="975" priority="185" operator="containsText" text="RIESGO BAJO">
      <formula>NOT(ISERROR(SEARCH("RIESGO BAJO",W147)))</formula>
    </cfRule>
    <cfRule type="containsText" dxfId="974" priority="186" operator="containsText" text="RIESGO MODERADO">
      <formula>NOT(ISERROR(SEARCH("RIESGO MODERADO",W147)))</formula>
    </cfRule>
    <cfRule type="containsText" dxfId="973" priority="187" operator="containsText" text="RIESGO ALTO">
      <formula>NOT(ISERROR(SEARCH("RIESGO ALTO",W147)))</formula>
    </cfRule>
    <cfRule type="containsText" dxfId="972" priority="188" operator="containsText" text="RIESGO EXTREMO">
      <formula>NOT(ISERROR(SEARCH("RIESGO EXTREMO",W147)))</formula>
    </cfRule>
  </conditionalFormatting>
  <conditionalFormatting sqref="X138">
    <cfRule type="containsText" dxfId="971" priority="181" operator="containsText" text="RIESGO BAJO">
      <formula>NOT(ISERROR(SEARCH("RIESGO BAJO",X138)))</formula>
    </cfRule>
    <cfRule type="containsText" dxfId="970" priority="182" operator="containsText" text="RIESGO MODERADO">
      <formula>NOT(ISERROR(SEARCH("RIESGO MODERADO",X138)))</formula>
    </cfRule>
    <cfRule type="containsText" dxfId="969" priority="183" operator="containsText" text="RIESGO ALTO">
      <formula>NOT(ISERROR(SEARCH("RIESGO ALTO",X138)))</formula>
    </cfRule>
    <cfRule type="containsText" dxfId="968" priority="184" operator="containsText" text="RIESGO EXTREMO">
      <formula>NOT(ISERROR(SEARCH("RIESGO EXTREMO",X138)))</formula>
    </cfRule>
  </conditionalFormatting>
  <conditionalFormatting sqref="X147">
    <cfRule type="containsText" dxfId="967" priority="177" operator="containsText" text="RIESGO BAJO">
      <formula>NOT(ISERROR(SEARCH("RIESGO BAJO",X147)))</formula>
    </cfRule>
    <cfRule type="containsText" dxfId="966" priority="178" operator="containsText" text="RIESGO MODERADO">
      <formula>NOT(ISERROR(SEARCH("RIESGO MODERADO",X147)))</formula>
    </cfRule>
    <cfRule type="containsText" dxfId="965" priority="179" operator="containsText" text="RIESGO ALTO">
      <formula>NOT(ISERROR(SEARCH("RIESGO ALTO",X147)))</formula>
    </cfRule>
    <cfRule type="containsText" dxfId="964" priority="180" operator="containsText" text="RIESGO EXTREMO">
      <formula>NOT(ISERROR(SEARCH("RIESGO EXTREMO",X147)))</formula>
    </cfRule>
  </conditionalFormatting>
  <conditionalFormatting sqref="X141">
    <cfRule type="containsText" dxfId="963" priority="173" operator="containsText" text="RIESGO BAJO">
      <formula>NOT(ISERROR(SEARCH("RIESGO BAJO",X141)))</formula>
    </cfRule>
    <cfRule type="containsText" dxfId="962" priority="174" operator="containsText" text="RIESGO MODERADO">
      <formula>NOT(ISERROR(SEARCH("RIESGO MODERADO",X141)))</formula>
    </cfRule>
    <cfRule type="containsText" dxfId="961" priority="175" operator="containsText" text="RIESGO ALTO">
      <formula>NOT(ISERROR(SEARCH("RIESGO ALTO",X141)))</formula>
    </cfRule>
    <cfRule type="containsText" dxfId="960" priority="176" operator="containsText" text="RIESGO EXTREMO">
      <formula>NOT(ISERROR(SEARCH("RIESGO EXTREMO",X141)))</formula>
    </cfRule>
  </conditionalFormatting>
  <conditionalFormatting sqref="Q138">
    <cfRule type="containsText" dxfId="959" priority="165" operator="containsText" text="RIESGO BAJO">
      <formula>NOT(ISERROR(SEARCH("RIESGO BAJO",Q138)))</formula>
    </cfRule>
    <cfRule type="containsText" dxfId="958" priority="166" operator="containsText" text="RIESGO MODERADO">
      <formula>NOT(ISERROR(SEARCH("RIESGO MODERADO",Q138)))</formula>
    </cfRule>
    <cfRule type="containsText" dxfId="957" priority="167" operator="containsText" text="RIESGO ALTO">
      <formula>NOT(ISERROR(SEARCH("RIESGO ALTO",Q138)))</formula>
    </cfRule>
    <cfRule type="containsText" dxfId="956" priority="168" operator="containsText" text="RIESGO EXTREMO">
      <formula>NOT(ISERROR(SEARCH("RIESGO EXTREMO",Q138)))</formula>
    </cfRule>
  </conditionalFormatting>
  <conditionalFormatting sqref="Q141">
    <cfRule type="containsText" dxfId="955" priority="161" operator="containsText" text="RIESGO BAJO">
      <formula>NOT(ISERROR(SEARCH("RIESGO BAJO",Q141)))</formula>
    </cfRule>
    <cfRule type="containsText" dxfId="954" priority="162" operator="containsText" text="RIESGO MODERADO">
      <formula>NOT(ISERROR(SEARCH("RIESGO MODERADO",Q141)))</formula>
    </cfRule>
    <cfRule type="containsText" dxfId="953" priority="163" operator="containsText" text="RIESGO ALTO">
      <formula>NOT(ISERROR(SEARCH("RIESGO ALTO",Q141)))</formula>
    </cfRule>
    <cfRule type="containsText" dxfId="952" priority="164" operator="containsText" text="RIESGO EXTREMO">
      <formula>NOT(ISERROR(SEARCH("RIESGO EXTREMO",Q141)))</formula>
    </cfRule>
  </conditionalFormatting>
  <conditionalFormatting sqref="Q144">
    <cfRule type="containsText" dxfId="951" priority="157" operator="containsText" text="RIESGO BAJO">
      <formula>NOT(ISERROR(SEARCH("RIESGO BAJO",Q144)))</formula>
    </cfRule>
    <cfRule type="containsText" dxfId="950" priority="158" operator="containsText" text="RIESGO MODERADO">
      <formula>NOT(ISERROR(SEARCH("RIESGO MODERADO",Q144)))</formula>
    </cfRule>
    <cfRule type="containsText" dxfId="949" priority="159" operator="containsText" text="RIESGO ALTO">
      <formula>NOT(ISERROR(SEARCH("RIESGO ALTO",Q144)))</formula>
    </cfRule>
    <cfRule type="containsText" dxfId="948" priority="160" operator="containsText" text="RIESGO EXTREMO">
      <formula>NOT(ISERROR(SEARCH("RIESGO EXTREMO",Q144)))</formula>
    </cfRule>
  </conditionalFormatting>
  <conditionalFormatting sqref="Q147">
    <cfRule type="containsText" dxfId="947" priority="153" operator="containsText" text="RIESGO BAJO">
      <formula>NOT(ISERROR(SEARCH("RIESGO BAJO",Q147)))</formula>
    </cfRule>
    <cfRule type="containsText" dxfId="946" priority="154" operator="containsText" text="RIESGO MODERADO">
      <formula>NOT(ISERROR(SEARCH("RIESGO MODERADO",Q147)))</formula>
    </cfRule>
    <cfRule type="containsText" dxfId="945" priority="155" operator="containsText" text="RIESGO ALTO">
      <formula>NOT(ISERROR(SEARCH("RIESGO ALTO",Q147)))</formula>
    </cfRule>
    <cfRule type="containsText" dxfId="944" priority="156" operator="containsText" text="RIESGO EXTREMO">
      <formula>NOT(ISERROR(SEARCH("RIESGO EXTREMO",Q147)))</formula>
    </cfRule>
  </conditionalFormatting>
  <conditionalFormatting sqref="O138">
    <cfRule type="containsText" dxfId="943" priority="149" operator="containsText" text="RIESGO BAJO">
      <formula>NOT(ISERROR(SEARCH("RIESGO BAJO",O138)))</formula>
    </cfRule>
    <cfRule type="containsText" dxfId="942" priority="150" operator="containsText" text="RIESGO MODERADO">
      <formula>NOT(ISERROR(SEARCH("RIESGO MODERADO",O138)))</formula>
    </cfRule>
    <cfRule type="containsText" dxfId="941" priority="151" operator="containsText" text="RIESGO ALTO">
      <formula>NOT(ISERROR(SEARCH("RIESGO ALTO",O138)))</formula>
    </cfRule>
    <cfRule type="containsText" dxfId="940" priority="152" operator="containsText" text="RIESGO EXTREMO">
      <formula>NOT(ISERROR(SEARCH("RIESGO EXTREMO",O138)))</formula>
    </cfRule>
  </conditionalFormatting>
  <conditionalFormatting sqref="O147">
    <cfRule type="containsText" dxfId="939" priority="145" operator="containsText" text="RIESGO BAJO">
      <formula>NOT(ISERROR(SEARCH("RIESGO BAJO",O147)))</formula>
    </cfRule>
    <cfRule type="containsText" dxfId="938" priority="146" operator="containsText" text="RIESGO MODERADO">
      <formula>NOT(ISERROR(SEARCH("RIESGO MODERADO",O147)))</formula>
    </cfRule>
    <cfRule type="containsText" dxfId="937" priority="147" operator="containsText" text="RIESGO ALTO">
      <formula>NOT(ISERROR(SEARCH("RIESGO ALTO",O147)))</formula>
    </cfRule>
    <cfRule type="containsText" dxfId="936" priority="148" operator="containsText" text="RIESGO EXTREMO">
      <formula>NOT(ISERROR(SEARCH("RIESGO EXTREMO",O147)))</formula>
    </cfRule>
  </conditionalFormatting>
  <conditionalFormatting sqref="V147">
    <cfRule type="containsText" dxfId="935" priority="125" operator="containsText" text="RIESGO BAJO">
      <formula>NOT(ISERROR(SEARCH("RIESGO BAJO",V147)))</formula>
    </cfRule>
    <cfRule type="containsText" dxfId="934" priority="126" operator="containsText" text="RIESGO MODERADO">
      <formula>NOT(ISERROR(SEARCH("RIESGO MODERADO",V147)))</formula>
    </cfRule>
    <cfRule type="containsText" dxfId="933" priority="127" operator="containsText" text="RIESGO ALTO">
      <formula>NOT(ISERROR(SEARCH("RIESGO ALTO",V147)))</formula>
    </cfRule>
    <cfRule type="containsText" dxfId="932" priority="128" operator="containsText" text="RIESGO EXTREMO">
      <formula>NOT(ISERROR(SEARCH("RIESGO EXTREMO",V147)))</formula>
    </cfRule>
  </conditionalFormatting>
  <conditionalFormatting sqref="P141">
    <cfRule type="containsText" dxfId="931" priority="141" operator="containsText" text="RIESGO BAJO">
      <formula>NOT(ISERROR(SEARCH("RIESGO BAJO",P141)))</formula>
    </cfRule>
    <cfRule type="containsText" dxfId="930" priority="142" operator="containsText" text="RIESGO MODERADO">
      <formula>NOT(ISERROR(SEARCH("RIESGO MODERADO",P141)))</formula>
    </cfRule>
    <cfRule type="containsText" dxfId="929" priority="143" operator="containsText" text="RIESGO ALTO">
      <formula>NOT(ISERROR(SEARCH("RIESGO ALTO",P141)))</formula>
    </cfRule>
    <cfRule type="containsText" dxfId="928" priority="144" operator="containsText" text="RIESGO EXTREMO">
      <formula>NOT(ISERROR(SEARCH("RIESGO EXTREMO",P141)))</formula>
    </cfRule>
  </conditionalFormatting>
  <conditionalFormatting sqref="O141">
    <cfRule type="containsText" dxfId="927" priority="137" operator="containsText" text="RIESGO BAJO">
      <formula>NOT(ISERROR(SEARCH("RIESGO BAJO",O141)))</formula>
    </cfRule>
    <cfRule type="containsText" dxfId="926" priority="138" operator="containsText" text="RIESGO MODERADO">
      <formula>NOT(ISERROR(SEARCH("RIESGO MODERADO",O141)))</formula>
    </cfRule>
    <cfRule type="containsText" dxfId="925" priority="139" operator="containsText" text="RIESGO ALTO">
      <formula>NOT(ISERROR(SEARCH("RIESGO ALTO",O141)))</formula>
    </cfRule>
    <cfRule type="containsText" dxfId="924" priority="140" operator="containsText" text="RIESGO EXTREMO">
      <formula>NOT(ISERROR(SEARCH("RIESGO EXTREMO",O141)))</formula>
    </cfRule>
  </conditionalFormatting>
  <conditionalFormatting sqref="O144">
    <cfRule type="containsText" dxfId="923" priority="133" operator="containsText" text="RIESGO BAJO">
      <formula>NOT(ISERROR(SEARCH("RIESGO BAJO",O144)))</formula>
    </cfRule>
    <cfRule type="containsText" dxfId="922" priority="134" operator="containsText" text="RIESGO MODERADO">
      <formula>NOT(ISERROR(SEARCH("RIESGO MODERADO",O144)))</formula>
    </cfRule>
    <cfRule type="containsText" dxfId="921" priority="135" operator="containsText" text="RIESGO ALTO">
      <formula>NOT(ISERROR(SEARCH("RIESGO ALTO",O144)))</formula>
    </cfRule>
    <cfRule type="containsText" dxfId="920" priority="136" operator="containsText" text="RIESGO EXTREMO">
      <formula>NOT(ISERROR(SEARCH("RIESGO EXTREMO",O144)))</formula>
    </cfRule>
  </conditionalFormatting>
  <conditionalFormatting sqref="V138">
    <cfRule type="containsText" dxfId="919" priority="129" operator="containsText" text="RIESGO BAJO">
      <formula>NOT(ISERROR(SEARCH("RIESGO BAJO",V138)))</formula>
    </cfRule>
    <cfRule type="containsText" dxfId="918" priority="130" operator="containsText" text="RIESGO MODERADO">
      <formula>NOT(ISERROR(SEARCH("RIESGO MODERADO",V138)))</formula>
    </cfRule>
    <cfRule type="containsText" dxfId="917" priority="131" operator="containsText" text="RIESGO ALTO">
      <formula>NOT(ISERROR(SEARCH("RIESGO ALTO",V138)))</formula>
    </cfRule>
    <cfRule type="containsText" dxfId="916" priority="132" operator="containsText" text="RIESGO EXTREMO">
      <formula>NOT(ISERROR(SEARCH("RIESGO EXTREMO",V138)))</formula>
    </cfRule>
  </conditionalFormatting>
  <conditionalFormatting sqref="V144">
    <cfRule type="containsText" dxfId="915" priority="121" operator="containsText" text="RIESGO BAJO">
      <formula>NOT(ISERROR(SEARCH("RIESGO BAJO",V144)))</formula>
    </cfRule>
    <cfRule type="containsText" dxfId="914" priority="122" operator="containsText" text="RIESGO MODERADO">
      <formula>NOT(ISERROR(SEARCH("RIESGO MODERADO",V144)))</formula>
    </cfRule>
    <cfRule type="containsText" dxfId="913" priority="123" operator="containsText" text="RIESGO ALTO">
      <formula>NOT(ISERROR(SEARCH("RIESGO ALTO",V144)))</formula>
    </cfRule>
    <cfRule type="containsText" dxfId="912" priority="124" operator="containsText" text="RIESGO EXTREMO">
      <formula>NOT(ISERROR(SEARCH("RIESGO EXTREMO",V144)))</formula>
    </cfRule>
  </conditionalFormatting>
  <conditionalFormatting sqref="V141">
    <cfRule type="containsText" dxfId="911" priority="117" operator="containsText" text="RIESGO BAJO">
      <formula>NOT(ISERROR(SEARCH("RIESGO BAJO",V141)))</formula>
    </cfRule>
    <cfRule type="containsText" dxfId="910" priority="118" operator="containsText" text="RIESGO MODERADO">
      <formula>NOT(ISERROR(SEARCH("RIESGO MODERADO",V141)))</formula>
    </cfRule>
    <cfRule type="containsText" dxfId="909" priority="119" operator="containsText" text="RIESGO ALTO">
      <formula>NOT(ISERROR(SEARCH("RIESGO ALTO",V141)))</formula>
    </cfRule>
    <cfRule type="containsText" dxfId="908" priority="120" operator="containsText" text="RIESGO EXTREMO">
      <formula>NOT(ISERROR(SEARCH("RIESGO EXTREMO",V141)))</formula>
    </cfRule>
  </conditionalFormatting>
  <conditionalFormatting sqref="U138">
    <cfRule type="containsText" dxfId="907" priority="113" operator="containsText" text="RIESGO BAJO">
      <formula>NOT(ISERROR(SEARCH("RIESGO BAJO",U138)))</formula>
    </cfRule>
    <cfRule type="containsText" dxfId="906" priority="114" operator="containsText" text="RIESGO MODERADO">
      <formula>NOT(ISERROR(SEARCH("RIESGO MODERADO",U138)))</formula>
    </cfRule>
    <cfRule type="containsText" dxfId="905" priority="115" operator="containsText" text="RIESGO ALTO">
      <formula>NOT(ISERROR(SEARCH("RIESGO ALTO",U138)))</formula>
    </cfRule>
    <cfRule type="containsText" dxfId="904" priority="116" operator="containsText" text="RIESGO EXTREMO">
      <formula>NOT(ISERROR(SEARCH("RIESGO EXTREMO",U138)))</formula>
    </cfRule>
  </conditionalFormatting>
  <conditionalFormatting sqref="U147">
    <cfRule type="containsText" dxfId="903" priority="109" operator="containsText" text="RIESGO BAJO">
      <formula>NOT(ISERROR(SEARCH("RIESGO BAJO",U147)))</formula>
    </cfRule>
    <cfRule type="containsText" dxfId="902" priority="110" operator="containsText" text="RIESGO MODERADO">
      <formula>NOT(ISERROR(SEARCH("RIESGO MODERADO",U147)))</formula>
    </cfRule>
    <cfRule type="containsText" dxfId="901" priority="111" operator="containsText" text="RIESGO ALTO">
      <formula>NOT(ISERROR(SEARCH("RIESGO ALTO",U147)))</formula>
    </cfRule>
    <cfRule type="containsText" dxfId="900" priority="112" operator="containsText" text="RIESGO EXTREMO">
      <formula>NOT(ISERROR(SEARCH("RIESGO EXTREMO",U147)))</formula>
    </cfRule>
  </conditionalFormatting>
  <conditionalFormatting sqref="U141">
    <cfRule type="containsText" dxfId="899" priority="105" operator="containsText" text="RIESGO BAJO">
      <formula>NOT(ISERROR(SEARCH("RIESGO BAJO",U141)))</formula>
    </cfRule>
    <cfRule type="containsText" dxfId="898" priority="106" operator="containsText" text="RIESGO MODERADO">
      <formula>NOT(ISERROR(SEARCH("RIESGO MODERADO",U141)))</formula>
    </cfRule>
    <cfRule type="containsText" dxfId="897" priority="107" operator="containsText" text="RIESGO ALTO">
      <formula>NOT(ISERROR(SEARCH("RIESGO ALTO",U141)))</formula>
    </cfRule>
    <cfRule type="containsText" dxfId="896" priority="108" operator="containsText" text="RIESGO EXTREMO">
      <formula>NOT(ISERROR(SEARCH("RIESGO EXTREMO",U141)))</formula>
    </cfRule>
  </conditionalFormatting>
  <conditionalFormatting sqref="U144">
    <cfRule type="containsText" dxfId="895" priority="101" operator="containsText" text="RIESGO BAJO">
      <formula>NOT(ISERROR(SEARCH("RIESGO BAJO",U144)))</formula>
    </cfRule>
    <cfRule type="containsText" dxfId="894" priority="102" operator="containsText" text="RIESGO MODERADO">
      <formula>NOT(ISERROR(SEARCH("RIESGO MODERADO",U144)))</formula>
    </cfRule>
    <cfRule type="containsText" dxfId="893" priority="103" operator="containsText" text="RIESGO ALTO">
      <formula>NOT(ISERROR(SEARCH("RIESGO ALTO",U144)))</formula>
    </cfRule>
    <cfRule type="containsText" dxfId="892" priority="104" operator="containsText" text="RIESGO EXTREMO">
      <formula>NOT(ISERROR(SEARCH("RIESGO EXTREMO",U144)))</formula>
    </cfRule>
  </conditionalFormatting>
  <conditionalFormatting sqref="O151:Q151 U151:X151">
    <cfRule type="containsText" dxfId="891" priority="97" operator="containsText" text="RIESGO BAJO">
      <formula>NOT(ISERROR(SEARCH("RIESGO BAJO",O151)))</formula>
    </cfRule>
    <cfRule type="containsText" dxfId="890" priority="98" operator="containsText" text="RIESGO MODERADO">
      <formula>NOT(ISERROR(SEARCH("RIESGO MODERADO",O151)))</formula>
    </cfRule>
    <cfRule type="containsText" dxfId="889" priority="99" operator="containsText" text="RIESGO ALTO">
      <formula>NOT(ISERROR(SEARCH("RIESGO ALTO",O151)))</formula>
    </cfRule>
    <cfRule type="containsText" dxfId="888" priority="100" operator="containsText" text="RIESGO EXTREMO">
      <formula>NOT(ISERROR(SEARCH("RIESGO EXTREMO",O151)))</formula>
    </cfRule>
  </conditionalFormatting>
  <conditionalFormatting sqref="W154:W155">
    <cfRule type="containsText" dxfId="887" priority="93" operator="containsText" text="RIESGO BAJO">
      <formula>NOT(ISERROR(SEARCH("RIESGO BAJO",W154)))</formula>
    </cfRule>
    <cfRule type="containsText" dxfId="886" priority="94" operator="containsText" text="RIESGO MODERADO">
      <formula>NOT(ISERROR(SEARCH("RIESGO MODERADO",W154)))</formula>
    </cfRule>
    <cfRule type="containsText" dxfId="885" priority="95" operator="containsText" text="RIESGO ALTO">
      <formula>NOT(ISERROR(SEARCH("RIESGO ALTO",W154)))</formula>
    </cfRule>
    <cfRule type="containsText" dxfId="884" priority="96" operator="containsText" text="RIESGO EXTREMO">
      <formula>NOT(ISERROR(SEARCH("RIESGO EXTREMO",W154)))</formula>
    </cfRule>
  </conditionalFormatting>
  <conditionalFormatting sqref="X154:X155">
    <cfRule type="containsText" dxfId="883" priority="89" operator="containsText" text="RIESGO BAJO">
      <formula>NOT(ISERROR(SEARCH("RIESGO BAJO",X154)))</formula>
    </cfRule>
    <cfRule type="containsText" dxfId="882" priority="90" operator="containsText" text="RIESGO MODERADO">
      <formula>NOT(ISERROR(SEARCH("RIESGO MODERADO",X154)))</formula>
    </cfRule>
    <cfRule type="containsText" dxfId="881" priority="91" operator="containsText" text="RIESGO ALTO">
      <formula>NOT(ISERROR(SEARCH("RIESGO ALTO",X154)))</formula>
    </cfRule>
    <cfRule type="containsText" dxfId="880" priority="92" operator="containsText" text="RIESGO EXTREMO">
      <formula>NOT(ISERROR(SEARCH("RIESGO EXTREMO",X154)))</formula>
    </cfRule>
  </conditionalFormatting>
  <conditionalFormatting sqref="P154:P155">
    <cfRule type="containsText" dxfId="879" priority="85" operator="containsText" text="RIESGO BAJO">
      <formula>NOT(ISERROR(SEARCH("RIESGO BAJO",P154)))</formula>
    </cfRule>
    <cfRule type="containsText" dxfId="878" priority="86" operator="containsText" text="RIESGO MODERADO">
      <formula>NOT(ISERROR(SEARCH("RIESGO MODERADO",P154)))</formula>
    </cfRule>
    <cfRule type="containsText" dxfId="877" priority="87" operator="containsText" text="RIESGO ALTO">
      <formula>NOT(ISERROR(SEARCH("RIESGO ALTO",P154)))</formula>
    </cfRule>
    <cfRule type="containsText" dxfId="876" priority="88" operator="containsText" text="RIESGO EXTREMO">
      <formula>NOT(ISERROR(SEARCH("RIESGO EXTREMO",P154)))</formula>
    </cfRule>
  </conditionalFormatting>
  <conditionalFormatting sqref="O154:O155">
    <cfRule type="containsText" dxfId="875" priority="77" operator="containsText" text="RIESGO BAJO">
      <formula>NOT(ISERROR(SEARCH("RIESGO BAJO",O154)))</formula>
    </cfRule>
    <cfRule type="containsText" dxfId="874" priority="78" operator="containsText" text="RIESGO MODERADO">
      <formula>NOT(ISERROR(SEARCH("RIESGO MODERADO",O154)))</formula>
    </cfRule>
    <cfRule type="containsText" dxfId="873" priority="79" operator="containsText" text="RIESGO ALTO">
      <formula>NOT(ISERROR(SEARCH("RIESGO ALTO",O154)))</formula>
    </cfRule>
    <cfRule type="containsText" dxfId="872" priority="80" operator="containsText" text="RIESGO EXTREMO">
      <formula>NOT(ISERROR(SEARCH("RIESGO EXTREMO",O154)))</formula>
    </cfRule>
  </conditionalFormatting>
  <conditionalFormatting sqref="Q154:Q155">
    <cfRule type="containsText" dxfId="871" priority="81" operator="containsText" text="RIESGO BAJO">
      <formula>NOT(ISERROR(SEARCH("RIESGO BAJO",Q154)))</formula>
    </cfRule>
    <cfRule type="containsText" dxfId="870" priority="82" operator="containsText" text="RIESGO MODERADO">
      <formula>NOT(ISERROR(SEARCH("RIESGO MODERADO",Q154)))</formula>
    </cfRule>
    <cfRule type="containsText" dxfId="869" priority="83" operator="containsText" text="RIESGO ALTO">
      <formula>NOT(ISERROR(SEARCH("RIESGO ALTO",Q154)))</formula>
    </cfRule>
    <cfRule type="containsText" dxfId="868" priority="84" operator="containsText" text="RIESGO EXTREMO">
      <formula>NOT(ISERROR(SEARCH("RIESGO EXTREMO",Q154)))</formula>
    </cfRule>
  </conditionalFormatting>
  <conditionalFormatting sqref="V154:V155">
    <cfRule type="containsText" dxfId="867" priority="73" operator="containsText" text="RIESGO BAJO">
      <formula>NOT(ISERROR(SEARCH("RIESGO BAJO",V154)))</formula>
    </cfRule>
    <cfRule type="containsText" dxfId="866" priority="74" operator="containsText" text="RIESGO MODERADO">
      <formula>NOT(ISERROR(SEARCH("RIESGO MODERADO",V154)))</formula>
    </cfRule>
    <cfRule type="containsText" dxfId="865" priority="75" operator="containsText" text="RIESGO ALTO">
      <formula>NOT(ISERROR(SEARCH("RIESGO ALTO",V154)))</formula>
    </cfRule>
    <cfRule type="containsText" dxfId="864" priority="76" operator="containsText" text="RIESGO EXTREMO">
      <formula>NOT(ISERROR(SEARCH("RIESGO EXTREMO",V154)))</formula>
    </cfRule>
  </conditionalFormatting>
  <conditionalFormatting sqref="U154:U155">
    <cfRule type="containsText" dxfId="863" priority="69" operator="containsText" text="RIESGO BAJO">
      <formula>NOT(ISERROR(SEARCH("RIESGO BAJO",U154)))</formula>
    </cfRule>
    <cfRule type="containsText" dxfId="862" priority="70" operator="containsText" text="RIESGO MODERADO">
      <formula>NOT(ISERROR(SEARCH("RIESGO MODERADO",U154)))</formula>
    </cfRule>
    <cfRule type="containsText" dxfId="861" priority="71" operator="containsText" text="RIESGO ALTO">
      <formula>NOT(ISERROR(SEARCH("RIESGO ALTO",U154)))</formula>
    </cfRule>
    <cfRule type="containsText" dxfId="860" priority="72" operator="containsText" text="RIESGO EXTREMO">
      <formula>NOT(ISERROR(SEARCH("RIESGO EXTREMO",U154)))</formula>
    </cfRule>
  </conditionalFormatting>
  <conditionalFormatting sqref="O129:Q130 V129:X130">
    <cfRule type="containsText" dxfId="859" priority="65" operator="containsText" text="RIESGO BAJO">
      <formula>NOT(ISERROR(SEARCH("RIESGO BAJO",O129)))</formula>
    </cfRule>
    <cfRule type="containsText" dxfId="858" priority="66" operator="containsText" text="RIESGO MODERADO">
      <formula>NOT(ISERROR(SEARCH("RIESGO MODERADO",O129)))</formula>
    </cfRule>
    <cfRule type="containsText" dxfId="857" priority="67" operator="containsText" text="RIESGO ALTO">
      <formula>NOT(ISERROR(SEARCH("RIESGO ALTO",O129)))</formula>
    </cfRule>
    <cfRule type="containsText" dxfId="856" priority="68" operator="containsText" text="RIESGO EXTREMO">
      <formula>NOT(ISERROR(SEARCH("RIESGO EXTREMO",O129)))</formula>
    </cfRule>
  </conditionalFormatting>
  <conditionalFormatting sqref="X132">
    <cfRule type="containsText" dxfId="855" priority="61" operator="containsText" text="RIESGO BAJO">
      <formula>NOT(ISERROR(SEARCH("RIESGO BAJO",X132)))</formula>
    </cfRule>
    <cfRule type="containsText" dxfId="854" priority="62" operator="containsText" text="RIESGO MODERADO">
      <formula>NOT(ISERROR(SEARCH("RIESGO MODERADO",X132)))</formula>
    </cfRule>
    <cfRule type="containsText" dxfId="853" priority="63" operator="containsText" text="RIESGO ALTO">
      <formula>NOT(ISERROR(SEARCH("RIESGO ALTO",X132)))</formula>
    </cfRule>
    <cfRule type="containsText" dxfId="852" priority="64" operator="containsText" text="RIESGO EXTREMO">
      <formula>NOT(ISERROR(SEARCH("RIESGO EXTREMO",X132)))</formula>
    </cfRule>
  </conditionalFormatting>
  <conditionalFormatting sqref="P132">
    <cfRule type="containsText" dxfId="851" priority="57" operator="containsText" text="RIESGO BAJO">
      <formula>NOT(ISERROR(SEARCH("RIESGO BAJO",P132)))</formula>
    </cfRule>
    <cfRule type="containsText" dxfId="850" priority="58" operator="containsText" text="RIESGO MODERADO">
      <formula>NOT(ISERROR(SEARCH("RIESGO MODERADO",P132)))</formula>
    </cfRule>
    <cfRule type="containsText" dxfId="849" priority="59" operator="containsText" text="RIESGO ALTO">
      <formula>NOT(ISERROR(SEARCH("RIESGO ALTO",P132)))</formula>
    </cfRule>
    <cfRule type="containsText" dxfId="848" priority="60" operator="containsText" text="RIESGO EXTREMO">
      <formula>NOT(ISERROR(SEARCH("RIESGO EXTREMO",P132)))</formula>
    </cfRule>
  </conditionalFormatting>
  <conditionalFormatting sqref="W132">
    <cfRule type="containsText" dxfId="847" priority="53" operator="containsText" text="RIESGO BAJO">
      <formula>NOT(ISERROR(SEARCH("RIESGO BAJO",W132)))</formula>
    </cfRule>
    <cfRule type="containsText" dxfId="846" priority="54" operator="containsText" text="RIESGO MODERADO">
      <formula>NOT(ISERROR(SEARCH("RIESGO MODERADO",W132)))</formula>
    </cfRule>
    <cfRule type="containsText" dxfId="845" priority="55" operator="containsText" text="RIESGO ALTO">
      <formula>NOT(ISERROR(SEARCH("RIESGO ALTO",W132)))</formula>
    </cfRule>
    <cfRule type="containsText" dxfId="844" priority="56" operator="containsText" text="RIESGO EXTREMO">
      <formula>NOT(ISERROR(SEARCH("RIESGO EXTREMO",W132)))</formula>
    </cfRule>
  </conditionalFormatting>
  <conditionalFormatting sqref="Q132">
    <cfRule type="containsText" dxfId="843" priority="49" operator="containsText" text="RIESGO BAJO">
      <formula>NOT(ISERROR(SEARCH("RIESGO BAJO",Q132)))</formula>
    </cfRule>
    <cfRule type="containsText" dxfId="842" priority="50" operator="containsText" text="RIESGO MODERADO">
      <formula>NOT(ISERROR(SEARCH("RIESGO MODERADO",Q132)))</formula>
    </cfRule>
    <cfRule type="containsText" dxfId="841" priority="51" operator="containsText" text="RIESGO ALTO">
      <formula>NOT(ISERROR(SEARCH("RIESGO ALTO",Q132)))</formula>
    </cfRule>
    <cfRule type="containsText" dxfId="840" priority="52" operator="containsText" text="RIESGO EXTREMO">
      <formula>NOT(ISERROR(SEARCH("RIESGO EXTREMO",Q132)))</formula>
    </cfRule>
  </conditionalFormatting>
  <conditionalFormatting sqref="V132">
    <cfRule type="containsText" dxfId="839" priority="45" operator="containsText" text="RIESGO BAJO">
      <formula>NOT(ISERROR(SEARCH("RIESGO BAJO",V132)))</formula>
    </cfRule>
    <cfRule type="containsText" dxfId="838" priority="46" operator="containsText" text="RIESGO MODERADO">
      <formula>NOT(ISERROR(SEARCH("RIESGO MODERADO",V132)))</formula>
    </cfRule>
    <cfRule type="containsText" dxfId="837" priority="47" operator="containsText" text="RIESGO ALTO">
      <formula>NOT(ISERROR(SEARCH("RIESGO ALTO",V132)))</formula>
    </cfRule>
    <cfRule type="containsText" dxfId="836" priority="48" operator="containsText" text="RIESGO EXTREMO">
      <formula>NOT(ISERROR(SEARCH("RIESGO EXTREMO",V132)))</formula>
    </cfRule>
  </conditionalFormatting>
  <conditionalFormatting sqref="W134:W136">
    <cfRule type="containsText" dxfId="835" priority="41" operator="containsText" text="RIESGO BAJO">
      <formula>NOT(ISERROR(SEARCH("RIESGO BAJO",W134)))</formula>
    </cfRule>
    <cfRule type="containsText" dxfId="834" priority="42" operator="containsText" text="RIESGO MODERADO">
      <formula>NOT(ISERROR(SEARCH("RIESGO MODERADO",W134)))</formula>
    </cfRule>
    <cfRule type="containsText" dxfId="833" priority="43" operator="containsText" text="RIESGO ALTO">
      <formula>NOT(ISERROR(SEARCH("RIESGO ALTO",W134)))</formula>
    </cfRule>
    <cfRule type="containsText" dxfId="832" priority="44" operator="containsText" text="RIESGO EXTREMO">
      <formula>NOT(ISERROR(SEARCH("RIESGO EXTREMO",W134)))</formula>
    </cfRule>
  </conditionalFormatting>
  <conditionalFormatting sqref="X134:X136">
    <cfRule type="containsText" dxfId="831" priority="37" operator="containsText" text="RIESGO BAJO">
      <formula>NOT(ISERROR(SEARCH("RIESGO BAJO",X134)))</formula>
    </cfRule>
    <cfRule type="containsText" dxfId="830" priority="38" operator="containsText" text="RIESGO MODERADO">
      <formula>NOT(ISERROR(SEARCH("RIESGO MODERADO",X134)))</formula>
    </cfRule>
    <cfRule type="containsText" dxfId="829" priority="39" operator="containsText" text="RIESGO ALTO">
      <formula>NOT(ISERROR(SEARCH("RIESGO ALTO",X134)))</formula>
    </cfRule>
    <cfRule type="containsText" dxfId="828" priority="40" operator="containsText" text="RIESGO EXTREMO">
      <formula>NOT(ISERROR(SEARCH("RIESGO EXTREMO",X134)))</formula>
    </cfRule>
  </conditionalFormatting>
  <conditionalFormatting sqref="Q134:Q136">
    <cfRule type="containsText" dxfId="827" priority="33" operator="containsText" text="RIESGO BAJO">
      <formula>NOT(ISERROR(SEARCH("RIESGO BAJO",Q134)))</formula>
    </cfRule>
    <cfRule type="containsText" dxfId="826" priority="34" operator="containsText" text="RIESGO MODERADO">
      <formula>NOT(ISERROR(SEARCH("RIESGO MODERADO",Q134)))</formula>
    </cfRule>
    <cfRule type="containsText" dxfId="825" priority="35" operator="containsText" text="RIESGO ALTO">
      <formula>NOT(ISERROR(SEARCH("RIESGO ALTO",Q134)))</formula>
    </cfRule>
    <cfRule type="containsText" dxfId="824" priority="36" operator="containsText" text="RIESGO EXTREMO">
      <formula>NOT(ISERROR(SEARCH("RIESGO EXTREMO",Q134)))</formula>
    </cfRule>
  </conditionalFormatting>
  <conditionalFormatting sqref="O132">
    <cfRule type="containsText" dxfId="823" priority="13" operator="containsText" text="RIESGO BAJO">
      <formula>NOT(ISERROR(SEARCH("RIESGO BAJO",O132)))</formula>
    </cfRule>
    <cfRule type="containsText" dxfId="822" priority="14" operator="containsText" text="RIESGO MODERADO">
      <formula>NOT(ISERROR(SEARCH("RIESGO MODERADO",O132)))</formula>
    </cfRule>
    <cfRule type="containsText" dxfId="821" priority="15" operator="containsText" text="RIESGO ALTO">
      <formula>NOT(ISERROR(SEARCH("RIESGO ALTO",O132)))</formula>
    </cfRule>
    <cfRule type="containsText" dxfId="820" priority="16" operator="containsText" text="RIESGO EXTREMO">
      <formula>NOT(ISERROR(SEARCH("RIESGO EXTREMO",O132)))</formula>
    </cfRule>
  </conditionalFormatting>
  <conditionalFormatting sqref="V134:V136">
    <cfRule type="containsText" dxfId="819" priority="29" operator="containsText" text="RIESGO BAJO">
      <formula>NOT(ISERROR(SEARCH("RIESGO BAJO",V134)))</formula>
    </cfRule>
    <cfRule type="containsText" dxfId="818" priority="30" operator="containsText" text="RIESGO MODERADO">
      <formula>NOT(ISERROR(SEARCH("RIESGO MODERADO",V134)))</formula>
    </cfRule>
    <cfRule type="containsText" dxfId="817" priority="31" operator="containsText" text="RIESGO ALTO">
      <formula>NOT(ISERROR(SEARCH("RIESGO ALTO",V134)))</formula>
    </cfRule>
    <cfRule type="containsText" dxfId="816" priority="32" operator="containsText" text="RIESGO EXTREMO">
      <formula>NOT(ISERROR(SEARCH("RIESGO EXTREMO",V134)))</formula>
    </cfRule>
  </conditionalFormatting>
  <conditionalFormatting sqref="U132">
    <cfRule type="containsText" dxfId="815" priority="1" operator="containsText" text="RIESGO BAJO">
      <formula>NOT(ISERROR(SEARCH("RIESGO BAJO",U132)))</formula>
    </cfRule>
    <cfRule type="containsText" dxfId="814" priority="2" operator="containsText" text="RIESGO MODERADO">
      <formula>NOT(ISERROR(SEARCH("RIESGO MODERADO",U132)))</formula>
    </cfRule>
    <cfRule type="containsText" dxfId="813" priority="3" operator="containsText" text="RIESGO ALTO">
      <formula>NOT(ISERROR(SEARCH("RIESGO ALTO",U132)))</formula>
    </cfRule>
    <cfRule type="containsText" dxfId="812" priority="4" operator="containsText" text="RIESGO EXTREMO">
      <formula>NOT(ISERROR(SEARCH("RIESGO EXTREMO",U132)))</formula>
    </cfRule>
  </conditionalFormatting>
  <conditionalFormatting sqref="P134:P136">
    <cfRule type="containsText" dxfId="811" priority="25" operator="containsText" text="RIESGO BAJO">
      <formula>NOT(ISERROR(SEARCH("RIESGO BAJO",P134)))</formula>
    </cfRule>
    <cfRule type="containsText" dxfId="810" priority="26" operator="containsText" text="RIESGO MODERADO">
      <formula>NOT(ISERROR(SEARCH("RIESGO MODERADO",P134)))</formula>
    </cfRule>
    <cfRule type="containsText" dxfId="809" priority="27" operator="containsText" text="RIESGO ALTO">
      <formula>NOT(ISERROR(SEARCH("RIESGO ALTO",P134)))</formula>
    </cfRule>
    <cfRule type="containsText" dxfId="808" priority="28" operator="containsText" text="RIESGO EXTREMO">
      <formula>NOT(ISERROR(SEARCH("RIESGO EXTREMO",P134)))</formula>
    </cfRule>
  </conditionalFormatting>
  <conditionalFormatting sqref="O134:O136">
    <cfRule type="containsText" dxfId="807" priority="21" operator="containsText" text="RIESGO BAJO">
      <formula>NOT(ISERROR(SEARCH("RIESGO BAJO",O134)))</formula>
    </cfRule>
    <cfRule type="containsText" dxfId="806" priority="22" operator="containsText" text="RIESGO MODERADO">
      <formula>NOT(ISERROR(SEARCH("RIESGO MODERADO",O134)))</formula>
    </cfRule>
    <cfRule type="containsText" dxfId="805" priority="23" operator="containsText" text="RIESGO ALTO">
      <formula>NOT(ISERROR(SEARCH("RIESGO ALTO",O134)))</formula>
    </cfRule>
    <cfRule type="containsText" dxfId="804" priority="24" operator="containsText" text="RIESGO EXTREMO">
      <formula>NOT(ISERROR(SEARCH("RIESGO EXTREMO",O134)))</formula>
    </cfRule>
  </conditionalFormatting>
  <conditionalFormatting sqref="U134:U136">
    <cfRule type="containsText" dxfId="803" priority="17" operator="containsText" text="RIESGO BAJO">
      <formula>NOT(ISERROR(SEARCH("RIESGO BAJO",U134)))</formula>
    </cfRule>
    <cfRule type="containsText" dxfId="802" priority="18" operator="containsText" text="RIESGO MODERADO">
      <formula>NOT(ISERROR(SEARCH("RIESGO MODERADO",U134)))</formula>
    </cfRule>
    <cfRule type="containsText" dxfId="801" priority="19" operator="containsText" text="RIESGO ALTO">
      <formula>NOT(ISERROR(SEARCH("RIESGO ALTO",U134)))</formula>
    </cfRule>
    <cfRule type="containsText" dxfId="800" priority="20" operator="containsText" text="RIESGO EXTREMO">
      <formula>NOT(ISERROR(SEARCH("RIESGO EXTREMO",U134)))</formula>
    </cfRule>
  </conditionalFormatting>
  <conditionalFormatting sqref="U129">
    <cfRule type="containsText" dxfId="799" priority="9" operator="containsText" text="RIESGO BAJO">
      <formula>NOT(ISERROR(SEARCH("RIESGO BAJO",U129)))</formula>
    </cfRule>
    <cfRule type="containsText" dxfId="798" priority="10" operator="containsText" text="RIESGO MODERADO">
      <formula>NOT(ISERROR(SEARCH("RIESGO MODERADO",U129)))</formula>
    </cfRule>
    <cfRule type="containsText" dxfId="797" priority="11" operator="containsText" text="RIESGO ALTO">
      <formula>NOT(ISERROR(SEARCH("RIESGO ALTO",U129)))</formula>
    </cfRule>
    <cfRule type="containsText" dxfId="796" priority="12" operator="containsText" text="RIESGO EXTREMO">
      <formula>NOT(ISERROR(SEARCH("RIESGO EXTREMO",U129)))</formula>
    </cfRule>
  </conditionalFormatting>
  <conditionalFormatting sqref="U130">
    <cfRule type="containsText" dxfId="795" priority="5" operator="containsText" text="RIESGO BAJO">
      <formula>NOT(ISERROR(SEARCH("RIESGO BAJO",U130)))</formula>
    </cfRule>
    <cfRule type="containsText" dxfId="794" priority="6" operator="containsText" text="RIESGO MODERADO">
      <formula>NOT(ISERROR(SEARCH("RIESGO MODERADO",U130)))</formula>
    </cfRule>
    <cfRule type="containsText" dxfId="793" priority="7" operator="containsText" text="RIESGO ALTO">
      <formula>NOT(ISERROR(SEARCH("RIESGO ALTO",U130)))</formula>
    </cfRule>
    <cfRule type="containsText" dxfId="792" priority="8" operator="containsText" text="RIESGO EXTREMO">
      <formula>NOT(ISERROR(SEARCH("RIESGO EXTREMO",U130)))</formula>
    </cfRule>
  </conditionalFormatting>
  <dataValidations count="34">
    <dataValidation type="list" allowBlank="1" showInputMessage="1" showErrorMessage="1" sqref="Q154:Q155" xr:uid="{8497A9F5-9566-46DE-BB8D-249CB5D12E72}">
      <formula1>#REF!</formula1>
    </dataValidation>
    <dataValidation type="list" allowBlank="1" showInputMessage="1" showErrorMessage="1" sqref="Q138 Q147 Q144 Q141 Q37:Q39 Q41 Q48 Q44:Q46 Q50 Q53 Q69 Q72 Q75:Q76 Q78:Q79 Q88:Q91 Q95 Q93 Q99:Q101 Q113 Q115 Q60 Q57:Q58 Q62:Q63 Q65 Q67 Q84 Q86 Q82 Q103 Q106 Q151 Q108:Q111 Q125 Q127 Q118:Q122" xr:uid="{F54CC210-1563-48E8-A7C9-F5C6DC61E6C9}">
      <formula1>#REF!</formula1>
    </dataValidation>
    <dataValidation type="list" allowBlank="1" showInputMessage="1" showErrorMessage="1" sqref="AN91 AN93:AN98" xr:uid="{127DBC74-020A-41F0-9745-5EC373B8E15C}">
      <formula1>$AN$6:$AN$15</formula1>
    </dataValidation>
    <dataValidation type="list" allowBlank="1" showInputMessage="1" showErrorMessage="1" sqref="AJ53:AJ56 AJ95:AJ98" xr:uid="{59109A4D-2842-4D94-9968-8AF2E31686DD}">
      <formula1>$AA$24:$AA$25</formula1>
    </dataValidation>
    <dataValidation type="list" allowBlank="1" showInputMessage="1" showErrorMessage="1" sqref="AK53:AK56 AK95:AK98 AA95:AA98" xr:uid="{6EA83A0E-0FA5-4468-B2DA-6522C644F135}">
      <formula1>$AJ$24:$AJ$25</formula1>
    </dataValidation>
    <dataValidation type="list" allowBlank="1" showInputMessage="1" showErrorMessage="1" sqref="AL53:AL56 AL95:AL98" xr:uid="{32FBCC4A-C8B2-4A7C-B96C-719F4AC24CFC}">
      <formula1>$AK$24:$AK$25</formula1>
    </dataValidation>
    <dataValidation type="list" allowBlank="1" showInputMessage="1" showErrorMessage="1" sqref="AM53:AM56 AM95:AM98" xr:uid="{C31EF1D4-5CDC-44A6-B3BD-1879F6E3BA05}">
      <formula1>$AL$24:$AL$25</formula1>
    </dataValidation>
    <dataValidation type="list" allowBlank="1" showInputMessage="1" showErrorMessage="1" sqref="AN53:AN56 AN95:AN98" xr:uid="{AA1117CD-E581-4889-A90E-705A2702CE5B}">
      <formula1>$AM$24:$AM$36</formula1>
    </dataValidation>
    <dataValidation type="list" allowBlank="1" showInputMessage="1" showErrorMessage="1" sqref="F37:F39 F41 F44:F46 F48 F50 F53 F60 F57:F58 F62:F63 F65 F67 F69 F72 F75:F76 F78:F79 F84 F86 F82 F88:F91 F95 F93 F99:F101 F103 F106 F108:F111 F113 F115 F118:F122 F127 F125 F138 F141:F147 F151 F154:F155 F132 F134:F136 F129:F130" xr:uid="{E27A2974-510E-4BA8-8808-29A8DC9D029B}">
      <formula1>$F$6:$F$11</formula1>
    </dataValidation>
    <dataValidation type="list" allowBlank="1" showInputMessage="1" showErrorMessage="1" sqref="G37:G39 G41 G44:G46 G48 G53 G50 G60 G57:G58 G62:G63 G65 G67 G69 G72 G75:G76 G78:G79 G84 G86 G82 G88:G91 G95 G93 G99:G101 G103 G106 G108:G111 G113 G115 G118:G122 G127 G125 G138 G141:G147 G151 G154:G155 G132 G134:G136 G129:G130" xr:uid="{7BA9796D-BF3C-4E30-BD10-816869872479}">
      <formula1>$G$6:$G$11</formula1>
    </dataValidation>
    <dataValidation type="list" allowBlank="1" showInputMessage="1" showErrorMessage="1" sqref="H37:H39 H41 H44:H46 H48 H50 H53 H60 H57:H58 H62:H63 H65 H67 H69 H72 H75:H76 H78:H79 H84 H86 H82 H88:H91 H95 H93 H99:H101 H103 H106 H108:H111 H113 H115 H118:H122 H127 H125 H138 H141:H147 H151 H154:H155 H132 H134:H136 H129:H130" xr:uid="{2AF504A1-F5B3-42F7-9260-151DE773DAB1}">
      <formula1>$H$6:$H$12</formula1>
    </dataValidation>
    <dataValidation type="list" allowBlank="1" showInputMessage="1" showErrorMessage="1" sqref="R37:R95 L37:L41 L44:L48 L50:L58 L60:L63 L65:L72 L75:L76 L78:L93 L95:L101 R99:R101 L106:L113 R103:R111 L103 L115:L125 R113 R115 R151:R155 L141:L147 L151:L155 R118:R147 L127:L138" xr:uid="{5A26215C-78E9-443D-8B28-F6B9D43123E5}">
      <formula1>$L$6:$L$10</formula1>
    </dataValidation>
    <dataValidation type="list" allowBlank="1" showInputMessage="1" showErrorMessage="1" sqref="S37:S101 M37:M41 M44:M48 M50:M58 M60:M63 M65:M72 M75:M76 M78:M93 M95:M101 M106:M113 M103 S103:S111 M115:M125 S113 S115 M151:M155 S151:S155 S118:S147 M127:M147" xr:uid="{4BAB660A-D7FC-4341-AED5-9332088CE2BA}">
      <formula1>$M$6:$M$10</formula1>
    </dataValidation>
    <dataValidation type="list" allowBlank="1" showInputMessage="1" showErrorMessage="1" sqref="AN37:AN90 AN92 AN95:AN108 AN111:AN155" xr:uid="{D308536B-3150-4A0A-AA54-E869950F392D}">
      <formula1>$AN$6:$AN$14</formula1>
    </dataValidation>
    <dataValidation type="list" allowBlank="1" showInputMessage="1" showErrorMessage="1" sqref="E37:E101 E151:E155 E141:E147 E103:E138" xr:uid="{DFAC9B56-FD34-4846-B719-1673E4E7FDB9}">
      <formula1>$E$6:$E$15</formula1>
    </dataValidation>
    <dataValidation type="list" allowBlank="1" showInputMessage="1" showErrorMessage="1" sqref="D139:D155 D138:E138 E141:E147 D37:D137" xr:uid="{299F330F-4848-4D8D-839A-61ED09D8182E}">
      <formula1>$D$6:$D$25</formula1>
    </dataValidation>
    <dataValidation type="list" allowBlank="1" showInputMessage="1" showErrorMessage="1" sqref="BM37:BM61 BM69:BM71 BM91:BM100 BM103:BM107 BM111 BM138:BM150 BM154:BM155" xr:uid="{CF4042EC-043C-4D30-AF94-EB2FAB1A012B}">
      <formula1>$BM$6:$BM$8</formula1>
    </dataValidation>
    <dataValidation type="list" allowBlank="1" showInputMessage="1" showErrorMessage="1" sqref="BL37:BL49 BL50:BM56 BL57:BL61 BL62:BM68 BM72:BM75 BL69:BL75 BL76:BM90 BL95:BM98 BL91:BL94 BM101 BL99:BL101 BL103:BL107 BL108:BM110 BM112:BM117 BL111:BL117 BM151:BM153 BL138:BL155 BL118:BM137" xr:uid="{5659D1B6-D646-47AD-ADD7-6C811787F908}">
      <formula1>$BL$6:$BL$7</formula1>
    </dataValidation>
    <dataValidation type="list" allowBlank="1" showInputMessage="1" showErrorMessage="1" sqref="X37:X101 X151:X155 X103:X146" xr:uid="{7F1E2978-31CB-4429-8B5D-7E0109E005D0}">
      <formula1>$X$6:$X$7</formula1>
    </dataValidation>
    <dataValidation type="list" allowBlank="1" showInputMessage="1" showErrorMessage="1" sqref="Q132 Q134:Q136 Q129:Q130" xr:uid="{4F127629-CA6D-4C88-B687-875DE560186B}">
      <formula1>#REF!</formula1>
    </dataValidation>
    <dataValidation type="list" allowBlank="1" showInputMessage="1" showErrorMessage="1" sqref="AJ37:AJ155" xr:uid="{4ED2AF23-736B-4DAC-B7D4-8B847D77F3DA}">
      <formula1>$AJ$6:$AJ$8</formula1>
    </dataValidation>
    <dataValidation type="list" allowBlank="1" showInputMessage="1" showErrorMessage="1" sqref="AA37:AA155" xr:uid="{FA242CDD-A81A-46F4-82BD-1524E87622BB}">
      <formula1>$AA$6:$AA$7</formula1>
    </dataValidation>
    <dataValidation type="list" allowBlank="1" showInputMessage="1" showErrorMessage="1" sqref="AK37:AM155" xr:uid="{36DAE8CA-1AAE-4137-9FD4-E3E29E9C0F17}">
      <formula1>$AK$6:$AK$7</formula1>
    </dataValidation>
    <dataValidation type="list" allowBlank="1" showInputMessage="1" showErrorMessage="1" sqref="AP37:AP155" xr:uid="{5970B2ED-67DB-49DC-B691-9820FBF7F57B}">
      <formula1>$AP$6:$AP$7</formula1>
    </dataValidation>
    <dataValidation type="list" allowBlank="1" showInputMessage="1" showErrorMessage="1" sqref="AQ37:AQ155" xr:uid="{7C7F8FB9-3115-4158-9D78-0B65B7CF4F9F}">
      <formula1>$AQ$6:$AQ$7</formula1>
    </dataValidation>
    <dataValidation type="list" allowBlank="1" showInputMessage="1" showErrorMessage="1" sqref="AR37:AR155" xr:uid="{80A1A01B-C597-4024-B3F4-8591E9F59CD9}">
      <formula1>$AR$6:$AR$7</formula1>
    </dataValidation>
    <dataValidation type="list" allowBlank="1" showInputMessage="1" showErrorMessage="1" sqref="AS37:AS155" xr:uid="{F58049CE-8BB2-4066-8D96-D6134EE83B3E}">
      <formula1>$AS$6:$AS$8</formula1>
    </dataValidation>
    <dataValidation type="list" allowBlank="1" showInputMessage="1" showErrorMessage="1" sqref="AT37:AT155" xr:uid="{C4AFDFC3-9A06-467A-BBFB-435F621D418B}">
      <formula1>$AT$6:$AT$7</formula1>
    </dataValidation>
    <dataValidation type="list" allowBlank="1" showInputMessage="1" showErrorMessage="1" sqref="AU37:AU155" xr:uid="{BD87A1AF-E71F-4980-96AD-7DE639597500}">
      <formula1>$AU$6:$AU$7</formula1>
    </dataValidation>
    <dataValidation type="list" allowBlank="1" showInputMessage="1" showErrorMessage="1" sqref="AV37:AV155" xr:uid="{8D94B991-4404-4D82-BA2F-4A495B93512B}">
      <formula1>$AV$6:$AV$8</formula1>
    </dataValidation>
    <dataValidation type="list" allowBlank="1" showInputMessage="1" showErrorMessage="1" sqref="BF37:BF155" xr:uid="{18E8EB51-1CD5-44D3-8B3C-98CC870B3DEE}">
      <formula1>$BF$6:$BF$8</formula1>
    </dataValidation>
    <dataValidation type="list" allowBlank="1" showInputMessage="1" showErrorMessage="1" sqref="AC37:AC155" xr:uid="{5438A526-368A-48DD-A5FB-3FC294D690A0}">
      <formula1>$AC$6:$AC$7</formula1>
    </dataValidation>
    <dataValidation type="list" allowBlank="1" showInputMessage="1" showErrorMessage="1" sqref="AI37:AI155" xr:uid="{E6722204-5AA8-4078-AC62-5B8B60ED0EE5}">
      <formula1>$AI$6:$AI$7</formula1>
    </dataValidation>
    <dataValidation type="list" allowBlank="1" showInputMessage="1" showErrorMessage="1" sqref="AO37:AO155" xr:uid="{3E708C64-5CFB-4C0D-A10F-A6D71637F0B2}">
      <formula1>$AO$6:$AO$7</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1B423-F5F3-4060-ACAE-E36FF6CB2DAB}">
  <sheetPr>
    <tabColor theme="8" tint="-0.249977111117893"/>
  </sheetPr>
  <dimension ref="A1:EH103"/>
  <sheetViews>
    <sheetView showGridLines="0" zoomScale="70" zoomScaleNormal="70" zoomScaleSheetLayoutView="8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0.664062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77" width="11.44140625" style="1" customWidth="1"/>
    <col min="78" max="16384" width="11.44140625" style="1"/>
  </cols>
  <sheetData>
    <row r="1" spans="2:65" ht="5.95" customHeight="1" thickBot="1" x14ac:dyDescent="0.3"/>
    <row r="2" spans="2:65"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row>
    <row r="3" spans="2:65"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row>
    <row r="4" spans="2:65"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row>
    <row r="5" spans="2:65"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row>
    <row r="6" spans="2:65" hidden="1" x14ac:dyDescent="0.25">
      <c r="B6" s="3" t="s">
        <v>133</v>
      </c>
      <c r="D6" s="2" t="s">
        <v>58</v>
      </c>
      <c r="E6" s="1" t="s">
        <v>36</v>
      </c>
      <c r="F6" s="1" t="s">
        <v>64</v>
      </c>
      <c r="G6" s="1" t="s">
        <v>75</v>
      </c>
      <c r="H6" s="1" t="s">
        <v>80</v>
      </c>
      <c r="L6" s="1">
        <v>1</v>
      </c>
      <c r="M6" s="1">
        <v>1</v>
      </c>
      <c r="O6" s="5" t="s">
        <v>84</v>
      </c>
      <c r="P6" s="5" t="s">
        <v>84</v>
      </c>
      <c r="Q6" s="1" t="s">
        <v>89</v>
      </c>
      <c r="R6" s="1">
        <v>1</v>
      </c>
      <c r="S6" s="1">
        <v>1</v>
      </c>
      <c r="U6" s="5" t="s">
        <v>84</v>
      </c>
      <c r="V6" s="5" t="s">
        <v>84</v>
      </c>
      <c r="X6" s="1" t="s">
        <v>6</v>
      </c>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row>
    <row r="7" spans="2:65" hidden="1" x14ac:dyDescent="0.25">
      <c r="B7" s="3" t="s">
        <v>134</v>
      </c>
      <c r="D7" s="2" t="s">
        <v>8</v>
      </c>
      <c r="E7" s="1" t="s">
        <v>34</v>
      </c>
      <c r="F7" s="1" t="s">
        <v>65</v>
      </c>
      <c r="G7" s="1" t="s">
        <v>76</v>
      </c>
      <c r="H7" s="1" t="s">
        <v>81</v>
      </c>
      <c r="L7" s="1">
        <v>2</v>
      </c>
      <c r="M7" s="1">
        <v>2</v>
      </c>
      <c r="O7" s="5" t="s">
        <v>85</v>
      </c>
      <c r="P7" s="5" t="s">
        <v>85</v>
      </c>
      <c r="Q7" s="1" t="s">
        <v>90</v>
      </c>
      <c r="R7" s="1">
        <v>2</v>
      </c>
      <c r="S7" s="1">
        <v>2</v>
      </c>
      <c r="U7" s="5" t="s">
        <v>85</v>
      </c>
      <c r="V7" s="5" t="s">
        <v>85</v>
      </c>
      <c r="X7" s="1" t="s">
        <v>23</v>
      </c>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row>
    <row r="8" spans="2:65" hidden="1" x14ac:dyDescent="0.25">
      <c r="B8" s="3" t="s">
        <v>135</v>
      </c>
      <c r="D8" s="2" t="s">
        <v>44</v>
      </c>
      <c r="E8" s="1" t="s">
        <v>32</v>
      </c>
      <c r="F8" s="1" t="s">
        <v>66</v>
      </c>
      <c r="G8" s="1" t="s">
        <v>77</v>
      </c>
      <c r="H8" s="1" t="s">
        <v>82</v>
      </c>
      <c r="L8" s="1">
        <v>3</v>
      </c>
      <c r="M8" s="1">
        <v>3</v>
      </c>
      <c r="O8" s="5" t="s">
        <v>86</v>
      </c>
      <c r="P8" s="5" t="s">
        <v>86</v>
      </c>
      <c r="Q8" s="1" t="s">
        <v>91</v>
      </c>
      <c r="R8" s="1">
        <v>3</v>
      </c>
      <c r="S8" s="1">
        <v>3</v>
      </c>
      <c r="U8" s="5" t="s">
        <v>86</v>
      </c>
      <c r="V8" s="5" t="s">
        <v>86</v>
      </c>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row>
    <row r="9" spans="2:65" hidden="1" x14ac:dyDescent="0.25">
      <c r="B9" s="3" t="s">
        <v>136</v>
      </c>
      <c r="D9" s="2" t="s">
        <v>43</v>
      </c>
      <c r="E9" s="1" t="s">
        <v>33</v>
      </c>
      <c r="F9" s="1" t="s">
        <v>67</v>
      </c>
      <c r="G9" s="1" t="s">
        <v>78</v>
      </c>
      <c r="H9" s="1" t="s">
        <v>71</v>
      </c>
      <c r="L9" s="1">
        <v>4</v>
      </c>
      <c r="M9" s="1">
        <v>4</v>
      </c>
      <c r="O9" s="5" t="s">
        <v>87</v>
      </c>
      <c r="P9" s="5" t="s">
        <v>87</v>
      </c>
      <c r="Q9" s="1" t="s">
        <v>92</v>
      </c>
      <c r="R9" s="1">
        <v>4</v>
      </c>
      <c r="S9" s="1">
        <v>4</v>
      </c>
      <c r="U9" s="5" t="s">
        <v>87</v>
      </c>
      <c r="V9" s="5" t="s">
        <v>87</v>
      </c>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row>
    <row r="10" spans="2:65" hidden="1" x14ac:dyDescent="0.25">
      <c r="B10" s="3" t="s">
        <v>137</v>
      </c>
      <c r="D10" s="2" t="s">
        <v>46</v>
      </c>
      <c r="E10" s="1" t="s">
        <v>35</v>
      </c>
      <c r="F10" s="1" t="s">
        <v>68</v>
      </c>
      <c r="G10" s="1" t="s">
        <v>41</v>
      </c>
      <c r="H10" s="1" t="s">
        <v>72</v>
      </c>
      <c r="L10" s="1">
        <v>5</v>
      </c>
      <c r="M10" s="1">
        <v>5</v>
      </c>
      <c r="R10" s="1">
        <v>5</v>
      </c>
      <c r="S10" s="1">
        <v>5</v>
      </c>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row>
    <row r="11" spans="2:65" hidden="1" x14ac:dyDescent="0.25">
      <c r="B11" s="3" t="s">
        <v>138</v>
      </c>
      <c r="D11" s="2" t="s">
        <v>55</v>
      </c>
      <c r="E11" s="1" t="s">
        <v>41</v>
      </c>
      <c r="F11" s="1" t="s">
        <v>69</v>
      </c>
      <c r="G11" s="1" t="s">
        <v>79</v>
      </c>
      <c r="H11" s="1" t="s">
        <v>83</v>
      </c>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row>
    <row r="12" spans="2:65" hidden="1" x14ac:dyDescent="0.25">
      <c r="B12" s="3" t="s">
        <v>139</v>
      </c>
      <c r="D12" s="2" t="s">
        <v>49</v>
      </c>
      <c r="E12" s="1" t="s">
        <v>39</v>
      </c>
      <c r="H12" s="1" t="s">
        <v>73</v>
      </c>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row>
    <row r="13" spans="2:65" hidden="1" x14ac:dyDescent="0.25">
      <c r="B13" s="3" t="s">
        <v>140</v>
      </c>
      <c r="D13" s="2" t="s">
        <v>60</v>
      </c>
      <c r="E13" s="1" t="s">
        <v>37</v>
      </c>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row>
    <row r="14" spans="2:65" hidden="1" x14ac:dyDescent="0.25">
      <c r="B14" s="3" t="s">
        <v>141</v>
      </c>
      <c r="D14" s="2" t="s">
        <v>48</v>
      </c>
      <c r="E14" s="1" t="s">
        <v>38</v>
      </c>
      <c r="J14" s="24">
        <v>2</v>
      </c>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row>
    <row r="15" spans="2:65" hidden="1" x14ac:dyDescent="0.25">
      <c r="B15" s="3" t="s">
        <v>142</v>
      </c>
      <c r="D15" s="2" t="s">
        <v>51</v>
      </c>
      <c r="E15" s="1" t="s">
        <v>40</v>
      </c>
      <c r="J15" s="1" t="s">
        <v>498</v>
      </c>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row>
    <row r="16" spans="2:65" hidden="1" x14ac:dyDescent="0.25">
      <c r="B16" s="3" t="s">
        <v>143</v>
      </c>
      <c r="D16" s="2" t="s">
        <v>52</v>
      </c>
      <c r="J16" s="1" t="str">
        <f>+CHOOSE(J14,D6,D7,D8,D9,D10,D11,D12,D13,D14,D15,D16,D17,D18,D19,D20,D21,D22,D23,D24,D25)</f>
        <v>Direccionamiento Estratégico y Planeación</v>
      </c>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row>
    <row r="17" spans="2:70" hidden="1" x14ac:dyDescent="0.25">
      <c r="B17" s="3" t="s">
        <v>144</v>
      </c>
      <c r="D17" s="2" t="s">
        <v>54</v>
      </c>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row>
    <row r="18" spans="2:70" hidden="1" x14ac:dyDescent="0.25">
      <c r="B18" s="3" t="s">
        <v>145</v>
      </c>
      <c r="D18" s="2" t="s">
        <v>53</v>
      </c>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row>
    <row r="19" spans="2:70" hidden="1" x14ac:dyDescent="0.25">
      <c r="B19" s="3" t="s">
        <v>146</v>
      </c>
      <c r="D19" s="2" t="s">
        <v>42</v>
      </c>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row>
    <row r="20" spans="2:70" hidden="1" x14ac:dyDescent="0.25">
      <c r="B20" s="3" t="s">
        <v>147</v>
      </c>
      <c r="D20" s="2" t="s">
        <v>45</v>
      </c>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row>
    <row r="21" spans="2:70" hidden="1" x14ac:dyDescent="0.25">
      <c r="B21" s="3" t="s">
        <v>148</v>
      </c>
      <c r="D21" s="2" t="s">
        <v>57</v>
      </c>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row>
    <row r="22" spans="2:70" hidden="1" x14ac:dyDescent="0.25">
      <c r="B22" s="3" t="s">
        <v>149</v>
      </c>
      <c r="D22" s="2" t="s">
        <v>56</v>
      </c>
    </row>
    <row r="23" spans="2:70" hidden="1" x14ac:dyDescent="0.25">
      <c r="B23" s="3" t="s">
        <v>150</v>
      </c>
      <c r="D23" s="2" t="s">
        <v>47</v>
      </c>
    </row>
    <row r="24" spans="2:70" hidden="1" x14ac:dyDescent="0.25">
      <c r="B24" s="3" t="s">
        <v>151</v>
      </c>
      <c r="D24" s="2" t="s">
        <v>59</v>
      </c>
    </row>
    <row r="25" spans="2:70" hidden="1" x14ac:dyDescent="0.25">
      <c r="B25" s="3" t="s">
        <v>152</v>
      </c>
      <c r="D25" s="2" t="s">
        <v>50</v>
      </c>
    </row>
    <row r="27" spans="2:70" s="4" customFormat="1" ht="9.1" customHeight="1" thickBot="1" x14ac:dyDescent="0.35">
      <c r="B27" s="15"/>
      <c r="C27" s="27"/>
      <c r="AG27" s="16"/>
      <c r="AH27" s="16"/>
      <c r="BR27" s="27"/>
    </row>
    <row r="28" spans="2:70" s="4" customFormat="1" ht="15.05" thickBot="1" x14ac:dyDescent="0.35">
      <c r="B28" s="15"/>
      <c r="C28" s="27"/>
      <c r="D28" s="200" t="s">
        <v>690</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138" s="4" customFormat="1" ht="15.05" hidden="1" thickBot="1" x14ac:dyDescent="0.35">
      <c r="B33" s="15"/>
      <c r="C33" s="27"/>
      <c r="AG33" s="16"/>
      <c r="AH33" s="16"/>
      <c r="BR33" s="27"/>
    </row>
    <row r="34" spans="1:138" s="4" customFormat="1" ht="15.05" hidden="1" thickBot="1" x14ac:dyDescent="0.35">
      <c r="B34" s="15"/>
      <c r="C34" s="27"/>
      <c r="AG34" s="16"/>
      <c r="AH34" s="16"/>
      <c r="BR34" s="27"/>
    </row>
    <row r="35" spans="1:138"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138"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138" s="36" customFormat="1" ht="160.44999999999999" customHeight="1" x14ac:dyDescent="0.25">
      <c r="A37" s="74">
        <v>15</v>
      </c>
      <c r="B37" s="74" t="s">
        <v>420</v>
      </c>
      <c r="C37" s="99" t="s">
        <v>58</v>
      </c>
      <c r="D37" s="75" t="s">
        <v>58</v>
      </c>
      <c r="E37" s="75" t="s">
        <v>38</v>
      </c>
      <c r="F37" s="70" t="s">
        <v>69</v>
      </c>
      <c r="G37" s="70" t="s">
        <v>77</v>
      </c>
      <c r="H37" s="70" t="s">
        <v>82</v>
      </c>
      <c r="I37" s="76" t="s">
        <v>212</v>
      </c>
      <c r="J37" s="77" t="s">
        <v>655</v>
      </c>
      <c r="K37" s="76" t="s">
        <v>213</v>
      </c>
      <c r="L37" s="71">
        <v>4</v>
      </c>
      <c r="M37" s="71">
        <v>4</v>
      </c>
      <c r="N37" s="102">
        <f>+L37*M37</f>
        <v>16</v>
      </c>
      <c r="O37" s="103" t="str">
        <f>(CONCATENATE(L37,M37))</f>
        <v>44</v>
      </c>
      <c r="P37" s="63" t="str">
        <f>IF(OR(O37="11",O37="12",O37="21",O37="22",O37="31"),$P$9,IF(OR(O37="41",O37="32",O37="23",O37="13"),$P$8,IF(OR(O37="51",O37="52",O37="42",O37="43",O37="33",O37="24",O37="14"),$P$7,IF(OR(O37="53",O37="54",O37="44",O37="34",O37="55",O37="45",O37="35",O37="25",O37="15"),$P$6,0))))</f>
        <v>RIESGO EXTREMO</v>
      </c>
      <c r="Q37" s="63" t="s">
        <v>90</v>
      </c>
      <c r="R37" s="73">
        <f>+IF(INT(L37-BO37)&lt;=1,1,INT(L37-BO37))</f>
        <v>2</v>
      </c>
      <c r="S37" s="73">
        <f>INT(M37-BQ37)</f>
        <v>2</v>
      </c>
      <c r="T37" s="102">
        <f>+R37*S37</f>
        <v>4</v>
      </c>
      <c r="U37" s="103" t="str">
        <f>(CONCATENATE(R37,S37))</f>
        <v>22</v>
      </c>
      <c r="V37" s="63" t="str">
        <f>IF(OR(U37="11",U37="12",U37="21",U37="22",U37="31"),$P$9,IF(OR(U37="41",U37="32",U37="23",U37="13"),$P$8,IF(OR(U37="51",U37="52",U37="42",U37="43",U37="33",U37="24",U37="14"),$P$7,IF(OR(U37="53",U37="54",U37="44",U37="34",U37="55",U37="45",U37="35",U37="25",U37="15"),$P$6,0))))</f>
        <v>RIESGO BAJO</v>
      </c>
      <c r="W37" s="70" t="s">
        <v>790</v>
      </c>
      <c r="X37" s="70" t="s">
        <v>23</v>
      </c>
      <c r="Y37" s="76" t="s">
        <v>689</v>
      </c>
      <c r="Z37" s="80" t="s">
        <v>214</v>
      </c>
      <c r="AA37" s="33" t="s">
        <v>23</v>
      </c>
      <c r="AB37" s="80" t="s">
        <v>656</v>
      </c>
      <c r="AC37" s="33" t="s">
        <v>7</v>
      </c>
      <c r="AD37" s="72">
        <f>+SUM(AE37:AH37)</f>
        <v>2</v>
      </c>
      <c r="AE37" s="33">
        <v>0</v>
      </c>
      <c r="AF37" s="33">
        <v>1</v>
      </c>
      <c r="AG37" s="33">
        <v>0</v>
      </c>
      <c r="AH37" s="33">
        <v>1</v>
      </c>
      <c r="AI37" s="33" t="s">
        <v>23</v>
      </c>
      <c r="AJ37" s="33" t="s">
        <v>20</v>
      </c>
      <c r="AK37" s="33" t="s">
        <v>6</v>
      </c>
      <c r="AL37" s="33" t="s">
        <v>6</v>
      </c>
      <c r="AM37" s="33" t="s">
        <v>6</v>
      </c>
      <c r="AN37" s="33" t="s">
        <v>31</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149">
        <f>+AVERAGE(BI37:BI37)</f>
        <v>100</v>
      </c>
      <c r="BK37" s="72" t="str">
        <f>IF(BJ37&lt;50,"Débil",IF(BJ37=100,"Fuerte","Moderado"))</f>
        <v>Fuerte</v>
      </c>
      <c r="BL37" s="39" t="s">
        <v>165</v>
      </c>
      <c r="BM37" s="39" t="s">
        <v>165</v>
      </c>
      <c r="BN37" s="66">
        <f>IF(E37=$E$7,0,IF(AND(BK37="Fuerte",BL37="Directamente"),2,IF(AND(BK37="Moderado",BL37="Directamente"),1,0)))</f>
        <v>2</v>
      </c>
      <c r="BO37" s="81">
        <f>+AVERAGE(BN37:BN37)</f>
        <v>2</v>
      </c>
      <c r="BP37" s="66">
        <f>IF(D37=$E$7,0,IF(AND(BK37="Fuerte",BL37="Indirectamente"),1,IF(AND(BK37="Fuerte",BL37="Directamente"),2,IF(AND(BK37="Moderado",BL37="Directamente"),1,0))))</f>
        <v>2</v>
      </c>
      <c r="BQ37" s="81">
        <f>+AVERAGE(BP37:BP37)</f>
        <v>2</v>
      </c>
      <c r="BR37" s="99" t="s">
        <v>58</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167.35" customHeight="1" x14ac:dyDescent="0.25">
      <c r="A38" s="74">
        <v>16</v>
      </c>
      <c r="B38" s="74" t="s">
        <v>421</v>
      </c>
      <c r="C38" s="99" t="s">
        <v>58</v>
      </c>
      <c r="D38" s="75" t="s">
        <v>58</v>
      </c>
      <c r="E38" s="75" t="s">
        <v>34</v>
      </c>
      <c r="F38" s="70" t="s">
        <v>69</v>
      </c>
      <c r="G38" s="70" t="s">
        <v>76</v>
      </c>
      <c r="H38" s="70" t="s">
        <v>71</v>
      </c>
      <c r="I38" s="76" t="s">
        <v>216</v>
      </c>
      <c r="J38" s="77" t="s">
        <v>217</v>
      </c>
      <c r="K38" s="76" t="s">
        <v>218</v>
      </c>
      <c r="L38" s="71">
        <v>4</v>
      </c>
      <c r="M38" s="71">
        <v>4</v>
      </c>
      <c r="N38" s="102">
        <f>+L38*M38</f>
        <v>16</v>
      </c>
      <c r="O38" s="103" t="str">
        <f>(CONCATENATE(L38,M38))</f>
        <v>44</v>
      </c>
      <c r="P38" s="63" t="str">
        <f>IF(OR(O38="11",O38="12",O38="21",O38="22",O38="31"),$P$9,IF(OR(O38="41",O38="32",O38="23",O38="13"),$P$8,IF(OR(O38="51",O38="52",O38="42",O38="43",O38="33",O38="24",O38="14"),$P$7,IF(OR(O38="53",O38="54",O38="44",O38="34",O38="55",O38="45",O38="35",O38="25",O38="15"),$P$6,0))))</f>
        <v>RIESGO EXTREMO</v>
      </c>
      <c r="Q38" s="63" t="s">
        <v>90</v>
      </c>
      <c r="R38" s="73">
        <f>INT(L38-BO38)</f>
        <v>4</v>
      </c>
      <c r="S38" s="73">
        <f>INT(M38-BQ38)</f>
        <v>4</v>
      </c>
      <c r="T38" s="102">
        <f>+R38*S38</f>
        <v>16</v>
      </c>
      <c r="U38" s="103" t="str">
        <f>(CONCATENATE(R38,S38))</f>
        <v>44</v>
      </c>
      <c r="V38" s="63" t="str">
        <f>IF(OR(U38="11",U38="12",U38="21",U38="22",U38="31"),$P$9,IF(OR(U38="41",U38="32",U38="23",U38="13"),$P$8,IF(OR(U38="51",U38="52",U38="42",U38="43",U38="33",U38="24",U38="14"),$P$7,IF(OR(U38="53",U38="54",U38="44",U38="34",U38="55",U38="45",U38="35",U38="25",U38="15"),$P$6,0))))</f>
        <v>RIESGO EXTREMO</v>
      </c>
      <c r="W38" s="70" t="s">
        <v>790</v>
      </c>
      <c r="X38" s="70" t="s">
        <v>23</v>
      </c>
      <c r="Y38" s="76" t="s">
        <v>689</v>
      </c>
      <c r="Z38" s="80" t="s">
        <v>214</v>
      </c>
      <c r="AA38" s="33" t="s">
        <v>23</v>
      </c>
      <c r="AB38" s="80" t="s">
        <v>656</v>
      </c>
      <c r="AC38" s="33" t="s">
        <v>7</v>
      </c>
      <c r="AD38" s="72">
        <f>+SUM(AE38:AH38)</f>
        <v>2</v>
      </c>
      <c r="AE38" s="33">
        <v>0</v>
      </c>
      <c r="AF38" s="33">
        <v>1</v>
      </c>
      <c r="AG38" s="33">
        <v>0</v>
      </c>
      <c r="AH38" s="33">
        <v>1</v>
      </c>
      <c r="AI38" s="33" t="s">
        <v>23</v>
      </c>
      <c r="AJ38" s="33" t="s">
        <v>20</v>
      </c>
      <c r="AK38" s="33" t="s">
        <v>6</v>
      </c>
      <c r="AL38" s="33" t="s">
        <v>6</v>
      </c>
      <c r="AM38" s="33" t="s">
        <v>6</v>
      </c>
      <c r="AN38" s="33" t="s">
        <v>31</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+IF(BH38=$BE$6,100,IF(BH38=$BE$7,50,0))</f>
        <v>100</v>
      </c>
      <c r="BJ38" s="149">
        <f>+AVERAGE(BI38:BI38)</f>
        <v>100</v>
      </c>
      <c r="BK38" s="72" t="str">
        <f>IF(BJ38&lt;50,"Débil",IF(BJ38=100,"Fuerte","Moderado"))</f>
        <v>Fuerte</v>
      </c>
      <c r="BL38" s="39" t="s">
        <v>165</v>
      </c>
      <c r="BM38" s="39" t="s">
        <v>165</v>
      </c>
      <c r="BN38" s="66">
        <f>IF(E38=$E$7,0,IF(AND(BK38="Fuerte",BL38="Directamente"),2,IF(AND(BK38="Moderado",BL38="Directamente"),1,0)))</f>
        <v>0</v>
      </c>
      <c r="BO38" s="81">
        <f>+AVERAGE(BN38:BN38)</f>
        <v>0</v>
      </c>
      <c r="BP38" s="66">
        <f>IF(D38=$E$7,0,IF(AND(BK38="Fuerte",BL38="Indirectamente"),1,IF(AND(BK38="Fuerte",BL38="Directamente"),2,IF(AND(BK38="Moderado",BL38="Directamente"),1,0))))</f>
        <v>2</v>
      </c>
      <c r="BQ38" s="81">
        <f>+IF(E38="De Corrupción",0,AVERAGE(BP38:BP38))</f>
        <v>0</v>
      </c>
      <c r="BR38" s="99" t="s">
        <v>58</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x14ac:dyDescent="0.25">
      <c r="K39" s="22"/>
      <c r="N39" s="68"/>
      <c r="O39" s="69"/>
      <c r="T39" s="68"/>
      <c r="U39" s="69"/>
      <c r="BJ39" s="68"/>
    </row>
    <row r="40" spans="1:138" x14ac:dyDescent="0.25">
      <c r="K40" s="22"/>
      <c r="N40" s="203"/>
      <c r="O40" s="204"/>
      <c r="T40" s="203"/>
      <c r="U40" s="204"/>
      <c r="BJ40" s="203"/>
    </row>
    <row r="41" spans="1:138" x14ac:dyDescent="0.25">
      <c r="K41" s="22"/>
      <c r="N41" s="203"/>
      <c r="O41" s="204"/>
      <c r="T41" s="203"/>
      <c r="U41" s="204"/>
      <c r="BJ41" s="203"/>
    </row>
    <row r="42" spans="1:138" x14ac:dyDescent="0.25">
      <c r="K42" s="22"/>
      <c r="N42" s="203"/>
      <c r="O42" s="204"/>
      <c r="T42" s="203"/>
      <c r="U42" s="204"/>
      <c r="BJ42" s="203"/>
    </row>
    <row r="43" spans="1:138" x14ac:dyDescent="0.25">
      <c r="K43" s="22"/>
      <c r="N43" s="203"/>
      <c r="O43" s="204"/>
      <c r="T43" s="203"/>
      <c r="U43" s="204"/>
      <c r="BJ43" s="203"/>
    </row>
    <row r="44" spans="1:138" x14ac:dyDescent="0.25">
      <c r="K44" s="22"/>
      <c r="N44" s="203"/>
      <c r="O44" s="204"/>
      <c r="T44" s="203"/>
      <c r="U44" s="204"/>
      <c r="BJ44" s="203"/>
    </row>
    <row r="45" spans="1:138" x14ac:dyDescent="0.25">
      <c r="K45" s="22"/>
      <c r="N45" s="203"/>
      <c r="O45" s="204"/>
      <c r="T45" s="203"/>
      <c r="U45" s="204"/>
      <c r="BJ45" s="203"/>
    </row>
    <row r="46" spans="1:138" x14ac:dyDescent="0.25">
      <c r="K46" s="22"/>
      <c r="N46" s="203"/>
      <c r="O46" s="204"/>
      <c r="T46" s="203"/>
      <c r="U46" s="204"/>
      <c r="BJ46" s="203"/>
    </row>
    <row r="47" spans="1:138" x14ac:dyDescent="0.25">
      <c r="K47" s="22"/>
    </row>
    <row r="48" spans="1:138" x14ac:dyDescent="0.25">
      <c r="K48" s="22"/>
      <c r="N48" s="203"/>
      <c r="O48" s="204"/>
      <c r="T48" s="203"/>
      <c r="U48" s="204"/>
      <c r="BJ48" s="203"/>
    </row>
    <row r="49" spans="11:62" x14ac:dyDescent="0.25">
      <c r="K49" s="22"/>
      <c r="N49" s="203"/>
      <c r="O49" s="204"/>
      <c r="T49" s="203"/>
      <c r="U49" s="204"/>
      <c r="BJ49" s="203"/>
    </row>
    <row r="50" spans="11:62" x14ac:dyDescent="0.25">
      <c r="K50" s="22"/>
    </row>
    <row r="51" spans="11:62" x14ac:dyDescent="0.25">
      <c r="K51" s="22"/>
    </row>
    <row r="52" spans="11:62" x14ac:dyDescent="0.25">
      <c r="K52" s="22"/>
    </row>
    <row r="53" spans="11:62" x14ac:dyDescent="0.25">
      <c r="K53" s="22"/>
      <c r="N53" s="203"/>
      <c r="O53" s="204"/>
      <c r="T53" s="203"/>
      <c r="U53" s="204"/>
      <c r="BJ53" s="203"/>
    </row>
    <row r="54" spans="11:62" x14ac:dyDescent="0.25">
      <c r="K54" s="22"/>
      <c r="N54" s="203"/>
      <c r="O54" s="204"/>
      <c r="T54" s="203"/>
      <c r="U54" s="204"/>
      <c r="BJ54" s="203"/>
    </row>
    <row r="55" spans="11:62" x14ac:dyDescent="0.25">
      <c r="K55" s="22"/>
      <c r="N55" s="203"/>
      <c r="O55" s="204"/>
      <c r="T55" s="203"/>
      <c r="U55" s="204"/>
      <c r="BJ55" s="203"/>
    </row>
    <row r="56" spans="11:62" x14ac:dyDescent="0.25">
      <c r="K56" s="22"/>
      <c r="N56" s="203"/>
      <c r="O56" s="204"/>
      <c r="T56" s="203"/>
      <c r="U56" s="204"/>
      <c r="BJ56" s="203"/>
    </row>
    <row r="57" spans="11:62" x14ac:dyDescent="0.25">
      <c r="K57" s="22"/>
      <c r="N57" s="203"/>
      <c r="O57" s="204"/>
      <c r="T57" s="203"/>
      <c r="U57" s="204"/>
      <c r="BJ57" s="203"/>
    </row>
    <row r="58" spans="11:62" x14ac:dyDescent="0.25">
      <c r="K58" s="22"/>
      <c r="N58" s="203"/>
      <c r="O58" s="204"/>
      <c r="T58" s="203"/>
      <c r="U58" s="204"/>
      <c r="BJ58" s="203"/>
    </row>
    <row r="59" spans="11:62" x14ac:dyDescent="0.25">
      <c r="K59" s="22"/>
      <c r="N59" s="203"/>
      <c r="O59" s="204"/>
      <c r="T59" s="203"/>
      <c r="U59" s="204"/>
      <c r="BJ59" s="203"/>
    </row>
    <row r="60" spans="11:62" x14ac:dyDescent="0.25">
      <c r="K60" s="22"/>
      <c r="N60" s="203"/>
      <c r="O60" s="204"/>
      <c r="T60" s="203"/>
      <c r="U60" s="204"/>
      <c r="BJ60" s="203"/>
    </row>
    <row r="61" spans="11:62" x14ac:dyDescent="0.25">
      <c r="K61" s="22"/>
      <c r="N61" s="203"/>
      <c r="O61" s="204"/>
      <c r="T61" s="203"/>
      <c r="U61" s="204"/>
      <c r="BJ61" s="203"/>
    </row>
    <row r="62" spans="11:62" x14ac:dyDescent="0.25">
      <c r="K62" s="22"/>
    </row>
    <row r="63" spans="11:62" x14ac:dyDescent="0.25">
      <c r="K63" s="22"/>
    </row>
    <row r="64" spans="11:62" x14ac:dyDescent="0.25">
      <c r="K64" s="22"/>
      <c r="N64" s="203"/>
      <c r="O64" s="204"/>
      <c r="T64" s="203"/>
      <c r="U64" s="204"/>
      <c r="BJ64" s="203"/>
    </row>
    <row r="65" spans="11:62" x14ac:dyDescent="0.25">
      <c r="K65" s="22"/>
      <c r="N65" s="203"/>
      <c r="O65" s="204"/>
      <c r="T65" s="203"/>
      <c r="U65" s="204"/>
      <c r="BJ65" s="203"/>
    </row>
    <row r="66" spans="11:62" x14ac:dyDescent="0.25">
      <c r="K66" s="22"/>
    </row>
    <row r="67" spans="11:62" x14ac:dyDescent="0.25">
      <c r="K67" s="22"/>
      <c r="N67" s="203"/>
      <c r="O67" s="204"/>
      <c r="T67" s="203"/>
      <c r="U67" s="204"/>
      <c r="BJ67" s="203"/>
    </row>
    <row r="68" spans="11:62" x14ac:dyDescent="0.25">
      <c r="K68" s="22"/>
      <c r="N68" s="203"/>
      <c r="O68" s="204"/>
      <c r="T68" s="203"/>
      <c r="U68" s="204"/>
      <c r="BJ68" s="203"/>
    </row>
    <row r="69" spans="11:62" x14ac:dyDescent="0.25">
      <c r="K69" s="22"/>
      <c r="N69" s="203"/>
      <c r="O69" s="204"/>
      <c r="T69" s="203"/>
      <c r="U69" s="204"/>
      <c r="BJ69" s="203"/>
    </row>
    <row r="70" spans="11:62" x14ac:dyDescent="0.25">
      <c r="K70" s="22"/>
      <c r="N70" s="203"/>
      <c r="O70" s="204"/>
      <c r="T70" s="203"/>
      <c r="U70" s="204"/>
      <c r="BJ70" s="203"/>
    </row>
    <row r="71" spans="11:62" x14ac:dyDescent="0.25">
      <c r="K71" s="22"/>
      <c r="N71" s="203"/>
      <c r="O71" s="204"/>
      <c r="T71" s="203"/>
      <c r="U71" s="204"/>
      <c r="BJ71" s="203"/>
    </row>
    <row r="72" spans="11:62" x14ac:dyDescent="0.25">
      <c r="K72" s="22"/>
      <c r="N72" s="203"/>
      <c r="O72" s="204"/>
      <c r="T72" s="203"/>
      <c r="U72" s="204"/>
      <c r="BJ72" s="203"/>
    </row>
    <row r="73" spans="11:62" x14ac:dyDescent="0.25">
      <c r="K73" s="22"/>
      <c r="N73" s="203"/>
      <c r="O73" s="204"/>
      <c r="T73" s="203"/>
      <c r="U73" s="204"/>
      <c r="BJ73" s="203"/>
    </row>
    <row r="74" spans="11:62" x14ac:dyDescent="0.25">
      <c r="K74" s="22"/>
      <c r="N74" s="203"/>
      <c r="O74" s="204"/>
      <c r="T74" s="203"/>
      <c r="U74" s="204"/>
      <c r="BJ74" s="203"/>
    </row>
    <row r="75" spans="11:62" x14ac:dyDescent="0.25">
      <c r="K75" s="22"/>
    </row>
    <row r="76" spans="11:62" x14ac:dyDescent="0.25">
      <c r="K76" s="22"/>
    </row>
    <row r="77" spans="11:62" x14ac:dyDescent="0.25">
      <c r="K77" s="22"/>
    </row>
    <row r="78" spans="11:62" x14ac:dyDescent="0.25">
      <c r="K78" s="22"/>
      <c r="N78" s="203"/>
      <c r="O78" s="204"/>
      <c r="T78" s="203"/>
      <c r="U78" s="204"/>
      <c r="BJ78" s="203"/>
    </row>
    <row r="79" spans="11:62" x14ac:dyDescent="0.25">
      <c r="N79" s="203"/>
      <c r="O79" s="204"/>
      <c r="T79" s="203"/>
      <c r="U79" s="204"/>
      <c r="BJ79" s="203"/>
    </row>
    <row r="80" spans="11:62" x14ac:dyDescent="0.25">
      <c r="N80" s="203"/>
      <c r="O80" s="204"/>
      <c r="T80" s="203"/>
      <c r="U80" s="204"/>
      <c r="BJ80" s="203"/>
    </row>
    <row r="81" spans="14:62" x14ac:dyDescent="0.25">
      <c r="N81" s="203"/>
      <c r="O81" s="204"/>
      <c r="T81" s="203"/>
      <c r="U81" s="204"/>
      <c r="BJ81" s="203"/>
    </row>
    <row r="82" spans="14:62" x14ac:dyDescent="0.25">
      <c r="N82" s="203"/>
      <c r="O82" s="204"/>
      <c r="T82" s="203"/>
      <c r="U82" s="204"/>
      <c r="BJ82" s="203"/>
    </row>
    <row r="83" spans="14:62" x14ac:dyDescent="0.25">
      <c r="N83" s="203"/>
      <c r="O83" s="204"/>
      <c r="T83" s="203"/>
      <c r="U83" s="204"/>
      <c r="BJ83" s="203"/>
    </row>
    <row r="84" spans="14:62" x14ac:dyDescent="0.25">
      <c r="N84" s="203"/>
      <c r="O84" s="204"/>
      <c r="T84" s="203"/>
      <c r="U84" s="204"/>
      <c r="BJ84" s="203"/>
    </row>
    <row r="89" spans="14:62" x14ac:dyDescent="0.25">
      <c r="N89" s="203"/>
      <c r="O89" s="204"/>
      <c r="T89" s="203"/>
      <c r="U89" s="204"/>
      <c r="BJ89" s="203"/>
    </row>
    <row r="90" spans="14:62" x14ac:dyDescent="0.25">
      <c r="N90" s="203"/>
      <c r="O90" s="204"/>
      <c r="T90" s="203"/>
      <c r="U90" s="204"/>
      <c r="BJ90" s="203"/>
    </row>
    <row r="91" spans="14:62" x14ac:dyDescent="0.25">
      <c r="N91" s="203"/>
      <c r="O91" s="204"/>
      <c r="T91" s="203"/>
      <c r="U91" s="204"/>
      <c r="BJ91" s="203"/>
    </row>
    <row r="92" spans="14:62" x14ac:dyDescent="0.25">
      <c r="N92" s="203"/>
      <c r="O92" s="204"/>
      <c r="T92" s="203"/>
      <c r="U92" s="204"/>
      <c r="BJ92" s="203"/>
    </row>
    <row r="93" spans="14:62" x14ac:dyDescent="0.25">
      <c r="N93" s="203"/>
      <c r="O93" s="204"/>
      <c r="T93" s="203"/>
      <c r="U93" s="204"/>
      <c r="BJ93" s="203"/>
    </row>
    <row r="94" spans="14:62" x14ac:dyDescent="0.25">
      <c r="N94" s="203"/>
      <c r="O94" s="204"/>
      <c r="T94" s="203"/>
      <c r="U94" s="204"/>
      <c r="BJ94" s="203"/>
    </row>
    <row r="95" spans="14:62" x14ac:dyDescent="0.25">
      <c r="N95" s="203"/>
      <c r="O95" s="204"/>
      <c r="T95" s="203"/>
      <c r="U95" s="204"/>
      <c r="BJ95" s="203"/>
    </row>
    <row r="98" spans="14:62" x14ac:dyDescent="0.25">
      <c r="N98" s="203"/>
      <c r="O98" s="204"/>
      <c r="T98" s="203"/>
      <c r="U98" s="204"/>
      <c r="BJ98" s="203"/>
    </row>
    <row r="99" spans="14:62" x14ac:dyDescent="0.25">
      <c r="N99" s="203"/>
      <c r="O99" s="204"/>
      <c r="T99" s="203"/>
      <c r="U99" s="204"/>
      <c r="BJ99" s="203"/>
    </row>
    <row r="100" spans="14:62" x14ac:dyDescent="0.25">
      <c r="N100" s="203"/>
      <c r="O100" s="204"/>
      <c r="T100" s="203"/>
      <c r="U100" s="204"/>
      <c r="BJ100" s="203"/>
    </row>
    <row r="101" spans="14:62" x14ac:dyDescent="0.25">
      <c r="N101" s="203"/>
      <c r="O101" s="204"/>
      <c r="T101" s="203"/>
      <c r="U101" s="204"/>
      <c r="BJ101" s="203"/>
    </row>
    <row r="102" spans="14:62" x14ac:dyDescent="0.25">
      <c r="N102" s="203"/>
      <c r="O102" s="204"/>
      <c r="T102" s="203"/>
      <c r="U102" s="204"/>
      <c r="BJ102" s="203"/>
    </row>
    <row r="103" spans="14:62" x14ac:dyDescent="0.25">
      <c r="N103" s="203"/>
      <c r="O103" s="204"/>
      <c r="T103" s="203"/>
      <c r="U103" s="204"/>
      <c r="BJ103" s="203"/>
    </row>
  </sheetData>
  <sheetProtection sheet="1" insertColumns="0" insertRows="0" insertHyperlinks="0" deleteColumns="0" deleteRows="0"/>
  <autoFilter ref="A36:BR38" xr:uid="{C17AB63A-CC2E-45B1-9000-3DF8F50B2535}"/>
  <mergeCells count="102">
    <mergeCell ref="N98:N99"/>
    <mergeCell ref="BJ94:BJ95"/>
    <mergeCell ref="T94:T95"/>
    <mergeCell ref="U94:U95"/>
    <mergeCell ref="N94:N95"/>
    <mergeCell ref="O94:O95"/>
    <mergeCell ref="N100:N101"/>
    <mergeCell ref="O100:O101"/>
    <mergeCell ref="O102:O103"/>
    <mergeCell ref="T102:T103"/>
    <mergeCell ref="N102:N103"/>
    <mergeCell ref="U102:U103"/>
    <mergeCell ref="BJ102:BJ103"/>
    <mergeCell ref="U98:U99"/>
    <mergeCell ref="BJ98:BJ99"/>
    <mergeCell ref="O98:O99"/>
    <mergeCell ref="T98:T99"/>
    <mergeCell ref="BJ100:BJ101"/>
    <mergeCell ref="T100:T101"/>
    <mergeCell ref="U100:U101"/>
    <mergeCell ref="BJ89:BJ91"/>
    <mergeCell ref="T89:T91"/>
    <mergeCell ref="U89:U91"/>
    <mergeCell ref="N89:N91"/>
    <mergeCell ref="O89:O91"/>
    <mergeCell ref="U92:U93"/>
    <mergeCell ref="BJ92:BJ93"/>
    <mergeCell ref="O92:O93"/>
    <mergeCell ref="T92:T93"/>
    <mergeCell ref="N92:N93"/>
    <mergeCell ref="BJ80:BJ81"/>
    <mergeCell ref="T80:T81"/>
    <mergeCell ref="U80:U81"/>
    <mergeCell ref="N80:N81"/>
    <mergeCell ref="O80:O81"/>
    <mergeCell ref="U82:U84"/>
    <mergeCell ref="BJ82:BJ84"/>
    <mergeCell ref="O82:O84"/>
    <mergeCell ref="T82:T84"/>
    <mergeCell ref="N82:N84"/>
    <mergeCell ref="BJ73:BJ74"/>
    <mergeCell ref="T73:T74"/>
    <mergeCell ref="U73:U74"/>
    <mergeCell ref="N73:N74"/>
    <mergeCell ref="O73:O74"/>
    <mergeCell ref="U78:U79"/>
    <mergeCell ref="BJ78:BJ79"/>
    <mergeCell ref="O78:O79"/>
    <mergeCell ref="T78:T79"/>
    <mergeCell ref="N78:N79"/>
    <mergeCell ref="BJ67:BJ69"/>
    <mergeCell ref="T67:T69"/>
    <mergeCell ref="U67:U69"/>
    <mergeCell ref="N67:N69"/>
    <mergeCell ref="O67:O69"/>
    <mergeCell ref="U70:U72"/>
    <mergeCell ref="BJ70:BJ72"/>
    <mergeCell ref="O70:O72"/>
    <mergeCell ref="T70:T72"/>
    <mergeCell ref="N70:N72"/>
    <mergeCell ref="BJ58:BJ61"/>
    <mergeCell ref="T58:T61"/>
    <mergeCell ref="U58:U61"/>
    <mergeCell ref="N58:N61"/>
    <mergeCell ref="O58:O61"/>
    <mergeCell ref="U64:U65"/>
    <mergeCell ref="BJ64:BJ65"/>
    <mergeCell ref="O64:O65"/>
    <mergeCell ref="T64:T65"/>
    <mergeCell ref="N64:N65"/>
    <mergeCell ref="BJ53:BJ54"/>
    <mergeCell ref="T53:T54"/>
    <mergeCell ref="U53:U54"/>
    <mergeCell ref="N53:N54"/>
    <mergeCell ref="O53:O54"/>
    <mergeCell ref="U55:U57"/>
    <mergeCell ref="BJ55:BJ57"/>
    <mergeCell ref="O55:O57"/>
    <mergeCell ref="T55:T57"/>
    <mergeCell ref="N55:N57"/>
    <mergeCell ref="U43:U46"/>
    <mergeCell ref="BJ43:BJ46"/>
    <mergeCell ref="O43:O46"/>
    <mergeCell ref="T43:T46"/>
    <mergeCell ref="N43:N46"/>
    <mergeCell ref="U48:U49"/>
    <mergeCell ref="BJ48:BJ49"/>
    <mergeCell ref="O48:O49"/>
    <mergeCell ref="T48:T49"/>
    <mergeCell ref="N48:N49"/>
    <mergeCell ref="BJ37:BJ38"/>
    <mergeCell ref="B2:D5"/>
    <mergeCell ref="E2:X5"/>
    <mergeCell ref="D28:F28"/>
    <mergeCell ref="D35:K35"/>
    <mergeCell ref="L35:X35"/>
    <mergeCell ref="Y35:BK35"/>
    <mergeCell ref="BJ40:BJ42"/>
    <mergeCell ref="T40:T42"/>
    <mergeCell ref="U40:U42"/>
    <mergeCell ref="N40:N42"/>
    <mergeCell ref="O40:O42"/>
  </mergeCells>
  <conditionalFormatting sqref="L6:L10">
    <cfRule type="colorScale" priority="362">
      <colorScale>
        <cfvo type="min"/>
        <cfvo type="percentile" val="50"/>
        <cfvo type="max"/>
        <color rgb="FFF8696B"/>
        <color rgb="FFFFEB84"/>
        <color rgb="FF63BE7B"/>
      </colorScale>
    </cfRule>
  </conditionalFormatting>
  <conditionalFormatting sqref="W37:W38">
    <cfRule type="containsText" dxfId="791" priority="358" operator="containsText" text="RIESGO BAJO">
      <formula>NOT(ISERROR(SEARCH("RIESGO BAJO",W37)))</formula>
    </cfRule>
    <cfRule type="containsText" dxfId="790" priority="359" operator="containsText" text="RIESGO MODERADO">
      <formula>NOT(ISERROR(SEARCH("RIESGO MODERADO",W37)))</formula>
    </cfRule>
    <cfRule type="containsText" dxfId="789" priority="360" operator="containsText" text="RIESGO ALTO">
      <formula>NOT(ISERROR(SEARCH("RIESGO ALTO",W37)))</formula>
    </cfRule>
    <cfRule type="containsText" dxfId="788" priority="361" operator="containsText" text="RIESGO EXTREMO">
      <formula>NOT(ISERROR(SEARCH("RIESGO EXTREMO",W37)))</formula>
    </cfRule>
  </conditionalFormatting>
  <conditionalFormatting sqref="R6:R10">
    <cfRule type="colorScale" priority="357">
      <colorScale>
        <cfvo type="min"/>
        <cfvo type="percentile" val="50"/>
        <cfvo type="max"/>
        <color rgb="FFF8696B"/>
        <color rgb="FFFFEB84"/>
        <color rgb="FF63BE7B"/>
      </colorScale>
    </cfRule>
  </conditionalFormatting>
  <conditionalFormatting sqref="X37:X38">
    <cfRule type="containsText" dxfId="787" priority="309" operator="containsText" text="RIESGO BAJO">
      <formula>NOT(ISERROR(SEARCH("RIESGO BAJO",X37)))</formula>
    </cfRule>
    <cfRule type="containsText" dxfId="786" priority="310" operator="containsText" text="RIESGO MODERADO">
      <formula>NOT(ISERROR(SEARCH("RIESGO MODERADO",X37)))</formula>
    </cfRule>
    <cfRule type="containsText" dxfId="785" priority="311" operator="containsText" text="RIESGO ALTO">
      <formula>NOT(ISERROR(SEARCH("RIESGO ALTO",X37)))</formula>
    </cfRule>
    <cfRule type="containsText" dxfId="784" priority="312" operator="containsText" text="RIESGO EXTREMO">
      <formula>NOT(ISERROR(SEARCH("RIESGO EXTREMO",X37)))</formula>
    </cfRule>
  </conditionalFormatting>
  <conditionalFormatting sqref="P37:P38">
    <cfRule type="containsText" dxfId="783" priority="297" operator="containsText" text="RIESGO BAJO">
      <formula>NOT(ISERROR(SEARCH("RIESGO BAJO",P37)))</formula>
    </cfRule>
    <cfRule type="containsText" dxfId="782" priority="298" operator="containsText" text="RIESGO MODERADO">
      <formula>NOT(ISERROR(SEARCH("RIESGO MODERADO",P37)))</formula>
    </cfRule>
    <cfRule type="containsText" dxfId="781" priority="299" operator="containsText" text="RIESGO ALTO">
      <formula>NOT(ISERROR(SEARCH("RIESGO ALTO",P37)))</formula>
    </cfRule>
    <cfRule type="containsText" dxfId="780" priority="300" operator="containsText" text="RIESGO EXTREMO">
      <formula>NOT(ISERROR(SEARCH("RIESGO EXTREMO",P37)))</formula>
    </cfRule>
  </conditionalFormatting>
  <conditionalFormatting sqref="O37:O38">
    <cfRule type="containsText" dxfId="779" priority="209" operator="containsText" text="RIESGO BAJO">
      <formula>NOT(ISERROR(SEARCH("RIESGO BAJO",O37)))</formula>
    </cfRule>
    <cfRule type="containsText" dxfId="778" priority="210" operator="containsText" text="RIESGO MODERADO">
      <formula>NOT(ISERROR(SEARCH("RIESGO MODERADO",O37)))</formula>
    </cfRule>
    <cfRule type="containsText" dxfId="777" priority="211" operator="containsText" text="RIESGO ALTO">
      <formula>NOT(ISERROR(SEARCH("RIESGO ALTO",O37)))</formula>
    </cfRule>
    <cfRule type="containsText" dxfId="776" priority="212" operator="containsText" text="RIESGO EXTREMO">
      <formula>NOT(ISERROR(SEARCH("RIESGO EXTREMO",O37)))</formula>
    </cfRule>
  </conditionalFormatting>
  <conditionalFormatting sqref="Q37:Q38">
    <cfRule type="containsText" dxfId="775" priority="225" operator="containsText" text="RIESGO BAJO">
      <formula>NOT(ISERROR(SEARCH("RIESGO BAJO",Q37)))</formula>
    </cfRule>
    <cfRule type="containsText" dxfId="774" priority="226" operator="containsText" text="RIESGO MODERADO">
      <formula>NOT(ISERROR(SEARCH("RIESGO MODERADO",Q37)))</formula>
    </cfRule>
    <cfRule type="containsText" dxfId="773" priority="227" operator="containsText" text="RIESGO ALTO">
      <formula>NOT(ISERROR(SEARCH("RIESGO ALTO",Q37)))</formula>
    </cfRule>
    <cfRule type="containsText" dxfId="772" priority="228" operator="containsText" text="RIESGO EXTREMO">
      <formula>NOT(ISERROR(SEARCH("RIESGO EXTREMO",Q37)))</formula>
    </cfRule>
  </conditionalFormatting>
  <conditionalFormatting sqref="V37:V38">
    <cfRule type="containsText" dxfId="771" priority="173" operator="containsText" text="RIESGO BAJO">
      <formula>NOT(ISERROR(SEARCH("RIESGO BAJO",V37)))</formula>
    </cfRule>
    <cfRule type="containsText" dxfId="770" priority="174" operator="containsText" text="RIESGO MODERADO">
      <formula>NOT(ISERROR(SEARCH("RIESGO MODERADO",V37)))</formula>
    </cfRule>
    <cfRule type="containsText" dxfId="769" priority="175" operator="containsText" text="RIESGO ALTO">
      <formula>NOT(ISERROR(SEARCH("RIESGO ALTO",V37)))</formula>
    </cfRule>
    <cfRule type="containsText" dxfId="768" priority="176" operator="containsText" text="RIESGO EXTREMO">
      <formula>NOT(ISERROR(SEARCH("RIESGO EXTREMO",V37)))</formula>
    </cfRule>
  </conditionalFormatting>
  <conditionalFormatting sqref="U37:U38">
    <cfRule type="containsText" dxfId="767" priority="153" operator="containsText" text="RIESGO BAJO">
      <formula>NOT(ISERROR(SEARCH("RIESGO BAJO",U37)))</formula>
    </cfRule>
    <cfRule type="containsText" dxfId="766" priority="154" operator="containsText" text="RIESGO MODERADO">
      <formula>NOT(ISERROR(SEARCH("RIESGO MODERADO",U37)))</formula>
    </cfRule>
    <cfRule type="containsText" dxfId="765" priority="155" operator="containsText" text="RIESGO ALTO">
      <formula>NOT(ISERROR(SEARCH("RIESGO ALTO",U37)))</formula>
    </cfRule>
    <cfRule type="containsText" dxfId="764" priority="156" operator="containsText" text="RIESGO EXTREMO">
      <formula>NOT(ISERROR(SEARCH("RIESGO EXTREMO",U37)))</formula>
    </cfRule>
  </conditionalFormatting>
  <dataValidations count="26">
    <dataValidation type="list" allowBlank="1" showInputMessage="1" showErrorMessage="1" sqref="Q37:Q38" xr:uid="{ECACC82C-B5DA-4707-B5BA-0BA7C9830E7C}">
      <formula1>#REF!</formula1>
    </dataValidation>
    <dataValidation type="list" allowBlank="1" showInputMessage="1" showErrorMessage="1" sqref="H37:H38" xr:uid="{4B3411BF-7FBF-4DE3-A3D4-A3D29402EF82}">
      <formula1>$H$6:$H$12</formula1>
    </dataValidation>
    <dataValidation type="list" allowBlank="1" showInputMessage="1" showErrorMessage="1" sqref="G37:G38" xr:uid="{D03F878E-04DF-4B49-97C3-9F32C0AD6F1D}">
      <formula1>$G$6:$G$11</formula1>
    </dataValidation>
    <dataValidation type="list" allowBlank="1" showInputMessage="1" showErrorMessage="1" sqref="F37:F38" xr:uid="{8B3A7378-B1C2-4FE1-93F7-6CC44CE8CD7A}">
      <formula1>$F$6:$F$11</formula1>
    </dataValidation>
    <dataValidation type="list" allowBlank="1" showInputMessage="1" showErrorMessage="1" sqref="E37:E38" xr:uid="{B6E6E2BE-6D82-4E51-8534-3878F21DE5F5}">
      <formula1>$E$6:$E$15</formula1>
    </dataValidation>
    <dataValidation type="list" allowBlank="1" showInputMessage="1" showErrorMessage="1" sqref="R37:R38 L37:L38" xr:uid="{D7853EC4-E91C-4F19-BD62-90EE9E85D496}">
      <formula1>$L$6:$L$10</formula1>
    </dataValidation>
    <dataValidation type="list" allowBlank="1" showInputMessage="1" showErrorMessage="1" sqref="X37:X38" xr:uid="{EB223F68-290D-4036-833B-63BE39D10D47}">
      <formula1>$X$6:$X$7</formula1>
    </dataValidation>
    <dataValidation type="list" allowBlank="1" showInputMessage="1" showErrorMessage="1" sqref="M37:M38 S37:S38" xr:uid="{C5871505-E0D8-4C0A-A442-8FA19046B3BF}">
      <formula1>$M$6:$M$10</formula1>
    </dataValidation>
    <dataValidation type="list" allowBlank="1" showInputMessage="1" showErrorMessage="1" sqref="D37:D38" xr:uid="{9480241B-F865-47BE-AE0E-0DAD78982C0D}">
      <formula1>$D$6:$D$25</formula1>
    </dataValidation>
    <dataValidation type="list" allowBlank="1" showInputMessage="1" showErrorMessage="1" sqref="BL37:BL38" xr:uid="{4DE1D8E7-E46B-4A0B-B1B6-7F160D9F13C6}">
      <formula1>$BL$6:$BL$7</formula1>
    </dataValidation>
    <dataValidation type="list" allowBlank="1" showInputMessage="1" showErrorMessage="1" sqref="AO37:AO38" xr:uid="{2D72E77F-38EE-4308-8300-7712C76CC6BC}">
      <formula1>$AO$6:$AO$7</formula1>
    </dataValidation>
    <dataValidation type="list" allowBlank="1" showInputMessage="1" showErrorMessage="1" sqref="AI37:AI38" xr:uid="{FD4C9D7F-5B74-42B9-8748-1C4F80C9450B}">
      <formula1>$AI$6:$AI$7</formula1>
    </dataValidation>
    <dataValidation type="list" allowBlank="1" showInputMessage="1" showErrorMessage="1" sqref="AC37:AC38" xr:uid="{833859B4-3F69-4857-9D0C-1EDB8AA71146}">
      <formula1>$AC$6:$AC$7</formula1>
    </dataValidation>
    <dataValidation type="list" allowBlank="1" showInputMessage="1" showErrorMessage="1" sqref="BF37:BF38" xr:uid="{E878107A-6792-49AD-A2BE-83FE4AA5BB51}">
      <formula1>$BF$6:$BF$8</formula1>
    </dataValidation>
    <dataValidation type="list" allowBlank="1" showInputMessage="1" showErrorMessage="1" sqref="AV37:AV38" xr:uid="{CA8C4DCD-2B3A-4274-A5EA-C81D0003782E}">
      <formula1>$AV$6:$AV$8</formula1>
    </dataValidation>
    <dataValidation type="list" allowBlank="1" showInputMessage="1" showErrorMessage="1" sqref="AU37:AU38" xr:uid="{F66D78B7-E7AA-4CCD-882E-7E9B8A332212}">
      <formula1>$AU$6:$AU$7</formula1>
    </dataValidation>
    <dataValidation type="list" allowBlank="1" showInputMessage="1" showErrorMessage="1" sqref="AT37:AT38" xr:uid="{18FCF945-546E-48D7-9264-E71E4B7B0B78}">
      <formula1>$AT$6:$AT$7</formula1>
    </dataValidation>
    <dataValidation type="list" allowBlank="1" showInputMessage="1" showErrorMessage="1" sqref="AS37:AS38" xr:uid="{B609026C-A50F-4F9A-A6FA-8810DB71D9F2}">
      <formula1>$AS$6:$AS$8</formula1>
    </dataValidation>
    <dataValidation type="list" allowBlank="1" showInputMessage="1" showErrorMessage="1" sqref="AR37:AR38" xr:uid="{4CB19368-4DB4-4D7F-87FC-BF757311AA78}">
      <formula1>$AR$6:$AR$7</formula1>
    </dataValidation>
    <dataValidation type="list" allowBlank="1" showInputMessage="1" showErrorMessage="1" sqref="AQ37:AQ38" xr:uid="{57D9CC0D-7CF0-43C0-9267-4C50D6EAD25D}">
      <formula1>$AQ$6:$AQ$7</formula1>
    </dataValidation>
    <dataValidation type="list" allowBlank="1" showInputMessage="1" showErrorMessage="1" sqref="AP37:AP38" xr:uid="{DBD707F1-190B-49D2-B16B-287E0F96D625}">
      <formula1>$AP$6:$AP$7</formula1>
    </dataValidation>
    <dataValidation type="list" allowBlank="1" showInputMessage="1" showErrorMessage="1" sqref="AK37:AM38" xr:uid="{07685754-3BD5-4997-9152-E86470466B1D}">
      <formula1>$AK$6:$AK$7</formula1>
    </dataValidation>
    <dataValidation type="list" allowBlank="1" showInputMessage="1" showErrorMessage="1" sqref="AA37:AA38" xr:uid="{0E94FDDC-C71C-4AA0-95BB-5666BFB76432}">
      <formula1>$AA$6:$AA$7</formula1>
    </dataValidation>
    <dataValidation type="list" allowBlank="1" showInputMessage="1" showErrorMessage="1" sqref="AJ37:AJ38" xr:uid="{9B67FCA9-4169-42F5-936A-7A0427FBB201}">
      <formula1>$AJ$6:$AJ$8</formula1>
    </dataValidation>
    <dataValidation type="list" allowBlank="1" showInputMessage="1" showErrorMessage="1" sqref="BM37:BM38" xr:uid="{5BCC3A24-82CA-44E6-AC84-15F946591514}">
      <formula1>$BM$6:$BM$8</formula1>
    </dataValidation>
    <dataValidation type="list" allowBlank="1" showInputMessage="1" showErrorMessage="1" sqref="AN37:AN38" xr:uid="{147D7481-4C17-4EDF-82BA-465C87239AE8}">
      <formula1>$AN$6:$AN$14</formula1>
    </dataValidation>
  </dataValidations>
  <pageMargins left="0.25" right="0.25" top="0.75" bottom="0.75" header="0.3" footer="0.3"/>
  <pageSetup scale="2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C988F-E657-47CF-AED1-2AA0CC20A465}">
  <sheetPr>
    <tabColor theme="8" tint="-0.249977111117893"/>
  </sheetPr>
  <dimension ref="A1:EH113"/>
  <sheetViews>
    <sheetView showGridLines="0" zoomScale="70" zoomScaleNormal="70" zoomScaleSheetLayoutView="8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5546875" style="1" customWidth="1"/>
    <col min="15" max="16" width="15.5546875" style="6" customWidth="1"/>
    <col min="17" max="17" width="18.44140625" style="1" customWidth="1"/>
    <col min="18" max="18" width="17.6640625" style="1" customWidth="1"/>
    <col min="19" max="19" width="13.88671875" style="1" customWidth="1"/>
    <col min="20" max="20" width="9.5546875" style="1" customWidth="1"/>
    <col min="21" max="21" width="15.5546875" style="6"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5.10937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6" t="s">
        <v>691</v>
      </c>
      <c r="E28" s="207"/>
      <c r="F28" s="208"/>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138" s="4" customFormat="1" ht="15.05" hidden="1" thickBot="1" x14ac:dyDescent="0.35">
      <c r="B33" s="15"/>
      <c r="C33" s="27"/>
      <c r="AG33" s="16"/>
      <c r="AH33" s="16"/>
      <c r="BR33" s="27"/>
    </row>
    <row r="34" spans="1:138" s="4" customFormat="1" ht="15.05" hidden="1" thickBot="1" x14ac:dyDescent="0.35">
      <c r="B34" s="15"/>
      <c r="C34" s="27"/>
      <c r="AG34" s="16"/>
      <c r="AH34" s="16"/>
      <c r="BR34" s="27"/>
    </row>
    <row r="35" spans="1:138"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138"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138" s="36" customFormat="1" ht="111.8" customHeight="1" x14ac:dyDescent="0.25">
      <c r="A37" s="150">
        <v>1</v>
      </c>
      <c r="B37" s="150" t="s">
        <v>169</v>
      </c>
      <c r="C37" s="99" t="s">
        <v>8</v>
      </c>
      <c r="D37" s="75" t="s">
        <v>8</v>
      </c>
      <c r="E37" s="151" t="s">
        <v>41</v>
      </c>
      <c r="F37" s="152" t="s">
        <v>65</v>
      </c>
      <c r="G37" s="152" t="s">
        <v>75</v>
      </c>
      <c r="H37" s="152" t="s">
        <v>82</v>
      </c>
      <c r="I37" s="153" t="s">
        <v>494</v>
      </c>
      <c r="J37" s="154" t="s">
        <v>171</v>
      </c>
      <c r="K37" s="153" t="s">
        <v>495</v>
      </c>
      <c r="L37" s="155">
        <v>3</v>
      </c>
      <c r="M37" s="155">
        <v>4</v>
      </c>
      <c r="N37" s="156">
        <f>+L37*M37</f>
        <v>12</v>
      </c>
      <c r="O37" s="205" t="str">
        <f>(CONCATENATE(L37,M37))</f>
        <v>34</v>
      </c>
      <c r="P37" s="205" t="str">
        <f>IF(OR(O37="11",O37="12",O37="21",O37="22",O37="31"),$P$9,IF(OR(O37="41",O37="32",O37="23",O37="13"),$P$8,IF(OR(O37="51",O37="52",O37="42",O37="43",O37="33",O37="24",O37="14"),$P$7,IF(OR(O37="53",O37="54",O37="44",O37="34",O37="55",O37="45",O37="35",O37="25",O37="15"),$P$6,0))))</f>
        <v>RIESGO EXTREMO</v>
      </c>
      <c r="Q37" s="205" t="s">
        <v>90</v>
      </c>
      <c r="R37" s="187">
        <f>+IF(INT(L37-BO37)&lt;=1,1,INT(L37-BO37))</f>
        <v>2</v>
      </c>
      <c r="S37" s="187">
        <f>INT(M37-BQ37)</f>
        <v>3</v>
      </c>
      <c r="T37" s="156">
        <f>+R37*S37</f>
        <v>6</v>
      </c>
      <c r="U37" s="205" t="str">
        <f>(CONCATENATE(R37,S37))</f>
        <v>23</v>
      </c>
      <c r="V37" s="205" t="str">
        <f>IF(OR(U37="11",U37="12",U37="21",U37="22",U37="31"),$P$9,IF(OR(U37="41",U37="32",U37="23",U37="13"),$P$8,IF(OR(U37="51",U37="52",U37="42",U37="43",U37="33",U37="24",U37="14"),$P$7,IF(OR(U37="53",U37="54",U37="44",U37="34",U37="55",U37="45",U37="35",U37="25",U37="15"),$P$6,0))))</f>
        <v>RIESGO MODERADO</v>
      </c>
      <c r="W37" s="152" t="s">
        <v>517</v>
      </c>
      <c r="X37" s="152" t="s">
        <v>23</v>
      </c>
      <c r="Y37" s="76" t="s">
        <v>678</v>
      </c>
      <c r="Z37" s="80" t="s">
        <v>600</v>
      </c>
      <c r="AA37" s="33" t="s">
        <v>23</v>
      </c>
      <c r="AB37" s="80" t="s">
        <v>601</v>
      </c>
      <c r="AC37" s="33" t="s">
        <v>7</v>
      </c>
      <c r="AD37" s="72">
        <f>+SUM(AE37:AH37)</f>
        <v>12</v>
      </c>
      <c r="AE37" s="33">
        <v>3</v>
      </c>
      <c r="AF37" s="33">
        <v>3</v>
      </c>
      <c r="AG37" s="33">
        <v>3</v>
      </c>
      <c r="AH37" s="33">
        <v>3</v>
      </c>
      <c r="AI37" s="33" t="s">
        <v>23</v>
      </c>
      <c r="AJ37" s="33" t="s">
        <v>20</v>
      </c>
      <c r="AK37" s="33" t="s">
        <v>6</v>
      </c>
      <c r="AL37" s="33" t="s">
        <v>6</v>
      </c>
      <c r="AM37" s="33" t="s">
        <v>6</v>
      </c>
      <c r="AN37" s="33" t="s">
        <v>61</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149">
        <f>+AVERAGE(BI37:BI39)</f>
        <v>83.333333333333329</v>
      </c>
      <c r="BK37" s="186" t="str">
        <f>IF(BJ37&lt;50,"Débil",IF(BJ37=100,"Fuerte","Moderado"))</f>
        <v>Moderado</v>
      </c>
      <c r="BL37" s="39" t="s">
        <v>166</v>
      </c>
      <c r="BM37" s="39" t="s">
        <v>167</v>
      </c>
      <c r="BN37" s="66">
        <f>IF(E37=$E$7,0,IF(AND(BK37="Fuerte",BL37="Directamente"),2,IF(AND(BK37="Moderado",BL37="Directamente"),1,0)))</f>
        <v>0</v>
      </c>
      <c r="BO37" s="185">
        <f>+AVERAGE(BN37:BN39)</f>
        <v>0.66666666666666663</v>
      </c>
      <c r="BP37" s="66">
        <f>IF(D37=$E$7,0,IF(AND(BK37="Fuerte",BL37="Indirectamente"),1,IF(AND(BK37="Fuerte",BL37="Directamente"),2,IF(AND(BK37="Moderado",BL37="Directamente"),1,0))))</f>
        <v>0</v>
      </c>
      <c r="BQ37" s="185">
        <f>+IF(E37="De corrrupción",0,AVERAGE(BP37:BP39))</f>
        <v>0.66666666666666663</v>
      </c>
      <c r="BR37" s="99" t="s">
        <v>8</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111.8" customHeight="1" x14ac:dyDescent="0.25">
      <c r="A38" s="150"/>
      <c r="B38" s="150"/>
      <c r="C38" s="99" t="s">
        <v>8</v>
      </c>
      <c r="D38" s="75" t="s">
        <v>8</v>
      </c>
      <c r="E38" s="151"/>
      <c r="F38" s="152"/>
      <c r="G38" s="152"/>
      <c r="H38" s="152"/>
      <c r="I38" s="153"/>
      <c r="J38" s="154"/>
      <c r="K38" s="153"/>
      <c r="L38" s="155"/>
      <c r="M38" s="155"/>
      <c r="N38" s="156"/>
      <c r="O38" s="205"/>
      <c r="P38" s="205"/>
      <c r="Q38" s="205"/>
      <c r="R38" s="155">
        <f>+L38-BN38</f>
        <v>-1</v>
      </c>
      <c r="S38" s="155">
        <f>+M38-BQ38</f>
        <v>0</v>
      </c>
      <c r="T38" s="156">
        <f t="shared" ref="T38:T49" si="0">+R38*S38</f>
        <v>0</v>
      </c>
      <c r="U38" s="205"/>
      <c r="V38" s="205"/>
      <c r="W38" s="155"/>
      <c r="X38" s="155"/>
      <c r="Y38" s="76" t="s">
        <v>679</v>
      </c>
      <c r="Z38" s="80" t="s">
        <v>600</v>
      </c>
      <c r="AA38" s="33" t="s">
        <v>23</v>
      </c>
      <c r="AB38" s="80" t="s">
        <v>602</v>
      </c>
      <c r="AC38" s="33" t="s">
        <v>7</v>
      </c>
      <c r="AD38" s="72">
        <f>+SUM(AE38:AH38)</f>
        <v>12</v>
      </c>
      <c r="AE38" s="33">
        <v>3</v>
      </c>
      <c r="AF38" s="33">
        <v>3</v>
      </c>
      <c r="AG38" s="33">
        <v>3</v>
      </c>
      <c r="AH38" s="33">
        <v>3</v>
      </c>
      <c r="AI38" s="33" t="s">
        <v>23</v>
      </c>
      <c r="AJ38" s="33" t="s">
        <v>20</v>
      </c>
      <c r="AK38" s="33" t="s">
        <v>6</v>
      </c>
      <c r="AL38" s="33" t="s">
        <v>6</v>
      </c>
      <c r="AM38" s="33" t="s">
        <v>6</v>
      </c>
      <c r="AN38" s="33" t="s">
        <v>61</v>
      </c>
      <c r="AO38" s="33" t="s">
        <v>117</v>
      </c>
      <c r="AP38" s="33" t="s">
        <v>101</v>
      </c>
      <c r="AQ38" s="33" t="s">
        <v>103</v>
      </c>
      <c r="AR38" s="33" t="s">
        <v>105</v>
      </c>
      <c r="AS38" s="33" t="str">
        <f t="shared" ref="AS38:AS49" si="1">+IF(AJ38="Preventivo","Prevenir",IF(AJ38="Detectivo","Detectar","No es un control"))</f>
        <v>Prevenir</v>
      </c>
      <c r="AT38" s="80" t="s">
        <v>108</v>
      </c>
      <c r="AU38" s="80" t="s">
        <v>110</v>
      </c>
      <c r="AV38" s="80" t="s">
        <v>112</v>
      </c>
      <c r="AW38" s="33">
        <f t="shared" ref="AW38:AW49" si="2">+IF(AP38=$AP$6,$AP$10,$AP$11)</f>
        <v>15</v>
      </c>
      <c r="AX38" s="33">
        <f t="shared" ref="AX38:AX49" si="3">+IF(AQ38=$AQ$6,$AQ$10,$AQ$11)</f>
        <v>15</v>
      </c>
      <c r="AY38" s="33">
        <f t="shared" ref="AY38:AY49" si="4">+IF(AR38=$AR$6,$AR$10,$AR$11)</f>
        <v>15</v>
      </c>
      <c r="AZ38" s="33">
        <f t="shared" ref="AZ38:AZ49" si="5">IF(AS38=$AS$6,$AS$10,IF(AS38=$AS$7,$AS$11,0))</f>
        <v>15</v>
      </c>
      <c r="BA38" s="33">
        <f t="shared" ref="BA38:BA49" si="6">+IF(AT38=$AT$6,$AT$10,$AT$11)</f>
        <v>15</v>
      </c>
      <c r="BB38" s="33">
        <f t="shared" ref="BB38:BB49" si="7">+IF(AU38=$AU$6,$AU$10,$AU$11)</f>
        <v>15</v>
      </c>
      <c r="BC38" s="33">
        <f t="shared" ref="BC38:BC49" si="8">IF(AV38=$AV$6,$AV$10,IF(AV38=$AV$7,$AV$11,0))</f>
        <v>10</v>
      </c>
      <c r="BD38" s="72">
        <f t="shared" ref="BD38:BD49" si="9">SUM(AW38:BC38)</f>
        <v>100</v>
      </c>
      <c r="BE38" s="72" t="str">
        <f>+IF(BD38&lt;=85,"Débil",IF(AND(BD38&gt;85,BD38&lt;96),"Moderado","Fuerte"))</f>
        <v>Fuerte</v>
      </c>
      <c r="BF38" s="34" t="s">
        <v>156</v>
      </c>
      <c r="BG38" s="72" t="str">
        <f t="shared" ref="BG38:BG49" si="10">+IF(BF38=$BF$6,"Fuerte",IF(BF38=$BF$7,"Moderado","Débil"))</f>
        <v>Fuerte</v>
      </c>
      <c r="BH38" s="72" t="str">
        <f t="shared" ref="BH38:BH49" si="11">+IF(AND(BE38="Fuerte",BG38="Fuerte"),"Fuerte",IF(BE38="Débil","Débil",IF(BG38="Débil","Débil","Moderado")))</f>
        <v>Fuerte</v>
      </c>
      <c r="BI38" s="72">
        <f t="shared" ref="BI38:BI49" si="12">+IF(BH38=$BE$6,100,IF(BH38=$BE$7,50,0))</f>
        <v>100</v>
      </c>
      <c r="BJ38" s="149"/>
      <c r="BK38" s="186"/>
      <c r="BL38" s="39" t="s">
        <v>165</v>
      </c>
      <c r="BM38" s="39" t="s">
        <v>165</v>
      </c>
      <c r="BN38" s="66">
        <f>IF(E38=$E$7,0,IF(AND(BK37="Fuerte",BL38="Directamente"),2,IF(AND(BK37="Moderado",BL38="Directamente"),1,0)))</f>
        <v>1</v>
      </c>
      <c r="BO38" s="185"/>
      <c r="BP38" s="66">
        <f>IF(D38=$E$7,0,IF(AND(BK37="Fuerte",BL38="Indirectamente"),1,IF(AND(BK37="Fuerte",BL38="Directamente"),2,IF(AND(BK37="Moderado",BL38="Directamente"),1,0))))</f>
        <v>1</v>
      </c>
      <c r="BQ38" s="185"/>
      <c r="BR38" s="99" t="s">
        <v>8</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s="36" customFormat="1" ht="111.8" customHeight="1" x14ac:dyDescent="0.25">
      <c r="A39" s="150"/>
      <c r="B39" s="150"/>
      <c r="C39" s="99" t="s">
        <v>8</v>
      </c>
      <c r="D39" s="75" t="s">
        <v>8</v>
      </c>
      <c r="E39" s="151"/>
      <c r="F39" s="152"/>
      <c r="G39" s="152"/>
      <c r="H39" s="152"/>
      <c r="I39" s="153"/>
      <c r="J39" s="154"/>
      <c r="K39" s="153"/>
      <c r="L39" s="155"/>
      <c r="M39" s="155"/>
      <c r="N39" s="156"/>
      <c r="O39" s="205"/>
      <c r="P39" s="205"/>
      <c r="Q39" s="205"/>
      <c r="R39" s="155">
        <f>+L39-BN39</f>
        <v>-1</v>
      </c>
      <c r="S39" s="155">
        <f>+M39-BQ39</f>
        <v>0</v>
      </c>
      <c r="T39" s="156">
        <f t="shared" si="0"/>
        <v>0</v>
      </c>
      <c r="U39" s="205"/>
      <c r="V39" s="205"/>
      <c r="W39" s="155"/>
      <c r="X39" s="155"/>
      <c r="Y39" s="76" t="s">
        <v>680</v>
      </c>
      <c r="Z39" s="80" t="s">
        <v>600</v>
      </c>
      <c r="AA39" s="33" t="s">
        <v>23</v>
      </c>
      <c r="AB39" s="80" t="s">
        <v>603</v>
      </c>
      <c r="AC39" s="33" t="s">
        <v>7</v>
      </c>
      <c r="AD39" s="72">
        <f>+SUM(AE39:AH39)</f>
        <v>0</v>
      </c>
      <c r="AE39" s="33">
        <v>0</v>
      </c>
      <c r="AF39" s="33">
        <v>0</v>
      </c>
      <c r="AG39" s="33">
        <v>0</v>
      </c>
      <c r="AH39" s="33">
        <v>0</v>
      </c>
      <c r="AI39" s="33" t="s">
        <v>6</v>
      </c>
      <c r="AJ39" s="33" t="s">
        <v>21</v>
      </c>
      <c r="AK39" s="33" t="s">
        <v>6</v>
      </c>
      <c r="AL39" s="33" t="s">
        <v>6</v>
      </c>
      <c r="AM39" s="33" t="s">
        <v>6</v>
      </c>
      <c r="AN39" s="33" t="s">
        <v>29</v>
      </c>
      <c r="AO39" s="33" t="s">
        <v>118</v>
      </c>
      <c r="AP39" s="33" t="s">
        <v>101</v>
      </c>
      <c r="AQ39" s="33" t="s">
        <v>103</v>
      </c>
      <c r="AR39" s="33" t="s">
        <v>105</v>
      </c>
      <c r="AS39" s="33" t="str">
        <f t="shared" si="1"/>
        <v>Detectar</v>
      </c>
      <c r="AT39" s="80" t="s">
        <v>108</v>
      </c>
      <c r="AU39" s="80" t="s">
        <v>110</v>
      </c>
      <c r="AV39" s="80" t="s">
        <v>112</v>
      </c>
      <c r="AW39" s="33">
        <f t="shared" si="2"/>
        <v>15</v>
      </c>
      <c r="AX39" s="33">
        <f t="shared" si="3"/>
        <v>15</v>
      </c>
      <c r="AY39" s="33">
        <f t="shared" si="4"/>
        <v>15</v>
      </c>
      <c r="AZ39" s="33">
        <f t="shared" si="5"/>
        <v>10</v>
      </c>
      <c r="BA39" s="33">
        <f t="shared" si="6"/>
        <v>15</v>
      </c>
      <c r="BB39" s="33">
        <f t="shared" si="7"/>
        <v>15</v>
      </c>
      <c r="BC39" s="33">
        <f t="shared" si="8"/>
        <v>10</v>
      </c>
      <c r="BD39" s="72">
        <f t="shared" si="9"/>
        <v>95</v>
      </c>
      <c r="BE39" s="72" t="str">
        <f t="shared" ref="BE39:BE49" si="13">+IF(BD39&lt;=85,"Débil",IF(AND(BD39&gt;85,BD39&lt;96),"Moderado","Fuerte"))</f>
        <v>Moderado</v>
      </c>
      <c r="BF39" s="34" t="s">
        <v>156</v>
      </c>
      <c r="BG39" s="72" t="str">
        <f t="shared" si="10"/>
        <v>Fuerte</v>
      </c>
      <c r="BH39" s="72" t="str">
        <f t="shared" si="11"/>
        <v>Moderado</v>
      </c>
      <c r="BI39" s="72">
        <f t="shared" si="12"/>
        <v>50</v>
      </c>
      <c r="BJ39" s="149"/>
      <c r="BK39" s="186"/>
      <c r="BL39" s="39" t="s">
        <v>165</v>
      </c>
      <c r="BM39" s="39" t="s">
        <v>165</v>
      </c>
      <c r="BN39" s="66">
        <f>IF(E39=$E$7,0,IF(AND(BK37="Fuerte",BL39="Directamente"),2,IF(AND(BK37="Moderado",BL39="Directamente"),1,0)))</f>
        <v>1</v>
      </c>
      <c r="BO39" s="185"/>
      <c r="BP39" s="66">
        <f>IF(D39=$E$7,0,IF(AND(BK37="Fuerte",BL39="Indirectamente"),1,IF(AND(BK37="Fuerte",BL39="Directamente"),2,IF(AND(BK37="Moderado",BL39="Directamente"),1,0))))</f>
        <v>1</v>
      </c>
      <c r="BQ39" s="185"/>
      <c r="BR39" s="99" t="s">
        <v>8</v>
      </c>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row>
    <row r="40" spans="1:138" s="36" customFormat="1" ht="120.05" customHeight="1" x14ac:dyDescent="0.25">
      <c r="A40" s="150">
        <v>2</v>
      </c>
      <c r="B40" s="150" t="s">
        <v>177</v>
      </c>
      <c r="C40" s="99" t="s">
        <v>8</v>
      </c>
      <c r="D40" s="75" t="s">
        <v>8</v>
      </c>
      <c r="E40" s="151" t="s">
        <v>41</v>
      </c>
      <c r="F40" s="152" t="s">
        <v>69</v>
      </c>
      <c r="G40" s="152" t="s">
        <v>77</v>
      </c>
      <c r="H40" s="152" t="s">
        <v>83</v>
      </c>
      <c r="I40" s="153" t="s">
        <v>172</v>
      </c>
      <c r="J40" s="154" t="s">
        <v>173</v>
      </c>
      <c r="K40" s="153" t="s">
        <v>496</v>
      </c>
      <c r="L40" s="155">
        <v>1</v>
      </c>
      <c r="M40" s="155">
        <v>3</v>
      </c>
      <c r="N40" s="156">
        <f t="shared" ref="N40:N46" si="14">+L40*M40</f>
        <v>3</v>
      </c>
      <c r="O40" s="205" t="str">
        <f>(CONCATENATE(L40,M40))</f>
        <v>13</v>
      </c>
      <c r="P40" s="205" t="str">
        <f>IF(OR(O40="11",O40="12",O40="21",O40="22",O40="31"),$P$9,IF(OR(O40="41",O40="32",O40="23",O40="13"),$P$8,IF(OR(O40="51",O40="52",O40="42",O40="43",O40="33",O40="24",O40="14"),$P$7,IF(OR(O40="53",O40="54",O40="44",O40="34",O40="55",O40="45",O40="35",O40="25",O40="15"),$P$6,0))))</f>
        <v>RIESGO MODERADO</v>
      </c>
      <c r="Q40" s="205" t="s">
        <v>90</v>
      </c>
      <c r="R40" s="187">
        <f>+IF(INT(L40-BO40)&lt;=1,1,INT(L40-BO40))</f>
        <v>1</v>
      </c>
      <c r="S40" s="187">
        <f>INT(M40-BQ40)</f>
        <v>2</v>
      </c>
      <c r="T40" s="156">
        <f t="shared" si="0"/>
        <v>2</v>
      </c>
      <c r="U40" s="205" t="str">
        <f>(CONCATENATE(R40,S40))</f>
        <v>12</v>
      </c>
      <c r="V40" s="205" t="str">
        <f>IF(OR(U40="11",U40="12",U40="21",U40="22",U40="31"),$P$9,IF(OR(U40="41",U40="32",U40="23",U40="13"),$P$8,IF(OR(U40="51",U40="52",U40="42",U40="43",U40="33",U40="24",U40="14"),$P$7,IF(OR(U40="53",U40="54",U40="44",U40="34",U40="55",U40="45",U40="35",U40="25",U40="15"),$P$6,0))))</f>
        <v>RIESGO BAJO</v>
      </c>
      <c r="W40" s="152" t="s">
        <v>517</v>
      </c>
      <c r="X40" s="152" t="s">
        <v>23</v>
      </c>
      <c r="Y40" s="76" t="s">
        <v>681</v>
      </c>
      <c r="Z40" s="80" t="s">
        <v>600</v>
      </c>
      <c r="AA40" s="33" t="s">
        <v>23</v>
      </c>
      <c r="AB40" s="80" t="s">
        <v>604</v>
      </c>
      <c r="AC40" s="33" t="s">
        <v>7</v>
      </c>
      <c r="AD40" s="72">
        <f>+SUM(AE40:AH40)</f>
        <v>0</v>
      </c>
      <c r="AE40" s="33">
        <v>0</v>
      </c>
      <c r="AF40" s="33">
        <v>0</v>
      </c>
      <c r="AG40" s="33">
        <v>0</v>
      </c>
      <c r="AH40" s="33">
        <v>0</v>
      </c>
      <c r="AI40" s="33" t="s">
        <v>6</v>
      </c>
      <c r="AJ40" s="33" t="s">
        <v>21</v>
      </c>
      <c r="AK40" s="33" t="s">
        <v>6</v>
      </c>
      <c r="AL40" s="33" t="s">
        <v>6</v>
      </c>
      <c r="AM40" s="33" t="s">
        <v>6</v>
      </c>
      <c r="AN40" s="33" t="s">
        <v>29</v>
      </c>
      <c r="AO40" s="33" t="s">
        <v>117</v>
      </c>
      <c r="AP40" s="33" t="s">
        <v>101</v>
      </c>
      <c r="AQ40" s="33" t="s">
        <v>103</v>
      </c>
      <c r="AR40" s="33" t="s">
        <v>105</v>
      </c>
      <c r="AS40" s="33" t="str">
        <f t="shared" si="1"/>
        <v>Detectar</v>
      </c>
      <c r="AT40" s="80" t="s">
        <v>108</v>
      </c>
      <c r="AU40" s="80" t="s">
        <v>110</v>
      </c>
      <c r="AV40" s="80" t="s">
        <v>112</v>
      </c>
      <c r="AW40" s="33">
        <f t="shared" si="2"/>
        <v>15</v>
      </c>
      <c r="AX40" s="33">
        <f t="shared" si="3"/>
        <v>15</v>
      </c>
      <c r="AY40" s="33">
        <f t="shared" si="4"/>
        <v>15</v>
      </c>
      <c r="AZ40" s="33">
        <f t="shared" si="5"/>
        <v>10</v>
      </c>
      <c r="BA40" s="33">
        <f t="shared" si="6"/>
        <v>15</v>
      </c>
      <c r="BB40" s="33">
        <f t="shared" si="7"/>
        <v>15</v>
      </c>
      <c r="BC40" s="33">
        <f t="shared" si="8"/>
        <v>10</v>
      </c>
      <c r="BD40" s="72">
        <f t="shared" si="9"/>
        <v>95</v>
      </c>
      <c r="BE40" s="72" t="str">
        <f t="shared" si="13"/>
        <v>Moderado</v>
      </c>
      <c r="BF40" s="34" t="s">
        <v>156</v>
      </c>
      <c r="BG40" s="72" t="str">
        <f t="shared" si="10"/>
        <v>Fuerte</v>
      </c>
      <c r="BH40" s="72" t="str">
        <f t="shared" si="11"/>
        <v>Moderado</v>
      </c>
      <c r="BI40" s="72">
        <f t="shared" si="12"/>
        <v>50</v>
      </c>
      <c r="BJ40" s="149">
        <f>+AVERAGE(BI40:BI42)</f>
        <v>66.666666666666671</v>
      </c>
      <c r="BK40" s="186" t="str">
        <f>IF(BJ40&lt;50,"Débil",IF(BJ40=100,"Fuerte","Moderado"))</f>
        <v>Moderado</v>
      </c>
      <c r="BL40" s="39" t="s">
        <v>165</v>
      </c>
      <c r="BM40" s="39" t="s">
        <v>165</v>
      </c>
      <c r="BN40" s="66">
        <f>IF(E40=$E$7,0,IF(AND(BK40="Fuerte",BL40="Directamente"),2,IF(AND(BK40="Moderado",BL40="Directamente"),1,0)))</f>
        <v>1</v>
      </c>
      <c r="BO40" s="185">
        <f>+AVERAGE(BN40:BN42)</f>
        <v>0.66666666666666663</v>
      </c>
      <c r="BP40" s="66">
        <f>IF(D40=$E$7,0,IF(AND(BK40="Fuerte",BL40="Indirectamente"),1,IF(AND(BK40="Fuerte",BL40="Directamente"),2,IF(AND(BK40="Moderado",BL40="Directamente"),1,0))))</f>
        <v>1</v>
      </c>
      <c r="BQ40" s="185">
        <f>+AVERAGE(BP40:BP42)</f>
        <v>0.66666666666666663</v>
      </c>
      <c r="BR40" s="99" t="s">
        <v>8</v>
      </c>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row>
    <row r="41" spans="1:138" s="36" customFormat="1" ht="111" customHeight="1" x14ac:dyDescent="0.25">
      <c r="A41" s="150"/>
      <c r="B41" s="150" t="s">
        <v>177</v>
      </c>
      <c r="C41" s="99" t="s">
        <v>8</v>
      </c>
      <c r="D41" s="75" t="s">
        <v>8</v>
      </c>
      <c r="E41" s="151"/>
      <c r="F41" s="152"/>
      <c r="G41" s="152"/>
      <c r="H41" s="152"/>
      <c r="I41" s="153"/>
      <c r="J41" s="154"/>
      <c r="K41" s="153"/>
      <c r="L41" s="155"/>
      <c r="M41" s="155"/>
      <c r="N41" s="156">
        <f t="shared" si="14"/>
        <v>0</v>
      </c>
      <c r="O41" s="205"/>
      <c r="P41" s="205"/>
      <c r="Q41" s="205"/>
      <c r="R41" s="155">
        <f>+L41-BN41</f>
        <v>-1</v>
      </c>
      <c r="S41" s="155">
        <f>+M41-BQ41</f>
        <v>0</v>
      </c>
      <c r="T41" s="156">
        <f t="shared" si="0"/>
        <v>0</v>
      </c>
      <c r="U41" s="205"/>
      <c r="V41" s="205"/>
      <c r="W41" s="155"/>
      <c r="X41" s="155"/>
      <c r="Y41" s="76" t="s">
        <v>777</v>
      </c>
      <c r="Z41" s="80" t="s">
        <v>600</v>
      </c>
      <c r="AA41" s="33" t="s">
        <v>23</v>
      </c>
      <c r="AB41" s="80" t="s">
        <v>778</v>
      </c>
      <c r="AC41" s="33" t="s">
        <v>7</v>
      </c>
      <c r="AD41" s="72">
        <f>+SUM(AE41:AH41)</f>
        <v>0</v>
      </c>
      <c r="AE41" s="33">
        <v>0</v>
      </c>
      <c r="AF41" s="33">
        <v>0</v>
      </c>
      <c r="AG41" s="33">
        <v>0</v>
      </c>
      <c r="AH41" s="33">
        <v>0</v>
      </c>
      <c r="AI41" s="33" t="s">
        <v>6</v>
      </c>
      <c r="AJ41" s="33" t="s">
        <v>21</v>
      </c>
      <c r="AK41" s="33" t="s">
        <v>6</v>
      </c>
      <c r="AL41" s="33" t="s">
        <v>6</v>
      </c>
      <c r="AM41" s="33" t="s">
        <v>6</v>
      </c>
      <c r="AN41" s="33" t="s">
        <v>30</v>
      </c>
      <c r="AO41" s="33" t="s">
        <v>117</v>
      </c>
      <c r="AP41" s="33" t="s">
        <v>101</v>
      </c>
      <c r="AQ41" s="33" t="s">
        <v>103</v>
      </c>
      <c r="AR41" s="33" t="s">
        <v>105</v>
      </c>
      <c r="AS41" s="33" t="str">
        <f t="shared" si="1"/>
        <v>Detectar</v>
      </c>
      <c r="AT41" s="80" t="s">
        <v>108</v>
      </c>
      <c r="AU41" s="80" t="s">
        <v>110</v>
      </c>
      <c r="AV41" s="80" t="s">
        <v>112</v>
      </c>
      <c r="AW41" s="33">
        <f t="shared" si="2"/>
        <v>15</v>
      </c>
      <c r="AX41" s="33">
        <f t="shared" si="3"/>
        <v>15</v>
      </c>
      <c r="AY41" s="33">
        <f t="shared" si="4"/>
        <v>15</v>
      </c>
      <c r="AZ41" s="33">
        <f t="shared" si="5"/>
        <v>10</v>
      </c>
      <c r="BA41" s="33">
        <f t="shared" si="6"/>
        <v>15</v>
      </c>
      <c r="BB41" s="33">
        <f t="shared" si="7"/>
        <v>15</v>
      </c>
      <c r="BC41" s="33">
        <f t="shared" si="8"/>
        <v>10</v>
      </c>
      <c r="BD41" s="72">
        <f t="shared" si="9"/>
        <v>95</v>
      </c>
      <c r="BE41" s="72" t="str">
        <f t="shared" si="13"/>
        <v>Moderado</v>
      </c>
      <c r="BF41" s="34" t="s">
        <v>156</v>
      </c>
      <c r="BG41" s="72" t="str">
        <f t="shared" si="10"/>
        <v>Fuerte</v>
      </c>
      <c r="BH41" s="72" t="str">
        <f t="shared" si="11"/>
        <v>Moderado</v>
      </c>
      <c r="BI41" s="72">
        <f t="shared" si="12"/>
        <v>50</v>
      </c>
      <c r="BJ41" s="149"/>
      <c r="BK41" s="186"/>
      <c r="BL41" s="39" t="s">
        <v>165</v>
      </c>
      <c r="BM41" s="39" t="s">
        <v>165</v>
      </c>
      <c r="BN41" s="66">
        <f>IF(E41=$E$7,0,IF(AND(BK40="Fuerte",BL41="Directamente"),2,IF(AND(BK40="Moderado",BL41="Directamente"),1,0)))</f>
        <v>1</v>
      </c>
      <c r="BO41" s="185"/>
      <c r="BP41" s="66">
        <f>IF(D41=$E$7,0,IF(AND(BK40="Fuerte",BL41="Indirectamente"),1,IF(AND(BK40="Fuerte",BL41="Directamente"),2,IF(AND(BK40="Moderado",BL41="Directamente"),1,0))))</f>
        <v>1</v>
      </c>
      <c r="BQ41" s="185"/>
      <c r="BR41" s="99" t="s">
        <v>8</v>
      </c>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row>
    <row r="42" spans="1:138" s="36" customFormat="1" ht="121.5" customHeight="1" x14ac:dyDescent="0.25">
      <c r="A42" s="150"/>
      <c r="B42" s="150" t="s">
        <v>177</v>
      </c>
      <c r="C42" s="99" t="s">
        <v>8</v>
      </c>
      <c r="D42" s="75" t="s">
        <v>8</v>
      </c>
      <c r="E42" s="151"/>
      <c r="F42" s="152"/>
      <c r="G42" s="152"/>
      <c r="H42" s="152"/>
      <c r="I42" s="153"/>
      <c r="J42" s="154"/>
      <c r="K42" s="153"/>
      <c r="L42" s="155"/>
      <c r="M42" s="155"/>
      <c r="N42" s="156">
        <f t="shared" si="14"/>
        <v>0</v>
      </c>
      <c r="O42" s="205"/>
      <c r="P42" s="205"/>
      <c r="Q42" s="205"/>
      <c r="R42" s="155">
        <f>+L42-BN42</f>
        <v>0</v>
      </c>
      <c r="S42" s="155">
        <f>+M42-BQ42</f>
        <v>0</v>
      </c>
      <c r="T42" s="156">
        <f t="shared" si="0"/>
        <v>0</v>
      </c>
      <c r="U42" s="205"/>
      <c r="V42" s="205"/>
      <c r="W42" s="155"/>
      <c r="X42" s="155"/>
      <c r="Y42" s="76" t="s">
        <v>682</v>
      </c>
      <c r="Z42" s="80" t="s">
        <v>600</v>
      </c>
      <c r="AA42" s="33" t="s">
        <v>23</v>
      </c>
      <c r="AB42" s="80" t="s">
        <v>605</v>
      </c>
      <c r="AC42" s="33" t="s">
        <v>7</v>
      </c>
      <c r="AD42" s="72">
        <f t="shared" ref="AD42:AD49" si="15">+SUM(AE42:AH42)</f>
        <v>1</v>
      </c>
      <c r="AE42" s="33">
        <v>1</v>
      </c>
      <c r="AF42" s="33">
        <v>0</v>
      </c>
      <c r="AG42" s="33">
        <v>0</v>
      </c>
      <c r="AH42" s="33">
        <v>0</v>
      </c>
      <c r="AI42" s="33" t="s">
        <v>23</v>
      </c>
      <c r="AJ42" s="33" t="s">
        <v>20</v>
      </c>
      <c r="AK42" s="33" t="s">
        <v>6</v>
      </c>
      <c r="AL42" s="33" t="s">
        <v>6</v>
      </c>
      <c r="AM42" s="33" t="s">
        <v>6</v>
      </c>
      <c r="AN42" s="33" t="s">
        <v>28</v>
      </c>
      <c r="AO42" s="33" t="s">
        <v>117</v>
      </c>
      <c r="AP42" s="33" t="s">
        <v>101</v>
      </c>
      <c r="AQ42" s="33" t="s">
        <v>103</v>
      </c>
      <c r="AR42" s="33" t="s">
        <v>105</v>
      </c>
      <c r="AS42" s="33" t="str">
        <f t="shared" si="1"/>
        <v>Prevenir</v>
      </c>
      <c r="AT42" s="80" t="s">
        <v>108</v>
      </c>
      <c r="AU42" s="80" t="s">
        <v>110</v>
      </c>
      <c r="AV42" s="80" t="s">
        <v>112</v>
      </c>
      <c r="AW42" s="33">
        <f t="shared" si="2"/>
        <v>15</v>
      </c>
      <c r="AX42" s="33">
        <f t="shared" si="3"/>
        <v>15</v>
      </c>
      <c r="AY42" s="33">
        <f t="shared" si="4"/>
        <v>15</v>
      </c>
      <c r="AZ42" s="33">
        <f t="shared" si="5"/>
        <v>15</v>
      </c>
      <c r="BA42" s="33">
        <f t="shared" si="6"/>
        <v>15</v>
      </c>
      <c r="BB42" s="33">
        <f t="shared" si="7"/>
        <v>15</v>
      </c>
      <c r="BC42" s="33">
        <f t="shared" si="8"/>
        <v>10</v>
      </c>
      <c r="BD42" s="72">
        <f t="shared" si="9"/>
        <v>100</v>
      </c>
      <c r="BE42" s="72" t="str">
        <f t="shared" si="13"/>
        <v>Fuerte</v>
      </c>
      <c r="BF42" s="34" t="s">
        <v>156</v>
      </c>
      <c r="BG42" s="72" t="str">
        <f t="shared" si="10"/>
        <v>Fuerte</v>
      </c>
      <c r="BH42" s="72" t="str">
        <f t="shared" si="11"/>
        <v>Fuerte</v>
      </c>
      <c r="BI42" s="72">
        <f t="shared" si="12"/>
        <v>100</v>
      </c>
      <c r="BJ42" s="149"/>
      <c r="BK42" s="186"/>
      <c r="BL42" s="39" t="s">
        <v>166</v>
      </c>
      <c r="BM42" s="39" t="s">
        <v>167</v>
      </c>
      <c r="BN42" s="66">
        <f>IF(E42=$E$7,0,IF(AND(BK40="Fuerte",BL42="Directamente"),2,IF(AND(BK40="Moderado",BL42="Directamente"),1,0)))</f>
        <v>0</v>
      </c>
      <c r="BO42" s="185"/>
      <c r="BP42" s="66">
        <f>IF(D42=$E$7,0,IF(AND(BK40="Fuerte",BL42="Indirectamente"),1,IF(AND(BK40="Fuerte",BL42="Directamente"),2,IF(AND(BK40="Moderado",BL42="Directamente"),1,0))))</f>
        <v>0</v>
      </c>
      <c r="BQ42" s="185"/>
      <c r="BR42" s="99" t="s">
        <v>8</v>
      </c>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row>
    <row r="43" spans="1:138" s="36" customFormat="1" ht="120.05" customHeight="1" x14ac:dyDescent="0.25">
      <c r="A43" s="150">
        <v>3</v>
      </c>
      <c r="B43" s="150" t="s">
        <v>178</v>
      </c>
      <c r="C43" s="99" t="s">
        <v>8</v>
      </c>
      <c r="D43" s="75" t="s">
        <v>8</v>
      </c>
      <c r="E43" s="151" t="s">
        <v>38</v>
      </c>
      <c r="F43" s="152" t="s">
        <v>67</v>
      </c>
      <c r="G43" s="152" t="s">
        <v>77</v>
      </c>
      <c r="H43" s="152" t="s">
        <v>73</v>
      </c>
      <c r="I43" s="196" t="s">
        <v>174</v>
      </c>
      <c r="J43" s="197" t="s">
        <v>501</v>
      </c>
      <c r="K43" s="196" t="s">
        <v>502</v>
      </c>
      <c r="L43" s="155">
        <v>3</v>
      </c>
      <c r="M43" s="155">
        <v>4</v>
      </c>
      <c r="N43" s="156">
        <f t="shared" si="14"/>
        <v>12</v>
      </c>
      <c r="O43" s="205" t="str">
        <f>(CONCATENATE(L43,M43))</f>
        <v>34</v>
      </c>
      <c r="P43" s="205" t="str">
        <f>IF(OR(O43="11",O43="12",O43="21",O43="22",O43="31"),$P$9,IF(OR(O43="41",O43="32",O43="23",O43="13"),$P$8,IF(OR(O43="51",O43="52",O43="42",O43="43",O43="33",O43="24",O43="14"),$P$7,IF(OR(O43="53",O43="54",O43="44",O43="34",O43="55",O43="45",O43="35",O43="25",O43="15"),$P$6,0))))</f>
        <v>RIESGO EXTREMO</v>
      </c>
      <c r="Q43" s="205" t="s">
        <v>90</v>
      </c>
      <c r="R43" s="187">
        <f>+IF(INT(L43-BO43)&lt;=1,1,INT(L43-BO43))</f>
        <v>1</v>
      </c>
      <c r="S43" s="187">
        <f>INT(M43-BQ43)</f>
        <v>2</v>
      </c>
      <c r="T43" s="156">
        <f t="shared" si="0"/>
        <v>2</v>
      </c>
      <c r="U43" s="205" t="str">
        <f>(CONCATENATE(R43,S43))</f>
        <v>12</v>
      </c>
      <c r="V43" s="205" t="str">
        <f>IF(OR(U43="11",U43="12",U43="21",U43="22",U43="31"),$P$9,IF(OR(U43="41",U43="32",U43="23",U43="13"),$P$8,IF(OR(U43="51",U43="52",U43="42",U43="43",U43="33",U43="24",U43="14"),$P$7,IF(OR(U43="53",U43="54",U43="44",U43="34",U43="55",U43="45",U43="35",U43="25",U43="15"),$P$6,0))))</f>
        <v>RIESGO BAJO</v>
      </c>
      <c r="W43" s="152" t="s">
        <v>517</v>
      </c>
      <c r="X43" s="152" t="s">
        <v>23</v>
      </c>
      <c r="Y43" s="76" t="s">
        <v>683</v>
      </c>
      <c r="Z43" s="80" t="s">
        <v>600</v>
      </c>
      <c r="AA43" s="33" t="s">
        <v>23</v>
      </c>
      <c r="AB43" s="80" t="s">
        <v>606</v>
      </c>
      <c r="AC43" s="33" t="s">
        <v>7</v>
      </c>
      <c r="AD43" s="72">
        <f t="shared" si="15"/>
        <v>0</v>
      </c>
      <c r="AE43" s="33">
        <v>0</v>
      </c>
      <c r="AF43" s="33">
        <v>0</v>
      </c>
      <c r="AG43" s="33">
        <v>0</v>
      </c>
      <c r="AH43" s="33">
        <v>0</v>
      </c>
      <c r="AI43" s="33" t="s">
        <v>6</v>
      </c>
      <c r="AJ43" s="33" t="s">
        <v>20</v>
      </c>
      <c r="AK43" s="33" t="s">
        <v>6</v>
      </c>
      <c r="AL43" s="33" t="s">
        <v>6</v>
      </c>
      <c r="AM43" s="33" t="s">
        <v>6</v>
      </c>
      <c r="AN43" s="33" t="s">
        <v>29</v>
      </c>
      <c r="AO43" s="33" t="s">
        <v>117</v>
      </c>
      <c r="AP43" s="33" t="s">
        <v>101</v>
      </c>
      <c r="AQ43" s="33" t="s">
        <v>103</v>
      </c>
      <c r="AR43" s="33" t="s">
        <v>105</v>
      </c>
      <c r="AS43" s="33" t="str">
        <f t="shared" si="1"/>
        <v>Prevenir</v>
      </c>
      <c r="AT43" s="80" t="s">
        <v>108</v>
      </c>
      <c r="AU43" s="80" t="s">
        <v>110</v>
      </c>
      <c r="AV43" s="80" t="s">
        <v>112</v>
      </c>
      <c r="AW43" s="33">
        <f t="shared" si="2"/>
        <v>15</v>
      </c>
      <c r="AX43" s="33">
        <f t="shared" si="3"/>
        <v>15</v>
      </c>
      <c r="AY43" s="33">
        <f t="shared" si="4"/>
        <v>15</v>
      </c>
      <c r="AZ43" s="33">
        <f t="shared" si="5"/>
        <v>15</v>
      </c>
      <c r="BA43" s="33">
        <f t="shared" si="6"/>
        <v>15</v>
      </c>
      <c r="BB43" s="33">
        <f t="shared" si="7"/>
        <v>15</v>
      </c>
      <c r="BC43" s="33">
        <f t="shared" si="8"/>
        <v>10</v>
      </c>
      <c r="BD43" s="72">
        <f t="shared" si="9"/>
        <v>100</v>
      </c>
      <c r="BE43" s="72" t="str">
        <f t="shared" si="13"/>
        <v>Fuerte</v>
      </c>
      <c r="BF43" s="34" t="s">
        <v>156</v>
      </c>
      <c r="BG43" s="72" t="str">
        <f t="shared" si="10"/>
        <v>Fuerte</v>
      </c>
      <c r="BH43" s="72" t="str">
        <f t="shared" si="11"/>
        <v>Fuerte</v>
      </c>
      <c r="BI43" s="72">
        <f t="shared" si="12"/>
        <v>100</v>
      </c>
      <c r="BJ43" s="149">
        <f>+AVERAGE(BI43:BI45)</f>
        <v>100</v>
      </c>
      <c r="BK43" s="186" t="str">
        <f>IF(BJ43&lt;50,"Débil",IF(BJ43=100,"Fuerte","Moderado"))</f>
        <v>Fuerte</v>
      </c>
      <c r="BL43" s="39" t="s">
        <v>165</v>
      </c>
      <c r="BM43" s="39" t="s">
        <v>165</v>
      </c>
      <c r="BN43" s="66">
        <f>IF(E43=$E$7,0,IF(AND(BK43="Fuerte",BL43="Directamente"),2,IF(AND(BK43="Moderado",BL43="Directamente"),1,0)))</f>
        <v>2</v>
      </c>
      <c r="BO43" s="185">
        <f>+AVERAGE(BN43:BN45)</f>
        <v>2</v>
      </c>
      <c r="BP43" s="66">
        <f>IF(D43=$E$7,0,IF(AND(BK43="Fuerte",BL43="Indirectamente"),1,IF(AND(BK43="Fuerte",BL43="Directamente"),2,IF(AND(BK43="Moderado",BL43="Directamente"),1,0))))</f>
        <v>2</v>
      </c>
      <c r="BQ43" s="185">
        <f>+AVERAGE(BP43:BP45)</f>
        <v>2</v>
      </c>
      <c r="BR43" s="99" t="s">
        <v>8</v>
      </c>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row>
    <row r="44" spans="1:138" s="36" customFormat="1" ht="90.2" x14ac:dyDescent="0.25">
      <c r="A44" s="150"/>
      <c r="B44" s="150" t="s">
        <v>178</v>
      </c>
      <c r="C44" s="99" t="s">
        <v>8</v>
      </c>
      <c r="D44" s="75" t="s">
        <v>8</v>
      </c>
      <c r="E44" s="151"/>
      <c r="F44" s="152"/>
      <c r="G44" s="152"/>
      <c r="H44" s="152"/>
      <c r="I44" s="196"/>
      <c r="J44" s="197"/>
      <c r="K44" s="196"/>
      <c r="L44" s="155"/>
      <c r="M44" s="155"/>
      <c r="N44" s="156">
        <f t="shared" si="14"/>
        <v>0</v>
      </c>
      <c r="O44" s="205"/>
      <c r="P44" s="205"/>
      <c r="Q44" s="205"/>
      <c r="R44" s="155">
        <f>+L44-BN44</f>
        <v>-2</v>
      </c>
      <c r="S44" s="155">
        <f>+M44-BQ44</f>
        <v>0</v>
      </c>
      <c r="T44" s="156">
        <f t="shared" si="0"/>
        <v>0</v>
      </c>
      <c r="U44" s="205"/>
      <c r="V44" s="205"/>
      <c r="W44" s="155"/>
      <c r="X44" s="155"/>
      <c r="Y44" s="76" t="s">
        <v>684</v>
      </c>
      <c r="Z44" s="80" t="s">
        <v>600</v>
      </c>
      <c r="AA44" s="33" t="s">
        <v>23</v>
      </c>
      <c r="AB44" s="80" t="s">
        <v>607</v>
      </c>
      <c r="AC44" s="33" t="s">
        <v>7</v>
      </c>
      <c r="AD44" s="72">
        <f t="shared" si="15"/>
        <v>1</v>
      </c>
      <c r="AE44" s="33">
        <v>0</v>
      </c>
      <c r="AF44" s="33">
        <v>0</v>
      </c>
      <c r="AG44" s="33">
        <v>0</v>
      </c>
      <c r="AH44" s="33">
        <v>1</v>
      </c>
      <c r="AI44" s="33" t="s">
        <v>23</v>
      </c>
      <c r="AJ44" s="33" t="s">
        <v>20</v>
      </c>
      <c r="AK44" s="33" t="s">
        <v>23</v>
      </c>
      <c r="AL44" s="33" t="s">
        <v>6</v>
      </c>
      <c r="AM44" s="33" t="s">
        <v>6</v>
      </c>
      <c r="AN44" s="33" t="s">
        <v>28</v>
      </c>
      <c r="AO44" s="33" t="s">
        <v>117</v>
      </c>
      <c r="AP44" s="33" t="s">
        <v>101</v>
      </c>
      <c r="AQ44" s="33" t="s">
        <v>103</v>
      </c>
      <c r="AR44" s="33" t="s">
        <v>105</v>
      </c>
      <c r="AS44" s="33" t="str">
        <f t="shared" si="1"/>
        <v>Prevenir</v>
      </c>
      <c r="AT44" s="80" t="s">
        <v>108</v>
      </c>
      <c r="AU44" s="80" t="s">
        <v>110</v>
      </c>
      <c r="AV44" s="80" t="s">
        <v>112</v>
      </c>
      <c r="AW44" s="33">
        <f t="shared" si="2"/>
        <v>15</v>
      </c>
      <c r="AX44" s="33">
        <f t="shared" si="3"/>
        <v>15</v>
      </c>
      <c r="AY44" s="33">
        <f t="shared" si="4"/>
        <v>15</v>
      </c>
      <c r="AZ44" s="33">
        <f t="shared" si="5"/>
        <v>15</v>
      </c>
      <c r="BA44" s="33">
        <f t="shared" si="6"/>
        <v>15</v>
      </c>
      <c r="BB44" s="33">
        <f t="shared" si="7"/>
        <v>15</v>
      </c>
      <c r="BC44" s="33">
        <f t="shared" si="8"/>
        <v>10</v>
      </c>
      <c r="BD44" s="72">
        <f t="shared" si="9"/>
        <v>100</v>
      </c>
      <c r="BE44" s="72" t="str">
        <f t="shared" si="13"/>
        <v>Fuerte</v>
      </c>
      <c r="BF44" s="34" t="s">
        <v>156</v>
      </c>
      <c r="BG44" s="72" t="str">
        <f t="shared" si="10"/>
        <v>Fuerte</v>
      </c>
      <c r="BH44" s="72" t="str">
        <f t="shared" si="11"/>
        <v>Fuerte</v>
      </c>
      <c r="BI44" s="72">
        <f t="shared" si="12"/>
        <v>100</v>
      </c>
      <c r="BJ44" s="149"/>
      <c r="BK44" s="186"/>
      <c r="BL44" s="39" t="s">
        <v>165</v>
      </c>
      <c r="BM44" s="39" t="s">
        <v>165</v>
      </c>
      <c r="BN44" s="66">
        <f>IF(E44=$E$7,0,IF(AND(BK43="Fuerte",BL44="Directamente"),2,IF(AND(BK43="Moderado",BL44="Directamente"),1,0)))</f>
        <v>2</v>
      </c>
      <c r="BO44" s="185"/>
      <c r="BP44" s="66">
        <f>IF(D44=$E$7,0,IF(AND(BK43="Fuerte",BL44="Indirectamente"),1,IF(AND(BK43="Fuerte",BL44="Directamente"),2,IF(AND(BK43="Moderado",BL44="Directamente"),1,0))))</f>
        <v>2</v>
      </c>
      <c r="BQ44" s="185"/>
      <c r="BR44" s="99" t="s">
        <v>8</v>
      </c>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row>
    <row r="45" spans="1:138" s="36" customFormat="1" ht="90.2" x14ac:dyDescent="0.25">
      <c r="A45" s="150"/>
      <c r="B45" s="150" t="s">
        <v>178</v>
      </c>
      <c r="C45" s="99" t="s">
        <v>8</v>
      </c>
      <c r="D45" s="75" t="s">
        <v>8</v>
      </c>
      <c r="E45" s="151"/>
      <c r="F45" s="152"/>
      <c r="G45" s="152"/>
      <c r="H45" s="152"/>
      <c r="I45" s="196"/>
      <c r="J45" s="197"/>
      <c r="K45" s="196"/>
      <c r="L45" s="155"/>
      <c r="M45" s="155"/>
      <c r="N45" s="156">
        <f t="shared" si="14"/>
        <v>0</v>
      </c>
      <c r="O45" s="205"/>
      <c r="P45" s="205"/>
      <c r="Q45" s="205"/>
      <c r="R45" s="155">
        <f>+L45-BN45</f>
        <v>-2</v>
      </c>
      <c r="S45" s="155">
        <f>+M45-BQ45</f>
        <v>0</v>
      </c>
      <c r="T45" s="156">
        <f t="shared" si="0"/>
        <v>0</v>
      </c>
      <c r="U45" s="205"/>
      <c r="V45" s="205"/>
      <c r="W45" s="155"/>
      <c r="X45" s="155"/>
      <c r="Y45" s="76" t="s">
        <v>518</v>
      </c>
      <c r="Z45" s="80" t="s">
        <v>179</v>
      </c>
      <c r="AA45" s="33" t="s">
        <v>23</v>
      </c>
      <c r="AB45" s="80" t="s">
        <v>180</v>
      </c>
      <c r="AC45" s="33" t="s">
        <v>7</v>
      </c>
      <c r="AD45" s="72">
        <f>+SUM(AE45:AH45)</f>
        <v>0</v>
      </c>
      <c r="AE45" s="33">
        <v>0</v>
      </c>
      <c r="AF45" s="33">
        <v>0</v>
      </c>
      <c r="AG45" s="33">
        <v>0</v>
      </c>
      <c r="AH45" s="33">
        <v>0</v>
      </c>
      <c r="AI45" s="33" t="s">
        <v>6</v>
      </c>
      <c r="AJ45" s="33" t="s">
        <v>20</v>
      </c>
      <c r="AK45" s="33" t="s">
        <v>6</v>
      </c>
      <c r="AL45" s="33" t="s">
        <v>6</v>
      </c>
      <c r="AM45" s="33" t="s">
        <v>6</v>
      </c>
      <c r="AN45" s="33" t="s">
        <v>29</v>
      </c>
      <c r="AO45" s="33" t="s">
        <v>117</v>
      </c>
      <c r="AP45" s="33" t="s">
        <v>101</v>
      </c>
      <c r="AQ45" s="33" t="s">
        <v>103</v>
      </c>
      <c r="AR45" s="33" t="s">
        <v>105</v>
      </c>
      <c r="AS45" s="33" t="str">
        <f t="shared" si="1"/>
        <v>Prevenir</v>
      </c>
      <c r="AT45" s="80" t="s">
        <v>108</v>
      </c>
      <c r="AU45" s="80" t="s">
        <v>110</v>
      </c>
      <c r="AV45" s="80" t="s">
        <v>112</v>
      </c>
      <c r="AW45" s="33">
        <f t="shared" si="2"/>
        <v>15</v>
      </c>
      <c r="AX45" s="33">
        <f t="shared" si="3"/>
        <v>15</v>
      </c>
      <c r="AY45" s="33">
        <f t="shared" si="4"/>
        <v>15</v>
      </c>
      <c r="AZ45" s="33">
        <f t="shared" si="5"/>
        <v>15</v>
      </c>
      <c r="BA45" s="33">
        <f t="shared" si="6"/>
        <v>15</v>
      </c>
      <c r="BB45" s="33">
        <f t="shared" si="7"/>
        <v>15</v>
      </c>
      <c r="BC45" s="33">
        <f t="shared" si="8"/>
        <v>10</v>
      </c>
      <c r="BD45" s="72">
        <f t="shared" si="9"/>
        <v>100</v>
      </c>
      <c r="BE45" s="72" t="str">
        <f t="shared" si="13"/>
        <v>Fuerte</v>
      </c>
      <c r="BF45" s="34" t="s">
        <v>156</v>
      </c>
      <c r="BG45" s="72" t="str">
        <f t="shared" si="10"/>
        <v>Fuerte</v>
      </c>
      <c r="BH45" s="72" t="str">
        <f t="shared" si="11"/>
        <v>Fuerte</v>
      </c>
      <c r="BI45" s="72">
        <f t="shared" si="12"/>
        <v>100</v>
      </c>
      <c r="BJ45" s="149"/>
      <c r="BK45" s="186"/>
      <c r="BL45" s="39" t="s">
        <v>165</v>
      </c>
      <c r="BM45" s="39" t="s">
        <v>165</v>
      </c>
      <c r="BN45" s="66">
        <f>IF(E45=$E$7,0,IF(AND(BK43="Fuerte",BL45="Directamente"),2,IF(AND(BK43="Moderado",BL45="Directamente"),1,0)))</f>
        <v>2</v>
      </c>
      <c r="BO45" s="185"/>
      <c r="BP45" s="66">
        <f>IF(D45=$E$7,0,IF(AND(BK43="Fuerte",BL45="Indirectamente"),1,IF(AND(BK43="Fuerte",BL45="Directamente"),2,IF(AND(BK43="Moderado",BL45="Directamente"),1,0))))</f>
        <v>2</v>
      </c>
      <c r="BQ45" s="185"/>
      <c r="BR45" s="99" t="s">
        <v>8</v>
      </c>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row>
    <row r="46" spans="1:138" s="36" customFormat="1" ht="108" customHeight="1" x14ac:dyDescent="0.25">
      <c r="A46" s="150">
        <v>4</v>
      </c>
      <c r="B46" s="150" t="s">
        <v>186</v>
      </c>
      <c r="C46" s="99" t="s">
        <v>8</v>
      </c>
      <c r="D46" s="75" t="s">
        <v>8</v>
      </c>
      <c r="E46" s="151" t="s">
        <v>41</v>
      </c>
      <c r="F46" s="152" t="s">
        <v>69</v>
      </c>
      <c r="G46" s="152" t="s">
        <v>77</v>
      </c>
      <c r="H46" s="152" t="s">
        <v>81</v>
      </c>
      <c r="I46" s="153" t="s">
        <v>175</v>
      </c>
      <c r="J46" s="154" t="s">
        <v>614</v>
      </c>
      <c r="K46" s="153" t="s">
        <v>176</v>
      </c>
      <c r="L46" s="155">
        <v>4</v>
      </c>
      <c r="M46" s="155">
        <v>4</v>
      </c>
      <c r="N46" s="156">
        <f t="shared" si="14"/>
        <v>16</v>
      </c>
      <c r="O46" s="205" t="str">
        <f>(CONCATENATE(L46,M46))</f>
        <v>44</v>
      </c>
      <c r="P46" s="205" t="str">
        <f>IF(OR(O46="11",O46="12",O46="21",O46="22",O46="31"),$P$9,IF(OR(O46="41",O46="32",O46="23",O46="13"),$P$8,IF(OR(O46="51",O46="52",O46="42",O46="43",O46="33",O46="24",O46="14"),$P$7,IF(OR(O46="53",O46="54",O46="44",O46="34",O46="55",O46="45",O46="35",O46="25",O46="15"),$P$6,0))))</f>
        <v>RIESGO EXTREMO</v>
      </c>
      <c r="Q46" s="205" t="s">
        <v>90</v>
      </c>
      <c r="R46" s="187">
        <f>+IF(INT(L46-BO46)&lt;=1,1,INT(L46-BO46))</f>
        <v>3</v>
      </c>
      <c r="S46" s="187">
        <f>INT(M46-BQ46)</f>
        <v>3</v>
      </c>
      <c r="T46" s="156">
        <f t="shared" si="0"/>
        <v>9</v>
      </c>
      <c r="U46" s="205" t="str">
        <f>(CONCATENATE(R46,S46))</f>
        <v>33</v>
      </c>
      <c r="V46" s="205" t="str">
        <f>IF(OR(U46="11",U46="12",U46="21",U46="22",U46="31"),$P$9,IF(OR(U46="41",U46="32",U46="23",U46="13"),$P$8,IF(OR(U46="51",U46="52",U46="42",U46="43",U46="33",U46="24",U46="14"),$P$7,IF(OR(U46="53",U46="54",U46="44",U46="34",U46="55",U46="45",U46="35",U46="25",U46="15"),$P$6,0))))</f>
        <v>RIESGO ALTO</v>
      </c>
      <c r="W46" s="152" t="s">
        <v>517</v>
      </c>
      <c r="X46" s="152" t="s">
        <v>23</v>
      </c>
      <c r="Y46" s="76" t="s">
        <v>685</v>
      </c>
      <c r="Z46" s="80" t="s">
        <v>600</v>
      </c>
      <c r="AA46" s="33" t="s">
        <v>23</v>
      </c>
      <c r="AB46" s="80" t="s">
        <v>608</v>
      </c>
      <c r="AC46" s="33" t="s">
        <v>7</v>
      </c>
      <c r="AD46" s="72">
        <f t="shared" si="15"/>
        <v>1</v>
      </c>
      <c r="AE46" s="33">
        <v>0</v>
      </c>
      <c r="AF46" s="33">
        <v>0</v>
      </c>
      <c r="AG46" s="33">
        <v>0</v>
      </c>
      <c r="AH46" s="33">
        <v>1</v>
      </c>
      <c r="AI46" s="33" t="s">
        <v>23</v>
      </c>
      <c r="AJ46" s="33" t="s">
        <v>21</v>
      </c>
      <c r="AK46" s="33" t="s">
        <v>6</v>
      </c>
      <c r="AL46" s="33" t="s">
        <v>6</v>
      </c>
      <c r="AM46" s="33" t="s">
        <v>6</v>
      </c>
      <c r="AN46" s="33" t="s">
        <v>29</v>
      </c>
      <c r="AO46" s="33" t="s">
        <v>118</v>
      </c>
      <c r="AP46" s="33" t="s">
        <v>101</v>
      </c>
      <c r="AQ46" s="33" t="s">
        <v>103</v>
      </c>
      <c r="AR46" s="33" t="s">
        <v>105</v>
      </c>
      <c r="AS46" s="33" t="str">
        <f t="shared" si="1"/>
        <v>Detectar</v>
      </c>
      <c r="AT46" s="80" t="s">
        <v>108</v>
      </c>
      <c r="AU46" s="80" t="s">
        <v>110</v>
      </c>
      <c r="AV46" s="80" t="s">
        <v>112</v>
      </c>
      <c r="AW46" s="33">
        <f t="shared" si="2"/>
        <v>15</v>
      </c>
      <c r="AX46" s="33">
        <f t="shared" si="3"/>
        <v>15</v>
      </c>
      <c r="AY46" s="33">
        <f t="shared" si="4"/>
        <v>15</v>
      </c>
      <c r="AZ46" s="33">
        <f t="shared" si="5"/>
        <v>10</v>
      </c>
      <c r="BA46" s="33">
        <f t="shared" si="6"/>
        <v>15</v>
      </c>
      <c r="BB46" s="33">
        <f t="shared" si="7"/>
        <v>15</v>
      </c>
      <c r="BC46" s="33">
        <f t="shared" si="8"/>
        <v>10</v>
      </c>
      <c r="BD46" s="72">
        <f t="shared" si="9"/>
        <v>95</v>
      </c>
      <c r="BE46" s="72" t="str">
        <f t="shared" si="13"/>
        <v>Moderado</v>
      </c>
      <c r="BF46" s="34" t="s">
        <v>156</v>
      </c>
      <c r="BG46" s="72" t="str">
        <f t="shared" si="10"/>
        <v>Fuerte</v>
      </c>
      <c r="BH46" s="72" t="str">
        <f t="shared" si="11"/>
        <v>Moderado</v>
      </c>
      <c r="BI46" s="72">
        <f t="shared" si="12"/>
        <v>50</v>
      </c>
      <c r="BJ46" s="149">
        <f>+AVERAGE(BI46:BI49)</f>
        <v>62.5</v>
      </c>
      <c r="BK46" s="186" t="str">
        <f>IF(BJ46&lt;50,"Débil",IF(BJ46=100,"Fuerte","Moderado"))</f>
        <v>Moderado</v>
      </c>
      <c r="BL46" s="39" t="s">
        <v>166</v>
      </c>
      <c r="BM46" s="39" t="s">
        <v>165</v>
      </c>
      <c r="BN46" s="66">
        <f>IF(E46=$E$7,0,IF(AND(BK46="Fuerte",BL46="Directamente"),2,IF(AND(BK46="Moderado",BL46="Directamente"),1,0)))</f>
        <v>0</v>
      </c>
      <c r="BO46" s="185">
        <f>+AVERAGE(BN46:BN49)</f>
        <v>0.75</v>
      </c>
      <c r="BP46" s="66">
        <f>IF(D46=$E$7,0,IF(AND(BK46="Fuerte",BL46="Indirectamente"),1,IF(AND(BK46="Fuerte",BL46="Directamente"),2,IF(AND(BK46="Moderado",BL46="Directamente"),1,0))))</f>
        <v>0</v>
      </c>
      <c r="BQ46" s="185">
        <f>+AVERAGE(BP46:BP49)</f>
        <v>0.75</v>
      </c>
      <c r="BR46" s="99" t="s">
        <v>8</v>
      </c>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row>
    <row r="47" spans="1:138" s="36" customFormat="1" ht="117.1" customHeight="1" x14ac:dyDescent="0.25">
      <c r="A47" s="150"/>
      <c r="B47" s="150"/>
      <c r="C47" s="99" t="s">
        <v>8</v>
      </c>
      <c r="D47" s="75" t="s">
        <v>8</v>
      </c>
      <c r="E47" s="151"/>
      <c r="F47" s="152"/>
      <c r="G47" s="152"/>
      <c r="H47" s="152"/>
      <c r="I47" s="153"/>
      <c r="J47" s="154"/>
      <c r="K47" s="153"/>
      <c r="L47" s="155"/>
      <c r="M47" s="155"/>
      <c r="N47" s="156"/>
      <c r="O47" s="205"/>
      <c r="P47" s="205"/>
      <c r="Q47" s="205"/>
      <c r="R47" s="187"/>
      <c r="S47" s="187"/>
      <c r="T47" s="156">
        <f>+R47*S47</f>
        <v>0</v>
      </c>
      <c r="U47" s="205"/>
      <c r="V47" s="205"/>
      <c r="W47" s="152"/>
      <c r="X47" s="152"/>
      <c r="Y47" s="76" t="s">
        <v>686</v>
      </c>
      <c r="Z47" s="80" t="s">
        <v>600</v>
      </c>
      <c r="AA47" s="33" t="s">
        <v>23</v>
      </c>
      <c r="AB47" s="80" t="s">
        <v>609</v>
      </c>
      <c r="AC47" s="33" t="s">
        <v>7</v>
      </c>
      <c r="AD47" s="72">
        <f>+SUM(AE47:AH47)</f>
        <v>1</v>
      </c>
      <c r="AE47" s="33">
        <v>0</v>
      </c>
      <c r="AF47" s="33">
        <v>1</v>
      </c>
      <c r="AG47" s="33">
        <v>0</v>
      </c>
      <c r="AH47" s="33">
        <v>0</v>
      </c>
      <c r="AI47" s="33" t="s">
        <v>23</v>
      </c>
      <c r="AJ47" s="33" t="s">
        <v>21</v>
      </c>
      <c r="AK47" s="33" t="s">
        <v>23</v>
      </c>
      <c r="AL47" s="33" t="s">
        <v>6</v>
      </c>
      <c r="AM47" s="33" t="s">
        <v>6</v>
      </c>
      <c r="AN47" s="33" t="s">
        <v>28</v>
      </c>
      <c r="AO47" s="33" t="s">
        <v>117</v>
      </c>
      <c r="AP47" s="33" t="s">
        <v>101</v>
      </c>
      <c r="AQ47" s="33" t="s">
        <v>103</v>
      </c>
      <c r="AR47" s="33" t="s">
        <v>105</v>
      </c>
      <c r="AS47" s="33" t="str">
        <f t="shared" si="1"/>
        <v>Detectar</v>
      </c>
      <c r="AT47" s="80" t="s">
        <v>108</v>
      </c>
      <c r="AU47" s="80" t="s">
        <v>110</v>
      </c>
      <c r="AV47" s="80" t="s">
        <v>112</v>
      </c>
      <c r="AW47" s="33">
        <f t="shared" si="2"/>
        <v>15</v>
      </c>
      <c r="AX47" s="33">
        <f t="shared" si="3"/>
        <v>15</v>
      </c>
      <c r="AY47" s="33">
        <f t="shared" si="4"/>
        <v>15</v>
      </c>
      <c r="AZ47" s="33">
        <f t="shared" si="5"/>
        <v>10</v>
      </c>
      <c r="BA47" s="33">
        <f t="shared" si="6"/>
        <v>15</v>
      </c>
      <c r="BB47" s="33">
        <f t="shared" si="7"/>
        <v>15</v>
      </c>
      <c r="BC47" s="33">
        <f t="shared" si="8"/>
        <v>10</v>
      </c>
      <c r="BD47" s="72">
        <f>SUM(AW47:BC47)</f>
        <v>95</v>
      </c>
      <c r="BE47" s="72" t="str">
        <f t="shared" si="13"/>
        <v>Moderado</v>
      </c>
      <c r="BF47" s="34" t="s">
        <v>156</v>
      </c>
      <c r="BG47" s="72" t="str">
        <f t="shared" si="10"/>
        <v>Fuerte</v>
      </c>
      <c r="BH47" s="72" t="str">
        <f>+IF(AND(BE47="Fuerte",BG47="Fuerte"),"Fuerte",IF(BE47="Débil","Débil",IF(BG47="Débil","Débil","Moderado")))</f>
        <v>Moderado</v>
      </c>
      <c r="BI47" s="72">
        <f t="shared" si="12"/>
        <v>50</v>
      </c>
      <c r="BJ47" s="149"/>
      <c r="BK47" s="186"/>
      <c r="BL47" s="39" t="s">
        <v>165</v>
      </c>
      <c r="BM47" s="39" t="s">
        <v>165</v>
      </c>
      <c r="BN47" s="66">
        <f>IF(E47=$E$7,0,IF(AND(BK46="Fuerte",BL47="Directamente"),2,IF(AND(BK46="Moderado",BL47="Directamente"),1,0)))</f>
        <v>1</v>
      </c>
      <c r="BO47" s="185"/>
      <c r="BP47" s="66">
        <f>IF(D47=$E$7,0,IF(AND(BK46="Fuerte",BL47="Indirectamente"),1,IF(AND(BK46="Fuerte",BL47="Directamente"),2,IF(AND(BK46="Moderado",BL47="Directamente"),1,0))))</f>
        <v>1</v>
      </c>
      <c r="BQ47" s="185"/>
      <c r="BR47" s="99" t="s">
        <v>8</v>
      </c>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row>
    <row r="48" spans="1:138" s="36" customFormat="1" ht="97.55" customHeight="1" x14ac:dyDescent="0.25">
      <c r="A48" s="150"/>
      <c r="B48" s="150"/>
      <c r="C48" s="99" t="s">
        <v>8</v>
      </c>
      <c r="D48" s="75" t="s">
        <v>8</v>
      </c>
      <c r="E48" s="151"/>
      <c r="F48" s="152"/>
      <c r="G48" s="152"/>
      <c r="H48" s="152"/>
      <c r="I48" s="153"/>
      <c r="J48" s="154"/>
      <c r="K48" s="153"/>
      <c r="L48" s="155"/>
      <c r="M48" s="155"/>
      <c r="N48" s="156"/>
      <c r="O48" s="205"/>
      <c r="P48" s="205"/>
      <c r="Q48" s="205"/>
      <c r="R48" s="187"/>
      <c r="S48" s="187"/>
      <c r="T48" s="156">
        <f>+R48*S48</f>
        <v>0</v>
      </c>
      <c r="U48" s="205"/>
      <c r="V48" s="205"/>
      <c r="W48" s="152"/>
      <c r="X48" s="152"/>
      <c r="Y48" s="76" t="s">
        <v>687</v>
      </c>
      <c r="Z48" s="80" t="s">
        <v>179</v>
      </c>
      <c r="AA48" s="33" t="s">
        <v>23</v>
      </c>
      <c r="AB48" s="80" t="s">
        <v>181</v>
      </c>
      <c r="AC48" s="33" t="s">
        <v>7</v>
      </c>
      <c r="AD48" s="72">
        <f>+SUM(AE48:AH48)</f>
        <v>2</v>
      </c>
      <c r="AE48" s="33">
        <v>0</v>
      </c>
      <c r="AF48" s="33">
        <v>1</v>
      </c>
      <c r="AG48" s="33">
        <v>0</v>
      </c>
      <c r="AH48" s="33">
        <v>1</v>
      </c>
      <c r="AI48" s="33" t="s">
        <v>23</v>
      </c>
      <c r="AJ48" s="33" t="s">
        <v>20</v>
      </c>
      <c r="AK48" s="33" t="s">
        <v>23</v>
      </c>
      <c r="AL48" s="33" t="s">
        <v>6</v>
      </c>
      <c r="AM48" s="33" t="s">
        <v>6</v>
      </c>
      <c r="AN48" s="33" t="s">
        <v>31</v>
      </c>
      <c r="AO48" s="33" t="s">
        <v>117</v>
      </c>
      <c r="AP48" s="33" t="s">
        <v>101</v>
      </c>
      <c r="AQ48" s="33" t="s">
        <v>103</v>
      </c>
      <c r="AR48" s="33" t="s">
        <v>105</v>
      </c>
      <c r="AS48" s="33" t="str">
        <f t="shared" si="1"/>
        <v>Prevenir</v>
      </c>
      <c r="AT48" s="80" t="s">
        <v>108</v>
      </c>
      <c r="AU48" s="80" t="s">
        <v>110</v>
      </c>
      <c r="AV48" s="80" t="s">
        <v>112</v>
      </c>
      <c r="AW48" s="33">
        <f t="shared" si="2"/>
        <v>15</v>
      </c>
      <c r="AX48" s="33">
        <f t="shared" si="3"/>
        <v>15</v>
      </c>
      <c r="AY48" s="33">
        <f t="shared" si="4"/>
        <v>15</v>
      </c>
      <c r="AZ48" s="33">
        <f t="shared" si="5"/>
        <v>15</v>
      </c>
      <c r="BA48" s="33">
        <f t="shared" si="6"/>
        <v>15</v>
      </c>
      <c r="BB48" s="33">
        <f t="shared" si="7"/>
        <v>15</v>
      </c>
      <c r="BC48" s="33">
        <f t="shared" si="8"/>
        <v>10</v>
      </c>
      <c r="BD48" s="72">
        <f>SUM(AW48:BC48)</f>
        <v>100</v>
      </c>
      <c r="BE48" s="72" t="str">
        <f t="shared" si="13"/>
        <v>Fuerte</v>
      </c>
      <c r="BF48" s="34" t="s">
        <v>156</v>
      </c>
      <c r="BG48" s="72" t="str">
        <f t="shared" si="10"/>
        <v>Fuerte</v>
      </c>
      <c r="BH48" s="72" t="str">
        <f>+IF(AND(BE48="Fuerte",BG48="Fuerte"),"Fuerte",IF(BE48="Débil","Débil",IF(BG48="Débil","Débil","Moderado")))</f>
        <v>Fuerte</v>
      </c>
      <c r="BI48" s="72">
        <f t="shared" si="12"/>
        <v>100</v>
      </c>
      <c r="BJ48" s="149"/>
      <c r="BK48" s="186"/>
      <c r="BL48" s="39" t="s">
        <v>165</v>
      </c>
      <c r="BM48" s="39" t="s">
        <v>165</v>
      </c>
      <c r="BN48" s="66">
        <f>IF(E48=$E$7,0,IF(AND(BK46="Fuerte",BL48="Directamente"),2,IF(AND(BK46="Moderado",BL48="Directamente"),1,0)))</f>
        <v>1</v>
      </c>
      <c r="BO48" s="185"/>
      <c r="BP48" s="66">
        <f>IF(D48=$E$7,0,IF(AND(BK46="Fuerte",BL48="Indirectamente"),1,IF(AND(BK46="Fuerte",BL48="Directamente"),2,IF(AND(BK46="Moderado",BL48="Directamente"),1,0))))</f>
        <v>1</v>
      </c>
      <c r="BQ48" s="185"/>
      <c r="BR48" s="99" t="s">
        <v>8</v>
      </c>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row>
    <row r="49" spans="1:138" s="36" customFormat="1" ht="105.85" customHeight="1" x14ac:dyDescent="0.25">
      <c r="A49" s="150"/>
      <c r="B49" s="150"/>
      <c r="C49" s="99" t="s">
        <v>8</v>
      </c>
      <c r="D49" s="75" t="s">
        <v>8</v>
      </c>
      <c r="E49" s="151"/>
      <c r="F49" s="152"/>
      <c r="G49" s="152"/>
      <c r="H49" s="152"/>
      <c r="I49" s="153"/>
      <c r="J49" s="154"/>
      <c r="K49" s="153"/>
      <c r="L49" s="155"/>
      <c r="M49" s="155"/>
      <c r="N49" s="156"/>
      <c r="O49" s="205" t="str">
        <f>(CONCATENATE(L49,M49))</f>
        <v/>
      </c>
      <c r="P49" s="205">
        <f>IF(OR(O49="11",O49="12",O49="21",O49="22",O49="31"),$P$9,IF(OR(O49="41",O49="32",O49="23",O49="13"),$P$8,IF(OR(O49="51",O49="52",O49="42",O49="43",O49="33",O49="24",O49="14"),$P$7,IF(OR(O49="53",O49="54",O49="44",O49="34",O49="55",O49="45",O49="35",O49="25",O49="15"),$P$6,0))))</f>
        <v>0</v>
      </c>
      <c r="Q49" s="205"/>
      <c r="R49" s="187"/>
      <c r="S49" s="187"/>
      <c r="T49" s="156">
        <f t="shared" si="0"/>
        <v>0</v>
      </c>
      <c r="U49" s="205" t="str">
        <f>(CONCATENATE(R49,S49))</f>
        <v/>
      </c>
      <c r="V49" s="205">
        <f>IF(OR(U49="11",U49="12",U49="21",U49="22",U49="31"),$P$9,IF(OR(U49="41",U49="32",U49="23",U49="13"),$P$8,IF(OR(U49="51",U49="52",U49="42",U49="43",U49="33",U49="24",U49="14"),$P$7,IF(OR(U49="53",U49="54",U49="44",U49="34",U49="55",U49="45",U49="35",U49="25",U49="15"),$P$6,0))))</f>
        <v>0</v>
      </c>
      <c r="W49" s="152"/>
      <c r="X49" s="152"/>
      <c r="Y49" s="76" t="s">
        <v>688</v>
      </c>
      <c r="Z49" s="80" t="s">
        <v>499</v>
      </c>
      <c r="AA49" s="33" t="s">
        <v>23</v>
      </c>
      <c r="AB49" s="80" t="s">
        <v>615</v>
      </c>
      <c r="AC49" s="33" t="s">
        <v>7</v>
      </c>
      <c r="AD49" s="72">
        <f t="shared" si="15"/>
        <v>1</v>
      </c>
      <c r="AE49" s="33">
        <v>0</v>
      </c>
      <c r="AF49" s="33">
        <v>1</v>
      </c>
      <c r="AG49" s="33">
        <v>0</v>
      </c>
      <c r="AH49" s="33">
        <v>0</v>
      </c>
      <c r="AI49" s="33" t="s">
        <v>23</v>
      </c>
      <c r="AJ49" s="33" t="s">
        <v>21</v>
      </c>
      <c r="AK49" s="33" t="s">
        <v>6</v>
      </c>
      <c r="AL49" s="33" t="s">
        <v>6</v>
      </c>
      <c r="AM49" s="33" t="s">
        <v>6</v>
      </c>
      <c r="AN49" s="33" t="s">
        <v>28</v>
      </c>
      <c r="AO49" s="33" t="s">
        <v>117</v>
      </c>
      <c r="AP49" s="33" t="s">
        <v>101</v>
      </c>
      <c r="AQ49" s="33" t="s">
        <v>103</v>
      </c>
      <c r="AR49" s="33" t="s">
        <v>105</v>
      </c>
      <c r="AS49" s="33" t="str">
        <f t="shared" si="1"/>
        <v>Detectar</v>
      </c>
      <c r="AT49" s="80" t="s">
        <v>108</v>
      </c>
      <c r="AU49" s="80" t="s">
        <v>110</v>
      </c>
      <c r="AV49" s="80" t="s">
        <v>112</v>
      </c>
      <c r="AW49" s="33">
        <f t="shared" si="2"/>
        <v>15</v>
      </c>
      <c r="AX49" s="33">
        <f t="shared" si="3"/>
        <v>15</v>
      </c>
      <c r="AY49" s="33">
        <f t="shared" si="4"/>
        <v>15</v>
      </c>
      <c r="AZ49" s="33">
        <f t="shared" si="5"/>
        <v>10</v>
      </c>
      <c r="BA49" s="33">
        <f t="shared" si="6"/>
        <v>15</v>
      </c>
      <c r="BB49" s="33">
        <f t="shared" si="7"/>
        <v>15</v>
      </c>
      <c r="BC49" s="33">
        <f t="shared" si="8"/>
        <v>10</v>
      </c>
      <c r="BD49" s="72">
        <f t="shared" si="9"/>
        <v>95</v>
      </c>
      <c r="BE49" s="72" t="str">
        <f t="shared" si="13"/>
        <v>Moderado</v>
      </c>
      <c r="BF49" s="34" t="s">
        <v>156</v>
      </c>
      <c r="BG49" s="72" t="str">
        <f t="shared" si="10"/>
        <v>Fuerte</v>
      </c>
      <c r="BH49" s="72" t="str">
        <f t="shared" si="11"/>
        <v>Moderado</v>
      </c>
      <c r="BI49" s="72">
        <f t="shared" si="12"/>
        <v>50</v>
      </c>
      <c r="BJ49" s="149"/>
      <c r="BK49" s="186"/>
      <c r="BL49" s="39" t="s">
        <v>165</v>
      </c>
      <c r="BM49" s="39" t="s">
        <v>165</v>
      </c>
      <c r="BN49" s="66">
        <f>IF(E49=$E$7,0,IF(AND(BK46="Fuerte",BL49="Directamente"),2,IF(AND(BK46="Moderado",BL49="Directamente"),1,0)))</f>
        <v>1</v>
      </c>
      <c r="BO49" s="185"/>
      <c r="BP49" s="66">
        <f>IF(D49=$E$7,0,IF(AND(BK46="Fuerte",BL49="Indirectamente"),1,IF(AND(BK46="Fuerte",BL49="Directamente"),2,IF(AND(BK46="Moderado",BL49="Directamente"),1,0))))</f>
        <v>1</v>
      </c>
      <c r="BQ49" s="185"/>
      <c r="BR49" s="99" t="s">
        <v>8</v>
      </c>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row>
    <row r="50" spans="1:138" s="37" customFormat="1" ht="125.25" customHeight="1" x14ac:dyDescent="0.2">
      <c r="A50" s="150">
        <v>44</v>
      </c>
      <c r="B50" s="150" t="s">
        <v>784</v>
      </c>
      <c r="C50" s="99" t="s">
        <v>8</v>
      </c>
      <c r="D50" s="75" t="s">
        <v>8</v>
      </c>
      <c r="E50" s="151" t="s">
        <v>36</v>
      </c>
      <c r="F50" s="152" t="s">
        <v>68</v>
      </c>
      <c r="G50" s="152" t="s">
        <v>77</v>
      </c>
      <c r="H50" s="152" t="s">
        <v>71</v>
      </c>
      <c r="I50" s="153" t="s">
        <v>316</v>
      </c>
      <c r="J50" s="154" t="s">
        <v>317</v>
      </c>
      <c r="K50" s="153" t="s">
        <v>797</v>
      </c>
      <c r="L50" s="152">
        <v>4</v>
      </c>
      <c r="M50" s="152">
        <v>4</v>
      </c>
      <c r="N50" s="156">
        <f>+L50*M50</f>
        <v>16</v>
      </c>
      <c r="O50" s="205" t="str">
        <f>(CONCATENATE(L50,M50))</f>
        <v>44</v>
      </c>
      <c r="P50" s="205" t="str">
        <f>IF(OR(O50="11",O50="12",O50="21",O50="22",O50="31"),GSA!$P$9,IF(OR(O50="41",O50="32",O50="23",O50="13"),GSA!$P$8,IF(OR(O50="51",O50="52",O50="42",O50="43",O50="33",O50="24",O50="14"),GSA!$P$7,IF(OR(O50="53",O50="54",O50="44",O50="34",O50="55",O50="45",O50="35",O50="25",O50="15"),GSA!$P$6,0))))</f>
        <v>RIESGO EXTREMO</v>
      </c>
      <c r="Q50" s="157" t="s">
        <v>90</v>
      </c>
      <c r="R50" s="187">
        <f>INT(L50-BO50)</f>
        <v>3</v>
      </c>
      <c r="S50" s="187">
        <f>INT(M50-BQ50)</f>
        <v>3</v>
      </c>
      <c r="T50" s="156">
        <f>+R50*S50</f>
        <v>9</v>
      </c>
      <c r="U50" s="205" t="str">
        <f>(CONCATENATE(R50,S50))</f>
        <v>33</v>
      </c>
      <c r="V50" s="205" t="str">
        <f>IF(OR(U50="11",U50="12",U50="21",U50="22",U50="31"),GSA!$P$9,IF(OR(U50="41",U50="32",U50="23",U50="13"),GSA!$P$8,IF(OR(U50="51",U50="52",U50="42",U50="43",U50="33",U50="24",U50="14"),GSA!$P$7,IF(OR(U50="53",U50="54",U50="44",U50="34",U50="55",U50="45",U50="35",U50="25",U50="15"),GSA!$P$6,0))))</f>
        <v>RIESGO ALTO</v>
      </c>
      <c r="W50" s="152" t="s">
        <v>517</v>
      </c>
      <c r="X50" s="152" t="s">
        <v>23</v>
      </c>
      <c r="Y50" s="76" t="s">
        <v>711</v>
      </c>
      <c r="Z50" s="80" t="s">
        <v>318</v>
      </c>
      <c r="AA50" s="80" t="s">
        <v>23</v>
      </c>
      <c r="AB50" s="80" t="s">
        <v>610</v>
      </c>
      <c r="AC50" s="33" t="s">
        <v>7</v>
      </c>
      <c r="AD50" s="72">
        <f>+SUM(AE50:AH50)</f>
        <v>1</v>
      </c>
      <c r="AE50" s="33">
        <v>0</v>
      </c>
      <c r="AF50" s="33">
        <v>0</v>
      </c>
      <c r="AG50" s="33">
        <v>0</v>
      </c>
      <c r="AH50" s="33">
        <v>1</v>
      </c>
      <c r="AI50" s="33" t="s">
        <v>23</v>
      </c>
      <c r="AJ50" s="80" t="s">
        <v>20</v>
      </c>
      <c r="AK50" s="80" t="s">
        <v>6</v>
      </c>
      <c r="AL50" s="80" t="s">
        <v>6</v>
      </c>
      <c r="AM50" s="80" t="s">
        <v>6</v>
      </c>
      <c r="AN50" s="80" t="s">
        <v>28</v>
      </c>
      <c r="AO50" s="33" t="s">
        <v>117</v>
      </c>
      <c r="AP50" s="33" t="s">
        <v>101</v>
      </c>
      <c r="AQ50" s="33" t="s">
        <v>103</v>
      </c>
      <c r="AR50" s="33" t="s">
        <v>105</v>
      </c>
      <c r="AS50" s="33" t="str">
        <f>+IF(AJ50="Preventivo","Prevenir",IF(AJ50="Detectivo","Detectar","No es un control"))</f>
        <v>Prevenir</v>
      </c>
      <c r="AT50" s="80" t="s">
        <v>108</v>
      </c>
      <c r="AU50" s="80" t="s">
        <v>110</v>
      </c>
      <c r="AV50" s="80" t="s">
        <v>112</v>
      </c>
      <c r="AW50" s="33">
        <f>+IF(AP50=GSA!$AP$6,GSA!$AP$10,GSA!$AP$11)</f>
        <v>15</v>
      </c>
      <c r="AX50" s="33">
        <f>+IF(AQ50=GSA!$AQ$6,GSA!$AQ$10,GSA!$AQ$11)</f>
        <v>15</v>
      </c>
      <c r="AY50" s="33">
        <f>+IF(AR50=GSA!$AR$6,GSA!$AR$10,GSA!$AR$11)</f>
        <v>15</v>
      </c>
      <c r="AZ50" s="33">
        <f>IF(AS50=GSA!$AS$6,GSA!$AS$10,IF(AS50=GSA!$AS$7,GSA!$AS$11,0))</f>
        <v>15</v>
      </c>
      <c r="BA50" s="33">
        <f>+IF(AT50=GSA!$AT$6,GSA!$AT$10,GSA!$AT$11)</f>
        <v>15</v>
      </c>
      <c r="BB50" s="33">
        <f>+IF(AU50=GSA!$AU$6,GSA!$AU$10,GSA!$AU$11)</f>
        <v>15</v>
      </c>
      <c r="BC50" s="33">
        <f>IF(AV50=GSA!$AV$6,GSA!$AV$10,IF(AV50=GSA!$AV$7,GSA!$AV$11,0))</f>
        <v>10</v>
      </c>
      <c r="BD50" s="72">
        <f>SUM(AW50:BC50)</f>
        <v>100</v>
      </c>
      <c r="BE50" s="72" t="str">
        <f>+IF(BD50&lt;=85,"Débil",IF(AND(BD50&gt;85,BD50&lt;96),"Moderado","Fuerte"))</f>
        <v>Fuerte</v>
      </c>
      <c r="BF50" s="34" t="s">
        <v>156</v>
      </c>
      <c r="BG50" s="72" t="str">
        <f>+IF(BF50=GSA!$BF$6,"Fuerte",IF(BF50=GSA!$BF$7,"Moderado","Débil"))</f>
        <v>Fuerte</v>
      </c>
      <c r="BH50" s="72" t="str">
        <f>+IF(AND(BE50="Fuerte",BG50="Fuerte"),"Fuerte",IF(BE50="Débil","Débil",IF(BG50="Débil","Débil","Moderado")))</f>
        <v>Fuerte</v>
      </c>
      <c r="BI50" s="72">
        <f>+IF(BH50=GSA!$BE$6,100,IF(BH50=GSA!$BE$7,50,0))</f>
        <v>100</v>
      </c>
      <c r="BJ50" s="149">
        <f>+AVERAGE(BI50:BI52)</f>
        <v>83.333333333333329</v>
      </c>
      <c r="BK50" s="186" t="str">
        <f>IF(BJ50&lt;50,"Débil",IF(BJ50=100,"Fuerte","Moderado"))</f>
        <v>Moderado</v>
      </c>
      <c r="BL50" s="39" t="s">
        <v>165</v>
      </c>
      <c r="BM50" s="39" t="s">
        <v>165</v>
      </c>
      <c r="BN50" s="66">
        <f>IF(E50=GSA!$E$7,0,IF(AND(BK50="Fuerte",BL50="Directamente"),2,IF(AND(BK50="Moderado",BL50="Directamente"),1,0)))</f>
        <v>1</v>
      </c>
      <c r="BO50" s="185">
        <f>+AVERAGE(BN50:BN52)</f>
        <v>1</v>
      </c>
      <c r="BP50" s="66">
        <f>IF(D50=GSA!$E$7,0,IF(AND(BK50="Fuerte",BL50="Indirectamente"),1,IF(AND(BK50="Fuerte",BL50="Directamente"),2,IF(AND(BK50="Moderado",BL50="Directamente"),1,0))))</f>
        <v>1</v>
      </c>
      <c r="BQ50" s="185">
        <f>+AVERAGE(BP50:BP52)</f>
        <v>1</v>
      </c>
      <c r="BR50" s="99" t="s">
        <v>8</v>
      </c>
    </row>
    <row r="51" spans="1:138" s="37" customFormat="1" ht="137.30000000000001" customHeight="1" x14ac:dyDescent="0.2">
      <c r="A51" s="150"/>
      <c r="B51" s="150"/>
      <c r="C51" s="99" t="s">
        <v>8</v>
      </c>
      <c r="D51" s="75" t="s">
        <v>8</v>
      </c>
      <c r="E51" s="151"/>
      <c r="F51" s="152"/>
      <c r="G51" s="152"/>
      <c r="H51" s="152"/>
      <c r="I51" s="153"/>
      <c r="J51" s="154"/>
      <c r="K51" s="153"/>
      <c r="L51" s="152"/>
      <c r="M51" s="152"/>
      <c r="N51" s="156">
        <f>+L51*M51</f>
        <v>0</v>
      </c>
      <c r="O51" s="205" t="str">
        <f>(CONCATENATE(L51,M51))</f>
        <v/>
      </c>
      <c r="P51" s="205">
        <f>IF(OR(O51="11",O51="12",O51="21",O51="22",O51="31"),GSA!$P$9,IF(OR(O51="41",O51="32",O51="23",O51="13"),GSA!$P$8,IF(OR(O51="51",O51="52",O51="42",O51="43",O51="33",O51="24",O51="14"),GSA!$P$7,IF(OR(O51="53",O51="54",O51="44",O51="34",O51="55",O51="45",O51="35",O51="25",O51="15"),GSA!$P$6,0))))</f>
        <v>0</v>
      </c>
      <c r="Q51" s="157"/>
      <c r="R51" s="155">
        <f>+L51-BN51</f>
        <v>-1</v>
      </c>
      <c r="S51" s="155">
        <f>+M51-BQ51</f>
        <v>0</v>
      </c>
      <c r="T51" s="156">
        <f>+R51*S51</f>
        <v>0</v>
      </c>
      <c r="U51" s="205" t="str">
        <f>(CONCATENATE(R51,S51))</f>
        <v>-10</v>
      </c>
      <c r="V51" s="205">
        <f>IF(OR(U51="11",U51="12",U51="21",U51="22",U51="31"),GSA!$P$9,IF(OR(U51="41",U51="32",U51="23",U51="13"),GSA!$P$8,IF(OR(U51="51",U51="52",U51="42",U51="43",U51="33",U51="24",U51="14"),GSA!$P$7,IF(OR(U51="53",U51="54",U51="44",U51="34",U51="55",U51="45",U51="35",U51="25",U51="15"),GSA!$P$6,0))))</f>
        <v>0</v>
      </c>
      <c r="W51" s="152"/>
      <c r="X51" s="152"/>
      <c r="Y51" s="76" t="s">
        <v>782</v>
      </c>
      <c r="Z51" s="80" t="s">
        <v>318</v>
      </c>
      <c r="AA51" s="80" t="s">
        <v>23</v>
      </c>
      <c r="AB51" s="80" t="s">
        <v>783</v>
      </c>
      <c r="AC51" s="33" t="s">
        <v>7</v>
      </c>
      <c r="AD51" s="72">
        <f>+SUM(AE51:AH51)</f>
        <v>4</v>
      </c>
      <c r="AE51" s="33">
        <v>1</v>
      </c>
      <c r="AF51" s="33">
        <v>1</v>
      </c>
      <c r="AG51" s="33">
        <v>1</v>
      </c>
      <c r="AH51" s="33">
        <v>1</v>
      </c>
      <c r="AI51" s="33" t="s">
        <v>23</v>
      </c>
      <c r="AJ51" s="80" t="s">
        <v>20</v>
      </c>
      <c r="AK51" s="80" t="s">
        <v>6</v>
      </c>
      <c r="AL51" s="80" t="s">
        <v>6</v>
      </c>
      <c r="AM51" s="80" t="s">
        <v>6</v>
      </c>
      <c r="AN51" s="80" t="s">
        <v>215</v>
      </c>
      <c r="AO51" s="33" t="s">
        <v>117</v>
      </c>
      <c r="AP51" s="33" t="s">
        <v>101</v>
      </c>
      <c r="AQ51" s="33" t="s">
        <v>103</v>
      </c>
      <c r="AR51" s="33" t="s">
        <v>105</v>
      </c>
      <c r="AS51" s="33" t="str">
        <f>+IF(AJ51="Preventivo","Prevenir",IF(AJ51="Detectivo","Detectar","No es un control"))</f>
        <v>Prevenir</v>
      </c>
      <c r="AT51" s="80" t="s">
        <v>108</v>
      </c>
      <c r="AU51" s="80" t="s">
        <v>110</v>
      </c>
      <c r="AV51" s="80" t="s">
        <v>112</v>
      </c>
      <c r="AW51" s="33">
        <f>+IF(AP51=GSA!$AP$6,GSA!$AP$10,GSA!$AP$11)</f>
        <v>15</v>
      </c>
      <c r="AX51" s="33">
        <f>+IF(AQ51=GSA!$AQ$6,GSA!$AQ$10,GSA!$AQ$11)</f>
        <v>15</v>
      </c>
      <c r="AY51" s="33">
        <f>+IF(AR51=GSA!$AR$6,GSA!$AR$10,GSA!$AR$11)</f>
        <v>15</v>
      </c>
      <c r="AZ51" s="33">
        <f>IF(AS51=GSA!$AS$6,GSA!$AS$10,IF(AS51=GSA!$AS$7,GSA!$AS$11,0))</f>
        <v>15</v>
      </c>
      <c r="BA51" s="33">
        <f>+IF(AT51=GSA!$AT$6,GSA!$AT$10,GSA!$AT$11)</f>
        <v>15</v>
      </c>
      <c r="BB51" s="33">
        <f>+IF(AU51=GSA!$AU$6,GSA!$AU$10,GSA!$AU$11)</f>
        <v>15</v>
      </c>
      <c r="BC51" s="33">
        <f>IF(AV51=GSA!$AV$6,GSA!$AV$10,IF(AV51=GSA!$AV$7,GSA!$AV$11,0))</f>
        <v>10</v>
      </c>
      <c r="BD51" s="72">
        <f>SUM(AW51:BC51)</f>
        <v>100</v>
      </c>
      <c r="BE51" s="72" t="str">
        <f>+IF(BD51&lt;=85,"Débil",IF(AND(BD51&gt;85,BD51&lt;96),"Moderado","Fuerte"))</f>
        <v>Fuerte</v>
      </c>
      <c r="BF51" s="34" t="s">
        <v>156</v>
      </c>
      <c r="BG51" s="72" t="str">
        <f>+IF(BF51=GSA!$BF$6,"Fuerte",IF(BF51=GSA!$BF$7,"Moderado","Débil"))</f>
        <v>Fuerte</v>
      </c>
      <c r="BH51" s="72" t="str">
        <f>+IF(AND(BE51="Fuerte",BG51="Fuerte"),"Fuerte",IF(BE51="Débil","Débil",IF(BG51="Débil","Débil","Moderado")))</f>
        <v>Fuerte</v>
      </c>
      <c r="BI51" s="72">
        <f>+IF(BH51=GSA!$BE$6,100,IF(BH51=GSA!$BE$7,50,0))</f>
        <v>100</v>
      </c>
      <c r="BJ51" s="149"/>
      <c r="BK51" s="186"/>
      <c r="BL51" s="39" t="s">
        <v>165</v>
      </c>
      <c r="BM51" s="39" t="s">
        <v>165</v>
      </c>
      <c r="BN51" s="66">
        <f>IF(E51=GSA!$E$7,0,IF(AND(BK50="Fuerte",BL51="Directamente"),2,IF(AND(BK50="Moderado",BL51="Directamente"),1,0)))</f>
        <v>1</v>
      </c>
      <c r="BO51" s="185"/>
      <c r="BP51" s="66">
        <f>IF(D51=GSA!$E$7,0,IF(AND(BK50="Fuerte",BL51="Indirectamente"),1,IF(AND(BK50="Fuerte",BL51="Directamente"),2,IF(AND(BK50="Moderado",BL51="Directamente"),1,0))))</f>
        <v>1</v>
      </c>
      <c r="BQ51" s="185"/>
      <c r="BR51" s="99" t="s">
        <v>8</v>
      </c>
    </row>
    <row r="52" spans="1:138" s="37" customFormat="1" ht="123.85" customHeight="1" x14ac:dyDescent="0.2">
      <c r="A52" s="150"/>
      <c r="B52" s="150"/>
      <c r="C52" s="99" t="s">
        <v>8</v>
      </c>
      <c r="D52" s="75" t="s">
        <v>8</v>
      </c>
      <c r="E52" s="151"/>
      <c r="F52" s="152"/>
      <c r="G52" s="152"/>
      <c r="H52" s="152"/>
      <c r="I52" s="153"/>
      <c r="J52" s="154"/>
      <c r="K52" s="153"/>
      <c r="L52" s="152"/>
      <c r="M52" s="152"/>
      <c r="N52" s="156">
        <f>+L52*M52</f>
        <v>0</v>
      </c>
      <c r="O52" s="205" t="str">
        <f>(CONCATENATE(L52,M52))</f>
        <v/>
      </c>
      <c r="P52" s="205">
        <f>IF(OR(O52="11",O52="12",O52="21",O52="22",O52="31"),GSA!$P$9,IF(OR(O52="41",O52="32",O52="23",O52="13"),GSA!$P$8,IF(OR(O52="51",O52="52",O52="42",O52="43",O52="33",O52="24",O52="14"),GSA!$P$7,IF(OR(O52="53",O52="54",O52="44",O52="34",O52="55",O52="45",O52="35",O52="25",O52="15"),GSA!$P$6,0))))</f>
        <v>0</v>
      </c>
      <c r="Q52" s="157"/>
      <c r="R52" s="155">
        <f>+L52-BN52</f>
        <v>-1</v>
      </c>
      <c r="S52" s="155">
        <f>+M52-BQ52</f>
        <v>0</v>
      </c>
      <c r="T52" s="156">
        <f>+R52*S52</f>
        <v>0</v>
      </c>
      <c r="U52" s="205" t="str">
        <f>(CONCATENATE(R52,S52))</f>
        <v>-10</v>
      </c>
      <c r="V52" s="205">
        <f>IF(OR(U52="11",U52="12",U52="21",U52="22",U52="31"),GSA!$P$9,IF(OR(U52="41",U52="32",U52="23",U52="13"),GSA!$P$8,IF(OR(U52="51",U52="52",U52="42",U52="43",U52="33",U52="24",U52="14"),GSA!$P$7,IF(OR(U52="53",U52="54",U52="44",U52="34",U52="55",U52="45",U52="35",U52="25",U52="15"),GSA!$P$6,0))))</f>
        <v>0</v>
      </c>
      <c r="W52" s="152"/>
      <c r="X52" s="152"/>
      <c r="Y52" s="76" t="s">
        <v>712</v>
      </c>
      <c r="Z52" s="80" t="s">
        <v>611</v>
      </c>
      <c r="AA52" s="80" t="s">
        <v>6</v>
      </c>
      <c r="AB52" s="80" t="s">
        <v>612</v>
      </c>
      <c r="AC52" s="33" t="s">
        <v>7</v>
      </c>
      <c r="AD52" s="72">
        <f>+SUM(AE52:AH52)</f>
        <v>4</v>
      </c>
      <c r="AE52" s="33">
        <v>1</v>
      </c>
      <c r="AF52" s="33">
        <v>1</v>
      </c>
      <c r="AG52" s="33">
        <v>1</v>
      </c>
      <c r="AH52" s="33">
        <v>1</v>
      </c>
      <c r="AI52" s="33" t="s">
        <v>23</v>
      </c>
      <c r="AJ52" s="80" t="s">
        <v>21</v>
      </c>
      <c r="AK52" s="80" t="s">
        <v>6</v>
      </c>
      <c r="AL52" s="80" t="s">
        <v>6</v>
      </c>
      <c r="AM52" s="80" t="s">
        <v>6</v>
      </c>
      <c r="AN52" s="80" t="s">
        <v>29</v>
      </c>
      <c r="AO52" s="33" t="s">
        <v>117</v>
      </c>
      <c r="AP52" s="33" t="s">
        <v>101</v>
      </c>
      <c r="AQ52" s="33" t="s">
        <v>103</v>
      </c>
      <c r="AR52" s="33" t="s">
        <v>105</v>
      </c>
      <c r="AS52" s="33" t="str">
        <f>+IF(AJ52="Preventivo","Prevenir",IF(AJ52="Detectivo","Detectar","No es un control"))</f>
        <v>Detectar</v>
      </c>
      <c r="AT52" s="80" t="s">
        <v>108</v>
      </c>
      <c r="AU52" s="80" t="s">
        <v>110</v>
      </c>
      <c r="AV52" s="80" t="s">
        <v>112</v>
      </c>
      <c r="AW52" s="33">
        <f>+IF(AP52=GSA!$AP$6,GSA!$AP$10,GSA!$AP$11)</f>
        <v>15</v>
      </c>
      <c r="AX52" s="33">
        <f>+IF(AQ52=GSA!$AQ$6,GSA!$AQ$10,GSA!$AQ$11)</f>
        <v>15</v>
      </c>
      <c r="AY52" s="33">
        <f>+IF(AR52=GSA!$AR$6,GSA!$AR$10,GSA!$AR$11)</f>
        <v>15</v>
      </c>
      <c r="AZ52" s="33">
        <f>IF(AS52=GSA!$AS$6,GSA!$AS$10,IF(AS52=GSA!$AS$7,GSA!$AS$11,0))</f>
        <v>10</v>
      </c>
      <c r="BA52" s="33">
        <f>+IF(AT52=GSA!$AT$6,GSA!$AT$10,GSA!$AT$11)</f>
        <v>15</v>
      </c>
      <c r="BB52" s="33">
        <f>+IF(AU52=GSA!$AU$6,GSA!$AU$10,GSA!$AU$11)</f>
        <v>15</v>
      </c>
      <c r="BC52" s="33">
        <f>IF(AV52=GSA!$AV$6,GSA!$AV$10,IF(AV52=GSA!$AV$7,GSA!$AV$11,0))</f>
        <v>10</v>
      </c>
      <c r="BD52" s="72">
        <f>SUM(AW52:BC52)</f>
        <v>95</v>
      </c>
      <c r="BE52" s="72" t="str">
        <f>+IF(BD52&lt;=85,"Débil",IF(AND(BD52&gt;85,BD52&lt;96),"Moderado","Fuerte"))</f>
        <v>Moderado</v>
      </c>
      <c r="BF52" s="34" t="s">
        <v>156</v>
      </c>
      <c r="BG52" s="72" t="str">
        <f>+IF(BF52=GSA!$BF$6,"Fuerte",IF(BF52=GSA!$BF$7,"Moderado","Débil"))</f>
        <v>Fuerte</v>
      </c>
      <c r="BH52" s="72" t="str">
        <f>+IF(AND(BE52="Fuerte",BG52="Fuerte"),"Fuerte",IF(BE52="Débil","Débil",IF(BG52="Débil","Débil","Moderado")))</f>
        <v>Moderado</v>
      </c>
      <c r="BI52" s="72">
        <f>+IF(BH52=GSA!$BE$6,100,IF(BH52=GSA!$BE$7,50,0))</f>
        <v>50</v>
      </c>
      <c r="BJ52" s="149"/>
      <c r="BK52" s="186"/>
      <c r="BL52" s="39" t="s">
        <v>165</v>
      </c>
      <c r="BM52" s="39" t="s">
        <v>165</v>
      </c>
      <c r="BN52" s="66">
        <f>IF(E52=GSA!$E$7,0,IF(AND(BK50="Fuerte",BL52="Directamente"),2,IF(AND(BK50="Moderado",BL52="Directamente"),1,0)))</f>
        <v>1</v>
      </c>
      <c r="BO52" s="185"/>
      <c r="BP52" s="66">
        <f>IF(D52=GSA!$E$7,0,IF(AND(BK50="Fuerte",BL52="Indirectamente"),1,IF(AND(BK50="Fuerte",BL52="Directamente"),2,IF(AND(BK50="Moderado",BL52="Directamente"),1,0))))</f>
        <v>1</v>
      </c>
      <c r="BQ52" s="185"/>
      <c r="BR52" s="99" t="s">
        <v>8</v>
      </c>
    </row>
    <row r="53" spans="1:138" x14ac:dyDescent="0.25">
      <c r="I53" s="22"/>
      <c r="K53" s="22"/>
      <c r="Q53" s="4"/>
      <c r="Z53" s="21"/>
      <c r="AA53" s="22"/>
      <c r="AB53" s="22"/>
      <c r="AC53" s="22"/>
      <c r="AD53" s="22"/>
      <c r="AE53" s="22"/>
      <c r="AF53" s="22"/>
      <c r="AG53" s="22"/>
      <c r="AH53" s="22"/>
      <c r="AI53" s="22"/>
      <c r="AJ53" s="22"/>
      <c r="AK53" s="22"/>
      <c r="AL53" s="22"/>
      <c r="AM53" s="22"/>
      <c r="AN53" s="22"/>
      <c r="AO53" s="22"/>
      <c r="AP53" s="21"/>
      <c r="AQ53" s="21"/>
      <c r="AR53" s="21"/>
      <c r="AS53" s="21"/>
      <c r="AT53" s="21"/>
      <c r="AU53" s="21"/>
      <c r="AV53" s="21"/>
      <c r="AW53" s="21"/>
      <c r="AX53" s="21"/>
      <c r="AY53" s="21"/>
      <c r="AZ53" s="21"/>
      <c r="BA53" s="21"/>
      <c r="BB53" s="21"/>
      <c r="BC53" s="21"/>
      <c r="BD53" s="21"/>
      <c r="BE53" s="21"/>
      <c r="BF53" s="22"/>
      <c r="BG53" s="22"/>
      <c r="BH53" s="22"/>
      <c r="BI53" s="22"/>
      <c r="BJ53" s="22"/>
      <c r="BK53" s="22"/>
    </row>
    <row r="54" spans="1:138" x14ac:dyDescent="0.25">
      <c r="I54" s="22"/>
      <c r="K54" s="22"/>
      <c r="Z54" s="21"/>
      <c r="AA54" s="22"/>
      <c r="AB54" s="22"/>
      <c r="AC54" s="22"/>
      <c r="AD54" s="22"/>
      <c r="AE54" s="22"/>
      <c r="AF54" s="22"/>
      <c r="AG54" s="22"/>
      <c r="AH54" s="22"/>
      <c r="AI54" s="22"/>
      <c r="AJ54" s="22"/>
      <c r="AK54" s="22"/>
      <c r="AL54" s="22"/>
      <c r="AM54" s="22"/>
      <c r="AN54" s="22"/>
      <c r="AO54" s="22"/>
      <c r="AP54" s="21"/>
      <c r="AQ54" s="21"/>
      <c r="AR54" s="21"/>
      <c r="AS54" s="21"/>
      <c r="AT54" s="21"/>
      <c r="AU54" s="21"/>
      <c r="AV54" s="21"/>
      <c r="AW54" s="21"/>
      <c r="AX54" s="21"/>
      <c r="AY54" s="21"/>
      <c r="AZ54" s="21"/>
      <c r="BA54" s="21"/>
      <c r="BB54" s="21"/>
      <c r="BC54" s="21"/>
      <c r="BD54" s="21"/>
      <c r="BE54" s="21"/>
      <c r="BF54" s="22"/>
      <c r="BG54" s="22"/>
      <c r="BH54" s="22"/>
      <c r="BI54" s="22"/>
      <c r="BJ54" s="22"/>
      <c r="BK54" s="22"/>
    </row>
    <row r="55" spans="1:138" x14ac:dyDescent="0.25">
      <c r="I55" s="22"/>
      <c r="K55" s="22"/>
    </row>
    <row r="56" spans="1:138" x14ac:dyDescent="0.25">
      <c r="I56" s="22"/>
      <c r="K56" s="22"/>
    </row>
    <row r="57" spans="1:138" x14ac:dyDescent="0.25">
      <c r="K57" s="22"/>
    </row>
    <row r="58" spans="1:138" x14ac:dyDescent="0.25">
      <c r="K58" s="22"/>
    </row>
    <row r="59" spans="1:138" x14ac:dyDescent="0.25">
      <c r="K59" s="22"/>
    </row>
    <row r="60" spans="1:138" x14ac:dyDescent="0.25">
      <c r="K60" s="22"/>
    </row>
    <row r="61" spans="1:138" x14ac:dyDescent="0.25">
      <c r="K61" s="22"/>
    </row>
    <row r="62" spans="1:138" x14ac:dyDescent="0.25">
      <c r="K62" s="22"/>
    </row>
    <row r="63" spans="1:138" x14ac:dyDescent="0.25">
      <c r="K63" s="22"/>
    </row>
    <row r="64" spans="1:138" x14ac:dyDescent="0.25">
      <c r="K64" s="22"/>
    </row>
    <row r="65" spans="11:11" x14ac:dyDescent="0.25">
      <c r="K65" s="22"/>
    </row>
    <row r="66" spans="11:11" x14ac:dyDescent="0.25">
      <c r="K66" s="22"/>
    </row>
    <row r="67" spans="11:11" x14ac:dyDescent="0.25">
      <c r="K67" s="22"/>
    </row>
    <row r="68" spans="11:11" x14ac:dyDescent="0.25">
      <c r="K68" s="22"/>
    </row>
    <row r="69" spans="11:11" x14ac:dyDescent="0.25">
      <c r="K69" s="22"/>
    </row>
    <row r="70" spans="11:11" x14ac:dyDescent="0.25">
      <c r="K70" s="22"/>
    </row>
    <row r="71" spans="11:11" x14ac:dyDescent="0.25">
      <c r="K71" s="22"/>
    </row>
    <row r="72" spans="11:11" x14ac:dyDescent="0.25">
      <c r="K72" s="22"/>
    </row>
    <row r="73" spans="11:11" x14ac:dyDescent="0.25">
      <c r="K73" s="22"/>
    </row>
    <row r="74" spans="11:11" x14ac:dyDescent="0.25">
      <c r="K74" s="22"/>
    </row>
    <row r="75" spans="11:11" x14ac:dyDescent="0.25">
      <c r="K75" s="22"/>
    </row>
    <row r="76" spans="11:11" x14ac:dyDescent="0.25">
      <c r="K76" s="22"/>
    </row>
    <row r="77" spans="11:11" x14ac:dyDescent="0.25">
      <c r="K77" s="22"/>
    </row>
    <row r="78" spans="11:11" x14ac:dyDescent="0.25">
      <c r="K78" s="22"/>
    </row>
    <row r="79" spans="11:11" x14ac:dyDescent="0.25">
      <c r="K79" s="22"/>
    </row>
    <row r="80" spans="11:11" x14ac:dyDescent="0.25">
      <c r="K80" s="22"/>
    </row>
    <row r="81" spans="11:11" x14ac:dyDescent="0.25">
      <c r="K81" s="22"/>
    </row>
    <row r="82" spans="11:11" x14ac:dyDescent="0.25">
      <c r="K82" s="22"/>
    </row>
    <row r="83" spans="11:11" x14ac:dyDescent="0.25">
      <c r="K83" s="22"/>
    </row>
    <row r="84" spans="11:11" x14ac:dyDescent="0.25">
      <c r="K84" s="22"/>
    </row>
    <row r="85" spans="11:11" x14ac:dyDescent="0.25">
      <c r="K85" s="22"/>
    </row>
    <row r="86" spans="11:11" x14ac:dyDescent="0.25">
      <c r="K86" s="22"/>
    </row>
    <row r="87" spans="11:11" x14ac:dyDescent="0.25">
      <c r="K87" s="22"/>
    </row>
    <row r="88" spans="11:11" x14ac:dyDescent="0.25">
      <c r="K88" s="22"/>
    </row>
    <row r="89" spans="11:11" x14ac:dyDescent="0.25">
      <c r="K89" s="22"/>
    </row>
    <row r="90" spans="11:11" x14ac:dyDescent="0.25">
      <c r="K90" s="22"/>
    </row>
    <row r="91" spans="11:11" x14ac:dyDescent="0.25">
      <c r="K91" s="22"/>
    </row>
    <row r="92" spans="11:11" x14ac:dyDescent="0.25">
      <c r="K92" s="22"/>
    </row>
    <row r="93" spans="11:11" x14ac:dyDescent="0.25">
      <c r="K93" s="22"/>
    </row>
    <row r="94" spans="11:11" x14ac:dyDescent="0.25">
      <c r="K94" s="22"/>
    </row>
    <row r="95" spans="11:11" x14ac:dyDescent="0.25">
      <c r="K95" s="22"/>
    </row>
    <row r="96" spans="11:11" x14ac:dyDescent="0.25">
      <c r="K96" s="22"/>
    </row>
    <row r="97" spans="11:11" x14ac:dyDescent="0.25">
      <c r="K97" s="22"/>
    </row>
    <row r="98" spans="11:11" x14ac:dyDescent="0.25">
      <c r="K98" s="22"/>
    </row>
    <row r="99" spans="11:11" x14ac:dyDescent="0.25">
      <c r="K99" s="22"/>
    </row>
    <row r="100" spans="11:11" x14ac:dyDescent="0.25">
      <c r="K100" s="22"/>
    </row>
    <row r="101" spans="11:11" x14ac:dyDescent="0.25">
      <c r="K101" s="22"/>
    </row>
    <row r="102" spans="11:11" x14ac:dyDescent="0.25">
      <c r="K102" s="22"/>
    </row>
    <row r="103" spans="11:11" x14ac:dyDescent="0.25">
      <c r="K103" s="22"/>
    </row>
    <row r="104" spans="11:11" x14ac:dyDescent="0.25">
      <c r="K104" s="22"/>
    </row>
    <row r="105" spans="11:11" x14ac:dyDescent="0.25">
      <c r="K105" s="22"/>
    </row>
    <row r="106" spans="11:11" x14ac:dyDescent="0.25">
      <c r="K106" s="22"/>
    </row>
    <row r="107" spans="11:11" x14ac:dyDescent="0.25">
      <c r="K107" s="22"/>
    </row>
    <row r="108" spans="11:11" x14ac:dyDescent="0.25">
      <c r="K108" s="22"/>
    </row>
    <row r="109" spans="11:11" x14ac:dyDescent="0.25">
      <c r="K109" s="22"/>
    </row>
    <row r="110" spans="11:11" x14ac:dyDescent="0.25">
      <c r="K110" s="22"/>
    </row>
    <row r="111" spans="11:11" x14ac:dyDescent="0.25">
      <c r="K111" s="22"/>
    </row>
    <row r="112" spans="11:11" x14ac:dyDescent="0.25">
      <c r="K112" s="22"/>
    </row>
    <row r="113" spans="11:11" x14ac:dyDescent="0.25">
      <c r="K113" s="22"/>
    </row>
  </sheetData>
  <sheetProtection sheet="1" formatCells="0" formatColumns="0" formatRows="0" sort="0" autoFilter="0" pivotTables="0"/>
  <autoFilter ref="A36:BR49" xr:uid="{C17AB63A-CC2E-45B1-9000-3DF8F50B2535}"/>
  <mergeCells count="136">
    <mergeCell ref="W46:W49"/>
    <mergeCell ref="X46:X49"/>
    <mergeCell ref="BJ46:BJ49"/>
    <mergeCell ref="BK46:BK49"/>
    <mergeCell ref="BO46:BO49"/>
    <mergeCell ref="BQ46:BQ49"/>
    <mergeCell ref="Q46:Q49"/>
    <mergeCell ref="R46:R49"/>
    <mergeCell ref="S46:S49"/>
    <mergeCell ref="T46:T49"/>
    <mergeCell ref="U46:U49"/>
    <mergeCell ref="V46:V49"/>
    <mergeCell ref="K46:K49"/>
    <mergeCell ref="L46:L49"/>
    <mergeCell ref="M46:M49"/>
    <mergeCell ref="N46:N49"/>
    <mergeCell ref="O46:O49"/>
    <mergeCell ref="P46:P49"/>
    <mergeCell ref="A46:A49"/>
    <mergeCell ref="B46:B49"/>
    <mergeCell ref="E46:E49"/>
    <mergeCell ref="F46:F49"/>
    <mergeCell ref="G46:G49"/>
    <mergeCell ref="H46:H49"/>
    <mergeCell ref="I46:I49"/>
    <mergeCell ref="J46:J49"/>
    <mergeCell ref="B43:B45"/>
    <mergeCell ref="E43:E45"/>
    <mergeCell ref="F43:F45"/>
    <mergeCell ref="U43:U45"/>
    <mergeCell ref="V43:V45"/>
    <mergeCell ref="W43:W45"/>
    <mergeCell ref="X43:X45"/>
    <mergeCell ref="BJ43:BJ45"/>
    <mergeCell ref="BK43:BK45"/>
    <mergeCell ref="O43:O45"/>
    <mergeCell ref="P43:P45"/>
    <mergeCell ref="Q43:Q45"/>
    <mergeCell ref="R43:R45"/>
    <mergeCell ref="S43:S45"/>
    <mergeCell ref="T43:T45"/>
    <mergeCell ref="K37:K39"/>
    <mergeCell ref="L37:L39"/>
    <mergeCell ref="M37:M39"/>
    <mergeCell ref="N37:N39"/>
    <mergeCell ref="A37:A39"/>
    <mergeCell ref="B37:B39"/>
    <mergeCell ref="E37:E39"/>
    <mergeCell ref="F37:F39"/>
    <mergeCell ref="G43:G45"/>
    <mergeCell ref="H43:H45"/>
    <mergeCell ref="K40:K42"/>
    <mergeCell ref="L40:L42"/>
    <mergeCell ref="M40:M42"/>
    <mergeCell ref="N40:N42"/>
    <mergeCell ref="A40:A42"/>
    <mergeCell ref="I37:I39"/>
    <mergeCell ref="J37:J39"/>
    <mergeCell ref="I43:I45"/>
    <mergeCell ref="J43:J45"/>
    <mergeCell ref="K43:K45"/>
    <mergeCell ref="L43:L45"/>
    <mergeCell ref="M43:M45"/>
    <mergeCell ref="N43:N45"/>
    <mergeCell ref="A43:A45"/>
    <mergeCell ref="W40:W42"/>
    <mergeCell ref="X40:X42"/>
    <mergeCell ref="BJ40:BJ42"/>
    <mergeCell ref="BK40:BK42"/>
    <mergeCell ref="BO40:BO42"/>
    <mergeCell ref="BQ40:BQ42"/>
    <mergeCell ref="Q40:Q42"/>
    <mergeCell ref="R40:R42"/>
    <mergeCell ref="S40:S42"/>
    <mergeCell ref="T40:T42"/>
    <mergeCell ref="U40:U42"/>
    <mergeCell ref="V40:V42"/>
    <mergeCell ref="O40:O42"/>
    <mergeCell ref="P40:P42"/>
    <mergeCell ref="BO43:BO45"/>
    <mergeCell ref="BQ43:BQ45"/>
    <mergeCell ref="G37:G39"/>
    <mergeCell ref="H37:H39"/>
    <mergeCell ref="B2:D5"/>
    <mergeCell ref="E2:X5"/>
    <mergeCell ref="D28:F28"/>
    <mergeCell ref="D35:K35"/>
    <mergeCell ref="L35:X35"/>
    <mergeCell ref="Y35:BK35"/>
    <mergeCell ref="BO37:BO39"/>
    <mergeCell ref="BQ37:BQ39"/>
    <mergeCell ref="B40:B42"/>
    <mergeCell ref="E40:E42"/>
    <mergeCell ref="F40:F42"/>
    <mergeCell ref="G40:G42"/>
    <mergeCell ref="H40:H42"/>
    <mergeCell ref="I40:I42"/>
    <mergeCell ref="J40:J42"/>
    <mergeCell ref="U37:U39"/>
    <mergeCell ref="V37:V39"/>
    <mergeCell ref="W37:W39"/>
    <mergeCell ref="X37:X39"/>
    <mergeCell ref="BJ37:BJ39"/>
    <mergeCell ref="BK37:BK39"/>
    <mergeCell ref="O37:O39"/>
    <mergeCell ref="P37:P39"/>
    <mergeCell ref="Q37:Q39"/>
    <mergeCell ref="R37:R39"/>
    <mergeCell ref="S37:S39"/>
    <mergeCell ref="T37:T39"/>
    <mergeCell ref="K50:K52"/>
    <mergeCell ref="L50:L52"/>
    <mergeCell ref="M50:M52"/>
    <mergeCell ref="N50:N52"/>
    <mergeCell ref="O50:O52"/>
    <mergeCell ref="P50:P52"/>
    <mergeCell ref="A50:A52"/>
    <mergeCell ref="B50:B52"/>
    <mergeCell ref="E50:E52"/>
    <mergeCell ref="F50:F52"/>
    <mergeCell ref="G50:G52"/>
    <mergeCell ref="H50:H52"/>
    <mergeCell ref="I50:I52"/>
    <mergeCell ref="J50:J52"/>
    <mergeCell ref="W50:W52"/>
    <mergeCell ref="X50:X52"/>
    <mergeCell ref="BJ50:BJ52"/>
    <mergeCell ref="BK50:BK52"/>
    <mergeCell ref="BO50:BO52"/>
    <mergeCell ref="BQ50:BQ52"/>
    <mergeCell ref="Q50:Q52"/>
    <mergeCell ref="R50:R52"/>
    <mergeCell ref="S50:S52"/>
    <mergeCell ref="T50:T52"/>
    <mergeCell ref="U50:U52"/>
    <mergeCell ref="V50:V52"/>
  </mergeCells>
  <conditionalFormatting sqref="P37 W37">
    <cfRule type="containsText" dxfId="763" priority="256" operator="containsText" text="RIESGO BAJO">
      <formula>NOT(ISERROR(SEARCH("RIESGO BAJO",P37)))</formula>
    </cfRule>
    <cfRule type="containsText" dxfId="762" priority="257" operator="containsText" text="RIESGO MODERADO">
      <formula>NOT(ISERROR(SEARCH("RIESGO MODERADO",P37)))</formula>
    </cfRule>
    <cfRule type="containsText" dxfId="761" priority="258" operator="containsText" text="RIESGO ALTO">
      <formula>NOT(ISERROR(SEARCH("RIESGO ALTO",P37)))</formula>
    </cfRule>
    <cfRule type="containsText" dxfId="760" priority="259" operator="containsText" text="RIESGO EXTREMO">
      <formula>NOT(ISERROR(SEARCH("RIESGO EXTREMO",P37)))</formula>
    </cfRule>
  </conditionalFormatting>
  <conditionalFormatting sqref="W43">
    <cfRule type="containsText" dxfId="759" priority="239" operator="containsText" text="RIESGO BAJO">
      <formula>NOT(ISERROR(SEARCH("RIESGO BAJO",W43)))</formula>
    </cfRule>
    <cfRule type="containsText" dxfId="758" priority="240" operator="containsText" text="RIESGO MODERADO">
      <formula>NOT(ISERROR(SEARCH("RIESGO MODERADO",W43)))</formula>
    </cfRule>
    <cfRule type="containsText" dxfId="757" priority="241" operator="containsText" text="RIESGO ALTO">
      <formula>NOT(ISERROR(SEARCH("RIESGO ALTO",W43)))</formula>
    </cfRule>
    <cfRule type="containsText" dxfId="756" priority="242" operator="containsText" text="RIESGO EXTREMO">
      <formula>NOT(ISERROR(SEARCH("RIESGO EXTREMO",W43)))</formula>
    </cfRule>
  </conditionalFormatting>
  <conditionalFormatting sqref="P46">
    <cfRule type="containsText" dxfId="755" priority="251" operator="containsText" text="RIESGO BAJO">
      <formula>NOT(ISERROR(SEARCH("RIESGO BAJO",P46)))</formula>
    </cfRule>
    <cfRule type="containsText" dxfId="754" priority="252" operator="containsText" text="RIESGO MODERADO">
      <formula>NOT(ISERROR(SEARCH("RIESGO MODERADO",P46)))</formula>
    </cfRule>
    <cfRule type="containsText" dxfId="753" priority="253" operator="containsText" text="RIESGO ALTO">
      <formula>NOT(ISERROR(SEARCH("RIESGO ALTO",P46)))</formula>
    </cfRule>
    <cfRule type="containsText" dxfId="752" priority="254" operator="containsText" text="RIESGO EXTREMO">
      <formula>NOT(ISERROR(SEARCH("RIESGO EXTREMO",P46)))</formula>
    </cfRule>
  </conditionalFormatting>
  <conditionalFormatting sqref="X43">
    <cfRule type="containsText" dxfId="751" priority="219" operator="containsText" text="RIESGO BAJO">
      <formula>NOT(ISERROR(SEARCH("RIESGO BAJO",X43)))</formula>
    </cfRule>
    <cfRule type="containsText" dxfId="750" priority="220" operator="containsText" text="RIESGO MODERADO">
      <formula>NOT(ISERROR(SEARCH("RIESGO MODERADO",X43)))</formula>
    </cfRule>
    <cfRule type="containsText" dxfId="749" priority="221" operator="containsText" text="RIESGO ALTO">
      <formula>NOT(ISERROR(SEARCH("RIESGO ALTO",X43)))</formula>
    </cfRule>
    <cfRule type="containsText" dxfId="748" priority="222" operator="containsText" text="RIESGO EXTREMO">
      <formula>NOT(ISERROR(SEARCH("RIESGO EXTREMO",X43)))</formula>
    </cfRule>
  </conditionalFormatting>
  <conditionalFormatting sqref="P43">
    <cfRule type="containsText" dxfId="747" priority="247" operator="containsText" text="RIESGO BAJO">
      <formula>NOT(ISERROR(SEARCH("RIESGO BAJO",P43)))</formula>
    </cfRule>
    <cfRule type="containsText" dxfId="746" priority="248" operator="containsText" text="RIESGO MODERADO">
      <formula>NOT(ISERROR(SEARCH("RIESGO MODERADO",P43)))</formula>
    </cfRule>
    <cfRule type="containsText" dxfId="745" priority="249" operator="containsText" text="RIESGO ALTO">
      <formula>NOT(ISERROR(SEARCH("RIESGO ALTO",P43)))</formula>
    </cfRule>
    <cfRule type="containsText" dxfId="744" priority="250" operator="containsText" text="RIESGO EXTREMO">
      <formula>NOT(ISERROR(SEARCH("RIESGO EXTREMO",P43)))</formula>
    </cfRule>
  </conditionalFormatting>
  <conditionalFormatting sqref="W40">
    <cfRule type="containsText" dxfId="743" priority="243" operator="containsText" text="RIESGO BAJO">
      <formula>NOT(ISERROR(SEARCH("RIESGO BAJO",W40)))</formula>
    </cfRule>
    <cfRule type="containsText" dxfId="742" priority="244" operator="containsText" text="RIESGO MODERADO">
      <formula>NOT(ISERROR(SEARCH("RIESGO MODERADO",W40)))</formula>
    </cfRule>
    <cfRule type="containsText" dxfId="741" priority="245" operator="containsText" text="RIESGO ALTO">
      <formula>NOT(ISERROR(SEARCH("RIESGO ALTO",W40)))</formula>
    </cfRule>
    <cfRule type="containsText" dxfId="740" priority="246" operator="containsText" text="RIESGO EXTREMO">
      <formula>NOT(ISERROR(SEARCH("RIESGO EXTREMO",W40)))</formula>
    </cfRule>
  </conditionalFormatting>
  <conditionalFormatting sqref="W46">
    <cfRule type="containsText" dxfId="739" priority="235" operator="containsText" text="RIESGO BAJO">
      <formula>NOT(ISERROR(SEARCH("RIESGO BAJO",W46)))</formula>
    </cfRule>
    <cfRule type="containsText" dxfId="738" priority="236" operator="containsText" text="RIESGO MODERADO">
      <formula>NOT(ISERROR(SEARCH("RIESGO MODERADO",W46)))</formula>
    </cfRule>
    <cfRule type="containsText" dxfId="737" priority="237" operator="containsText" text="RIESGO ALTO">
      <formula>NOT(ISERROR(SEARCH("RIESGO ALTO",W46)))</formula>
    </cfRule>
    <cfRule type="containsText" dxfId="736" priority="238" operator="containsText" text="RIESGO EXTREMO">
      <formula>NOT(ISERROR(SEARCH("RIESGO EXTREMO",W46)))</formula>
    </cfRule>
  </conditionalFormatting>
  <conditionalFormatting sqref="X37">
    <cfRule type="containsText" dxfId="735" priority="231" operator="containsText" text="RIESGO BAJO">
      <formula>NOT(ISERROR(SEARCH("RIESGO BAJO",X37)))</formula>
    </cfRule>
    <cfRule type="containsText" dxfId="734" priority="232" operator="containsText" text="RIESGO MODERADO">
      <formula>NOT(ISERROR(SEARCH("RIESGO MODERADO",X37)))</formula>
    </cfRule>
    <cfRule type="containsText" dxfId="733" priority="233" operator="containsText" text="RIESGO ALTO">
      <formula>NOT(ISERROR(SEARCH("RIESGO ALTO",X37)))</formula>
    </cfRule>
    <cfRule type="containsText" dxfId="732" priority="234" operator="containsText" text="RIESGO EXTREMO">
      <formula>NOT(ISERROR(SEARCH("RIESGO EXTREMO",X37)))</formula>
    </cfRule>
  </conditionalFormatting>
  <conditionalFormatting sqref="X46">
    <cfRule type="containsText" dxfId="731" priority="227" operator="containsText" text="RIESGO BAJO">
      <formula>NOT(ISERROR(SEARCH("RIESGO BAJO",X46)))</formula>
    </cfRule>
    <cfRule type="containsText" dxfId="730" priority="228" operator="containsText" text="RIESGO MODERADO">
      <formula>NOT(ISERROR(SEARCH("RIESGO MODERADO",X46)))</formula>
    </cfRule>
    <cfRule type="containsText" dxfId="729" priority="229" operator="containsText" text="RIESGO ALTO">
      <formula>NOT(ISERROR(SEARCH("RIESGO ALTO",X46)))</formula>
    </cfRule>
    <cfRule type="containsText" dxfId="728" priority="230" operator="containsText" text="RIESGO EXTREMO">
      <formula>NOT(ISERROR(SEARCH("RIESGO EXTREMO",X46)))</formula>
    </cfRule>
  </conditionalFormatting>
  <conditionalFormatting sqref="X40">
    <cfRule type="containsText" dxfId="727" priority="223" operator="containsText" text="RIESGO BAJO">
      <formula>NOT(ISERROR(SEARCH("RIESGO BAJO",X40)))</formula>
    </cfRule>
    <cfRule type="containsText" dxfId="726" priority="224" operator="containsText" text="RIESGO MODERADO">
      <formula>NOT(ISERROR(SEARCH("RIESGO MODERADO",X40)))</formula>
    </cfRule>
    <cfRule type="containsText" dxfId="725" priority="225" operator="containsText" text="RIESGO ALTO">
      <formula>NOT(ISERROR(SEARCH("RIESGO ALTO",X40)))</formula>
    </cfRule>
    <cfRule type="containsText" dxfId="724" priority="226" operator="containsText" text="RIESGO EXTREMO">
      <formula>NOT(ISERROR(SEARCH("RIESGO EXTREMO",X40)))</formula>
    </cfRule>
  </conditionalFormatting>
  <conditionalFormatting sqref="Q37">
    <cfRule type="containsText" dxfId="723" priority="147" operator="containsText" text="RIESGO BAJO">
      <formula>NOT(ISERROR(SEARCH("RIESGO BAJO",Q37)))</formula>
    </cfRule>
    <cfRule type="containsText" dxfId="722" priority="148" operator="containsText" text="RIESGO MODERADO">
      <formula>NOT(ISERROR(SEARCH("RIESGO MODERADO",Q37)))</formula>
    </cfRule>
    <cfRule type="containsText" dxfId="721" priority="149" operator="containsText" text="RIESGO ALTO">
      <formula>NOT(ISERROR(SEARCH("RIESGO ALTO",Q37)))</formula>
    </cfRule>
    <cfRule type="containsText" dxfId="720" priority="150" operator="containsText" text="RIESGO EXTREMO">
      <formula>NOT(ISERROR(SEARCH("RIESGO EXTREMO",Q37)))</formula>
    </cfRule>
  </conditionalFormatting>
  <conditionalFormatting sqref="Q40">
    <cfRule type="containsText" dxfId="719" priority="143" operator="containsText" text="RIESGO BAJO">
      <formula>NOT(ISERROR(SEARCH("RIESGO BAJO",Q40)))</formula>
    </cfRule>
    <cfRule type="containsText" dxfId="718" priority="144" operator="containsText" text="RIESGO MODERADO">
      <formula>NOT(ISERROR(SEARCH("RIESGO MODERADO",Q40)))</formula>
    </cfRule>
    <cfRule type="containsText" dxfId="717" priority="145" operator="containsText" text="RIESGO ALTO">
      <formula>NOT(ISERROR(SEARCH("RIESGO ALTO",Q40)))</formula>
    </cfRule>
    <cfRule type="containsText" dxfId="716" priority="146" operator="containsText" text="RIESGO EXTREMO">
      <formula>NOT(ISERROR(SEARCH("RIESGO EXTREMO",Q40)))</formula>
    </cfRule>
  </conditionalFormatting>
  <conditionalFormatting sqref="Q43">
    <cfRule type="containsText" dxfId="715" priority="139" operator="containsText" text="RIESGO BAJO">
      <formula>NOT(ISERROR(SEARCH("RIESGO BAJO",Q43)))</formula>
    </cfRule>
    <cfRule type="containsText" dxfId="714" priority="140" operator="containsText" text="RIESGO MODERADO">
      <formula>NOT(ISERROR(SEARCH("RIESGO MODERADO",Q43)))</formula>
    </cfRule>
    <cfRule type="containsText" dxfId="713" priority="141" operator="containsText" text="RIESGO ALTO">
      <formula>NOT(ISERROR(SEARCH("RIESGO ALTO",Q43)))</formula>
    </cfRule>
    <cfRule type="containsText" dxfId="712" priority="142" operator="containsText" text="RIESGO EXTREMO">
      <formula>NOT(ISERROR(SEARCH("RIESGO EXTREMO",Q43)))</formula>
    </cfRule>
  </conditionalFormatting>
  <conditionalFormatting sqref="Q46">
    <cfRule type="containsText" dxfId="711" priority="135" operator="containsText" text="RIESGO BAJO">
      <formula>NOT(ISERROR(SEARCH("RIESGO BAJO",Q46)))</formula>
    </cfRule>
    <cfRule type="containsText" dxfId="710" priority="136" operator="containsText" text="RIESGO MODERADO">
      <formula>NOT(ISERROR(SEARCH("RIESGO MODERADO",Q46)))</formula>
    </cfRule>
    <cfRule type="containsText" dxfId="709" priority="137" operator="containsText" text="RIESGO ALTO">
      <formula>NOT(ISERROR(SEARCH("RIESGO ALTO",Q46)))</formula>
    </cfRule>
    <cfRule type="containsText" dxfId="708" priority="138" operator="containsText" text="RIESGO EXTREMO">
      <formula>NOT(ISERROR(SEARCH("RIESGO EXTREMO",Q46)))</formula>
    </cfRule>
  </conditionalFormatting>
  <conditionalFormatting sqref="O37">
    <cfRule type="containsText" dxfId="707" priority="115" operator="containsText" text="RIESGO BAJO">
      <formula>NOT(ISERROR(SEARCH("RIESGO BAJO",O37)))</formula>
    </cfRule>
    <cfRule type="containsText" dxfId="706" priority="116" operator="containsText" text="RIESGO MODERADO">
      <formula>NOT(ISERROR(SEARCH("RIESGO MODERADO",O37)))</formula>
    </cfRule>
    <cfRule type="containsText" dxfId="705" priority="117" operator="containsText" text="RIESGO ALTO">
      <formula>NOT(ISERROR(SEARCH("RIESGO ALTO",O37)))</formula>
    </cfRule>
    <cfRule type="containsText" dxfId="704" priority="118" operator="containsText" text="RIESGO EXTREMO">
      <formula>NOT(ISERROR(SEARCH("RIESGO EXTREMO",O37)))</formula>
    </cfRule>
  </conditionalFormatting>
  <conditionalFormatting sqref="O46">
    <cfRule type="containsText" dxfId="703" priority="111" operator="containsText" text="RIESGO BAJO">
      <formula>NOT(ISERROR(SEARCH("RIESGO BAJO",O46)))</formula>
    </cfRule>
    <cfRule type="containsText" dxfId="702" priority="112" operator="containsText" text="RIESGO MODERADO">
      <formula>NOT(ISERROR(SEARCH("RIESGO MODERADO",O46)))</formula>
    </cfRule>
    <cfRule type="containsText" dxfId="701" priority="113" operator="containsText" text="RIESGO ALTO">
      <formula>NOT(ISERROR(SEARCH("RIESGO ALTO",O46)))</formula>
    </cfRule>
    <cfRule type="containsText" dxfId="700" priority="114" operator="containsText" text="RIESGO EXTREMO">
      <formula>NOT(ISERROR(SEARCH("RIESGO EXTREMO",O46)))</formula>
    </cfRule>
  </conditionalFormatting>
  <conditionalFormatting sqref="V46">
    <cfRule type="containsText" dxfId="699" priority="79" operator="containsText" text="RIESGO BAJO">
      <formula>NOT(ISERROR(SEARCH("RIESGO BAJO",V46)))</formula>
    </cfRule>
    <cfRule type="containsText" dxfId="698" priority="80" operator="containsText" text="RIESGO MODERADO">
      <formula>NOT(ISERROR(SEARCH("RIESGO MODERADO",V46)))</formula>
    </cfRule>
    <cfRule type="containsText" dxfId="697" priority="81" operator="containsText" text="RIESGO ALTO">
      <formula>NOT(ISERROR(SEARCH("RIESGO ALTO",V46)))</formula>
    </cfRule>
    <cfRule type="containsText" dxfId="696" priority="82" operator="containsText" text="RIESGO EXTREMO">
      <formula>NOT(ISERROR(SEARCH("RIESGO EXTREMO",V46)))</formula>
    </cfRule>
  </conditionalFormatting>
  <conditionalFormatting sqref="P40">
    <cfRule type="containsText" dxfId="695" priority="99" operator="containsText" text="RIESGO BAJO">
      <formula>NOT(ISERROR(SEARCH("RIESGO BAJO",P40)))</formula>
    </cfRule>
    <cfRule type="containsText" dxfId="694" priority="100" operator="containsText" text="RIESGO MODERADO">
      <formula>NOT(ISERROR(SEARCH("RIESGO MODERADO",P40)))</formula>
    </cfRule>
    <cfRule type="containsText" dxfId="693" priority="101" operator="containsText" text="RIESGO ALTO">
      <formula>NOT(ISERROR(SEARCH("RIESGO ALTO",P40)))</formula>
    </cfRule>
    <cfRule type="containsText" dxfId="692" priority="102" operator="containsText" text="RIESGO EXTREMO">
      <formula>NOT(ISERROR(SEARCH("RIESGO EXTREMO",P40)))</formula>
    </cfRule>
  </conditionalFormatting>
  <conditionalFormatting sqref="O40">
    <cfRule type="containsText" dxfId="691" priority="95" operator="containsText" text="RIESGO BAJO">
      <formula>NOT(ISERROR(SEARCH("RIESGO BAJO",O40)))</formula>
    </cfRule>
    <cfRule type="containsText" dxfId="690" priority="96" operator="containsText" text="RIESGO MODERADO">
      <formula>NOT(ISERROR(SEARCH("RIESGO MODERADO",O40)))</formula>
    </cfRule>
    <cfRule type="containsText" dxfId="689" priority="97" operator="containsText" text="RIESGO ALTO">
      <formula>NOT(ISERROR(SEARCH("RIESGO ALTO",O40)))</formula>
    </cfRule>
    <cfRule type="containsText" dxfId="688" priority="98" operator="containsText" text="RIESGO EXTREMO">
      <formula>NOT(ISERROR(SEARCH("RIESGO EXTREMO",O40)))</formula>
    </cfRule>
  </conditionalFormatting>
  <conditionalFormatting sqref="O43">
    <cfRule type="containsText" dxfId="687" priority="91" operator="containsText" text="RIESGO BAJO">
      <formula>NOT(ISERROR(SEARCH("RIESGO BAJO",O43)))</formula>
    </cfRule>
    <cfRule type="containsText" dxfId="686" priority="92" operator="containsText" text="RIESGO MODERADO">
      <formula>NOT(ISERROR(SEARCH("RIESGO MODERADO",O43)))</formula>
    </cfRule>
    <cfRule type="containsText" dxfId="685" priority="93" operator="containsText" text="RIESGO ALTO">
      <formula>NOT(ISERROR(SEARCH("RIESGO ALTO",O43)))</formula>
    </cfRule>
    <cfRule type="containsText" dxfId="684" priority="94" operator="containsText" text="RIESGO EXTREMO">
      <formula>NOT(ISERROR(SEARCH("RIESGO EXTREMO",O43)))</formula>
    </cfRule>
  </conditionalFormatting>
  <conditionalFormatting sqref="V37">
    <cfRule type="containsText" dxfId="683" priority="83" operator="containsText" text="RIESGO BAJO">
      <formula>NOT(ISERROR(SEARCH("RIESGO BAJO",V37)))</formula>
    </cfRule>
    <cfRule type="containsText" dxfId="682" priority="84" operator="containsText" text="RIESGO MODERADO">
      <formula>NOT(ISERROR(SEARCH("RIESGO MODERADO",V37)))</formula>
    </cfRule>
    <cfRule type="containsText" dxfId="681" priority="85" operator="containsText" text="RIESGO ALTO">
      <formula>NOT(ISERROR(SEARCH("RIESGO ALTO",V37)))</formula>
    </cfRule>
    <cfRule type="containsText" dxfId="680" priority="86" operator="containsText" text="RIESGO EXTREMO">
      <formula>NOT(ISERROR(SEARCH("RIESGO EXTREMO",V37)))</formula>
    </cfRule>
  </conditionalFormatting>
  <conditionalFormatting sqref="V43">
    <cfRule type="containsText" dxfId="679" priority="75" operator="containsText" text="RIESGO BAJO">
      <formula>NOT(ISERROR(SEARCH("RIESGO BAJO",V43)))</formula>
    </cfRule>
    <cfRule type="containsText" dxfId="678" priority="76" operator="containsText" text="RIESGO MODERADO">
      <formula>NOT(ISERROR(SEARCH("RIESGO MODERADO",V43)))</formula>
    </cfRule>
    <cfRule type="containsText" dxfId="677" priority="77" operator="containsText" text="RIESGO ALTO">
      <formula>NOT(ISERROR(SEARCH("RIESGO ALTO",V43)))</formula>
    </cfRule>
    <cfRule type="containsText" dxfId="676" priority="78" operator="containsText" text="RIESGO EXTREMO">
      <formula>NOT(ISERROR(SEARCH("RIESGO EXTREMO",V43)))</formula>
    </cfRule>
  </conditionalFormatting>
  <conditionalFormatting sqref="V40">
    <cfRule type="containsText" dxfId="675" priority="63" operator="containsText" text="RIESGO BAJO">
      <formula>NOT(ISERROR(SEARCH("RIESGO BAJO",V40)))</formula>
    </cfRule>
    <cfRule type="containsText" dxfId="674" priority="64" operator="containsText" text="RIESGO MODERADO">
      <formula>NOT(ISERROR(SEARCH("RIESGO MODERADO",V40)))</formula>
    </cfRule>
    <cfRule type="containsText" dxfId="673" priority="65" operator="containsText" text="RIESGO ALTO">
      <formula>NOT(ISERROR(SEARCH("RIESGO ALTO",V40)))</formula>
    </cfRule>
    <cfRule type="containsText" dxfId="672" priority="66" operator="containsText" text="RIESGO EXTREMO">
      <formula>NOT(ISERROR(SEARCH("RIESGO EXTREMO",V40)))</formula>
    </cfRule>
  </conditionalFormatting>
  <conditionalFormatting sqref="U37">
    <cfRule type="containsText" dxfId="671" priority="59" operator="containsText" text="RIESGO BAJO">
      <formula>NOT(ISERROR(SEARCH("RIESGO BAJO",U37)))</formula>
    </cfRule>
    <cfRule type="containsText" dxfId="670" priority="60" operator="containsText" text="RIESGO MODERADO">
      <formula>NOT(ISERROR(SEARCH("RIESGO MODERADO",U37)))</formula>
    </cfRule>
    <cfRule type="containsText" dxfId="669" priority="61" operator="containsText" text="RIESGO ALTO">
      <formula>NOT(ISERROR(SEARCH("RIESGO ALTO",U37)))</formula>
    </cfRule>
    <cfRule type="containsText" dxfId="668" priority="62" operator="containsText" text="RIESGO EXTREMO">
      <formula>NOT(ISERROR(SEARCH("RIESGO EXTREMO",U37)))</formula>
    </cfRule>
  </conditionalFormatting>
  <conditionalFormatting sqref="U46">
    <cfRule type="containsText" dxfId="667" priority="55" operator="containsText" text="RIESGO BAJO">
      <formula>NOT(ISERROR(SEARCH("RIESGO BAJO",U46)))</formula>
    </cfRule>
    <cfRule type="containsText" dxfId="666" priority="56" operator="containsText" text="RIESGO MODERADO">
      <formula>NOT(ISERROR(SEARCH("RIESGO MODERADO",U46)))</formula>
    </cfRule>
    <cfRule type="containsText" dxfId="665" priority="57" operator="containsText" text="RIESGO ALTO">
      <formula>NOT(ISERROR(SEARCH("RIESGO ALTO",U46)))</formula>
    </cfRule>
    <cfRule type="containsText" dxfId="664" priority="58" operator="containsText" text="RIESGO EXTREMO">
      <formula>NOT(ISERROR(SEARCH("RIESGO EXTREMO",U46)))</formula>
    </cfRule>
  </conditionalFormatting>
  <conditionalFormatting sqref="U40">
    <cfRule type="containsText" dxfId="663" priority="43" operator="containsText" text="RIESGO BAJO">
      <formula>NOT(ISERROR(SEARCH("RIESGO BAJO",U40)))</formula>
    </cfRule>
    <cfRule type="containsText" dxfId="662" priority="44" operator="containsText" text="RIESGO MODERADO">
      <formula>NOT(ISERROR(SEARCH("RIESGO MODERADO",U40)))</formula>
    </cfRule>
    <cfRule type="containsText" dxfId="661" priority="45" operator="containsText" text="RIESGO ALTO">
      <formula>NOT(ISERROR(SEARCH("RIESGO ALTO",U40)))</formula>
    </cfRule>
    <cfRule type="containsText" dxfId="660" priority="46" operator="containsText" text="RIESGO EXTREMO">
      <formula>NOT(ISERROR(SEARCH("RIESGO EXTREMO",U40)))</formula>
    </cfRule>
  </conditionalFormatting>
  <conditionalFormatting sqref="U43">
    <cfRule type="containsText" dxfId="659" priority="39" operator="containsText" text="RIESGO BAJO">
      <formula>NOT(ISERROR(SEARCH("RIESGO BAJO",U43)))</formula>
    </cfRule>
    <cfRule type="containsText" dxfId="658" priority="40" operator="containsText" text="RIESGO MODERADO">
      <formula>NOT(ISERROR(SEARCH("RIESGO MODERADO",U43)))</formula>
    </cfRule>
    <cfRule type="containsText" dxfId="657" priority="41" operator="containsText" text="RIESGO ALTO">
      <formula>NOT(ISERROR(SEARCH("RIESGO ALTO",U43)))</formula>
    </cfRule>
    <cfRule type="containsText" dxfId="656" priority="42" operator="containsText" text="RIESGO EXTREMO">
      <formula>NOT(ISERROR(SEARCH("RIESGO EXTREMO",U43)))</formula>
    </cfRule>
  </conditionalFormatting>
  <conditionalFormatting sqref="L6:L10">
    <cfRule type="colorScale" priority="6">
      <colorScale>
        <cfvo type="min"/>
        <cfvo type="percentile" val="50"/>
        <cfvo type="max"/>
        <color rgb="FFF8696B"/>
        <color rgb="FFFFEB84"/>
        <color rgb="FF63BE7B"/>
      </colorScale>
    </cfRule>
  </conditionalFormatting>
  <conditionalFormatting sqref="R6:R10">
    <cfRule type="colorScale" priority="5">
      <colorScale>
        <cfvo type="min"/>
        <cfvo type="percentile" val="50"/>
        <cfvo type="max"/>
        <color rgb="FFF8696B"/>
        <color rgb="FFFFEB84"/>
        <color rgb="FF63BE7B"/>
      </colorScale>
    </cfRule>
  </conditionalFormatting>
  <conditionalFormatting sqref="O50:Q50 U50:X50">
    <cfRule type="containsText" dxfId="655" priority="1" operator="containsText" text="RIESGO BAJO">
      <formula>NOT(ISERROR(SEARCH("RIESGO BAJO",O50)))</formula>
    </cfRule>
    <cfRule type="containsText" dxfId="654" priority="2" operator="containsText" text="RIESGO MODERADO">
      <formula>NOT(ISERROR(SEARCH("RIESGO MODERADO",O50)))</formula>
    </cfRule>
    <cfRule type="containsText" dxfId="653" priority="3" operator="containsText" text="RIESGO ALTO">
      <formula>NOT(ISERROR(SEARCH("RIESGO ALTO",O50)))</formula>
    </cfRule>
    <cfRule type="containsText" dxfId="652" priority="4" operator="containsText" text="RIESGO EXTREMO">
      <formula>NOT(ISERROR(SEARCH("RIESGO EXTREMO",O50)))</formula>
    </cfRule>
  </conditionalFormatting>
  <dataValidations count="26">
    <dataValidation type="list" allowBlank="1" showInputMessage="1" showErrorMessage="1" sqref="AO37:AO52" xr:uid="{EC0C5FFC-3BC0-447D-96A5-DA629095160D}">
      <formula1>$AO$6:$AO$7</formula1>
    </dataValidation>
    <dataValidation type="list" allowBlank="1" showInputMessage="1" showErrorMessage="1" sqref="AI37:AI52" xr:uid="{E3ED1D93-1FD8-44DC-B006-3A2D90360F46}">
      <formula1>$AI$6:$AI$7</formula1>
    </dataValidation>
    <dataValidation type="list" allowBlank="1" showInputMessage="1" showErrorMessage="1" sqref="AC37:AC52" xr:uid="{CCCF12F2-F932-447A-902F-926EB19956F7}">
      <formula1>$AC$6:$AC$7</formula1>
    </dataValidation>
    <dataValidation type="list" allowBlank="1" showInputMessage="1" showErrorMessage="1" sqref="BF37:BF52" xr:uid="{9336FC94-E463-4FB3-B5F9-9D3E18216C03}">
      <formula1>$BF$6:$BF$8</formula1>
    </dataValidation>
    <dataValidation type="list" allowBlank="1" showInputMessage="1" showErrorMessage="1" sqref="AV37:AV52" xr:uid="{03744B80-3AAB-4BE2-8F59-6A0CF40A55D8}">
      <formula1>$AV$6:$AV$8</formula1>
    </dataValidation>
    <dataValidation type="list" allowBlank="1" showInputMessage="1" showErrorMessage="1" sqref="AU37:AU52" xr:uid="{A9B9F93D-AF7A-4BC3-B7AE-93A0DF464082}">
      <formula1>$AU$6:$AU$7</formula1>
    </dataValidation>
    <dataValidation type="list" allowBlank="1" showInputMessage="1" showErrorMessage="1" sqref="AT37:AT52" xr:uid="{A6423CD4-D3F2-48CF-8722-BB5B5D462813}">
      <formula1>$AT$6:$AT$7</formula1>
    </dataValidation>
    <dataValidation type="list" allowBlank="1" showInputMessage="1" showErrorMessage="1" sqref="AS37:AS52" xr:uid="{E2A25249-E51A-4D06-A255-C5B9E3FEC619}">
      <formula1>$AS$6:$AS$8</formula1>
    </dataValidation>
    <dataValidation type="list" allowBlank="1" showInputMessage="1" showErrorMessage="1" sqref="AR37:AR52" xr:uid="{6B2B75B0-FD53-4849-B648-C86B820DB6CB}">
      <formula1>$AR$6:$AR$7</formula1>
    </dataValidation>
    <dataValidation type="list" allowBlank="1" showInputMessage="1" showErrorMessage="1" sqref="AQ37:AQ52" xr:uid="{A686D394-C8FC-443A-9D6C-F481E32AA6E9}">
      <formula1>$AQ$6:$AQ$7</formula1>
    </dataValidation>
    <dataValidation type="list" allowBlank="1" showInputMessage="1" showErrorMessage="1" sqref="AP37:AP52" xr:uid="{5AAEEB24-8331-4EB0-9CA8-88B9DB510883}">
      <formula1>$AP$6:$AP$7</formula1>
    </dataValidation>
    <dataValidation type="list" allowBlank="1" showInputMessage="1" showErrorMessage="1" sqref="AK37:AM52" xr:uid="{CAB0114D-7FE0-43EB-9270-CC53F13801FC}">
      <formula1>$AK$6:$AK$7</formula1>
    </dataValidation>
    <dataValidation type="list" allowBlank="1" showInputMessage="1" showErrorMessage="1" sqref="AA37:AA52" xr:uid="{4AE13824-3249-4EA8-AE79-F865D65517EB}">
      <formula1>$AA$6:$AA$7</formula1>
    </dataValidation>
    <dataValidation type="list" allowBlank="1" showInputMessage="1" showErrorMessage="1" sqref="AJ37:AJ52" xr:uid="{FBE02553-3B28-4A38-A941-12DA247A06DD}">
      <formula1>$AJ$6:$AJ$8</formula1>
    </dataValidation>
    <dataValidation type="list" allowBlank="1" showInputMessage="1" showErrorMessage="1" sqref="Q37 Q46 Q43 Q40 Q50" xr:uid="{03236CA8-886B-48C7-9C3C-DF8CDD6F5EA1}">
      <formula1>#REF!</formula1>
    </dataValidation>
    <dataValidation type="list" allowBlank="1" showInputMessage="1" showErrorMessage="1" sqref="X37:X45 X50:X52" xr:uid="{C1E0AB11-6884-4F10-8572-030D3C208249}">
      <formula1>$X$6:$X$7</formula1>
    </dataValidation>
    <dataValidation type="list" allowBlank="1" showInputMessage="1" showErrorMessage="1" sqref="H37 H40:H46 H50" xr:uid="{5B9CDD1F-35AE-4437-BE48-05759E787874}">
      <formula1>$H$6:$H$12</formula1>
    </dataValidation>
    <dataValidation type="list" allowBlank="1" showInputMessage="1" showErrorMessage="1" sqref="G37 G40:G46 G50" xr:uid="{FF51C522-D4C4-4B83-88B5-32D80B369C7B}">
      <formula1>$G$6:$G$11</formula1>
    </dataValidation>
    <dataValidation type="list" allowBlank="1" showInputMessage="1" showErrorMessage="1" sqref="F37 F40:F46 F50" xr:uid="{51D58228-5E94-46CD-8CF1-CD4B8453832E}">
      <formula1>$F$6:$F$11</formula1>
    </dataValidation>
    <dataValidation type="list" allowBlank="1" showInputMessage="1" showErrorMessage="1" sqref="BL37:BL52 BM50:BM52" xr:uid="{B7785B4B-1B1B-487F-9C11-98B504BAF2EA}">
      <formula1>$BL$6:$BL$7</formula1>
    </dataValidation>
    <dataValidation type="list" allowBlank="1" showInputMessage="1" showErrorMessage="1" sqref="BM37:BM49" xr:uid="{BD41C62A-DB6E-492F-8999-1F72DCEDBD82}">
      <formula1>$BM$6:$BM$8</formula1>
    </dataValidation>
    <dataValidation type="list" allowBlank="1" showInputMessage="1" showErrorMessage="1" sqref="D37:E37 E40:E46 D38:D52" xr:uid="{87601C08-444C-4A45-8183-8723BFB0098C}">
      <formula1>$D$6:$D$25</formula1>
    </dataValidation>
    <dataValidation type="list" allowBlank="1" showInputMessage="1" showErrorMessage="1" sqref="E37 E40:E46 E50:E52" xr:uid="{896AEEA6-FB59-49C3-B6CC-33DF6CC57D51}">
      <formula1>$E$6:$E$15</formula1>
    </dataValidation>
    <dataValidation type="list" allowBlank="1" showInputMessage="1" showErrorMessage="1" sqref="AN37:AN52" xr:uid="{EFEF9B72-8728-4BC1-8C3A-7C95F726C679}">
      <formula1>$AN$6:$AN$14</formula1>
    </dataValidation>
    <dataValidation type="list" allowBlank="1" showInputMessage="1" showErrorMessage="1" sqref="M37:M46 S37:S46 S50:S52 M50:M52" xr:uid="{24411C43-0542-4CE4-91B4-95F66B3494B6}">
      <formula1>$M$6:$M$10</formula1>
    </dataValidation>
    <dataValidation type="list" allowBlank="1" showInputMessage="1" showErrorMessage="1" sqref="L40:L46 R37:R46 L37 L50:L52 R50:R52" xr:uid="{0910CCAA-171A-43A6-BC50-DBF9A2B16EC9}">
      <formula1>$L$6:$L$10</formula1>
    </dataValidation>
  </dataValidation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491A5-89B0-45F7-8584-BF313BBE67B3}">
  <sheetPr>
    <tabColor theme="8" tint="-0.249977111117893"/>
  </sheetPr>
  <dimension ref="A1:BR147"/>
  <sheetViews>
    <sheetView showGridLines="0" zoomScale="70" zoomScaleNormal="70" zoomScaleSheetLayoutView="8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2.10937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4" width="12.4414062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692</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70" s="4" customFormat="1" ht="15.05" hidden="1" thickBot="1" x14ac:dyDescent="0.35">
      <c r="B33" s="15"/>
      <c r="C33" s="27"/>
      <c r="AG33" s="16"/>
      <c r="AH33" s="16"/>
      <c r="BR33" s="27"/>
    </row>
    <row r="34" spans="1:70" s="4" customFormat="1" ht="15.05" hidden="1" thickBot="1" x14ac:dyDescent="0.35">
      <c r="B34" s="15"/>
      <c r="C34" s="27"/>
      <c r="AG34" s="16"/>
      <c r="AH34" s="16"/>
      <c r="BR34" s="27"/>
    </row>
    <row r="35" spans="1:70"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70"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70" s="37" customFormat="1" ht="167.95" customHeight="1" x14ac:dyDescent="0.2">
      <c r="A37" s="74">
        <v>61</v>
      </c>
      <c r="B37" s="74" t="s">
        <v>462</v>
      </c>
      <c r="C37" s="56" t="s">
        <v>44</v>
      </c>
      <c r="D37" s="75" t="s">
        <v>44</v>
      </c>
      <c r="E37" s="75" t="s">
        <v>38</v>
      </c>
      <c r="F37" s="70" t="s">
        <v>69</v>
      </c>
      <c r="G37" s="70" t="s">
        <v>77</v>
      </c>
      <c r="H37" s="70" t="s">
        <v>81</v>
      </c>
      <c r="I37" s="76" t="s">
        <v>365</v>
      </c>
      <c r="J37" s="77" t="s">
        <v>366</v>
      </c>
      <c r="K37" s="76" t="s">
        <v>367</v>
      </c>
      <c r="L37" s="70">
        <v>2</v>
      </c>
      <c r="M37" s="70">
        <v>4</v>
      </c>
      <c r="N37" s="66">
        <f t="shared" ref="N37:N38" si="0">+L37*M37</f>
        <v>8</v>
      </c>
      <c r="O37" s="63" t="str">
        <f>(CONCATENATE(L37,M37))</f>
        <v>24</v>
      </c>
      <c r="P37" s="63" t="str">
        <f>IF(OR(O37="11",O37="12",O37="21",O37="22",O37="31"),$P$9,IF(OR(O37="41",O37="32",O37="23",O37="13"),$P$8,IF(OR(O37="51",O37="52",O37="42",O37="43",O37="33",O37="24",O37="14"),$P$7,IF(OR(O37="53",O37="54",O37="44",O37="34",O37="55",O37="45",O37="35",O37="25",O37="15"),$P$6,0))))</f>
        <v>RIESGO ALTO</v>
      </c>
      <c r="Q37" s="79" t="s">
        <v>90</v>
      </c>
      <c r="R37" s="73">
        <f>+IF(INT(L37-BO37)&lt;=1,1,INT(L37-BO37))</f>
        <v>1</v>
      </c>
      <c r="S37" s="73">
        <f>INT(M37-BQ37)</f>
        <v>2</v>
      </c>
      <c r="T37" s="66">
        <f>+R37*S37</f>
        <v>2</v>
      </c>
      <c r="U37" s="63" t="str">
        <f>(CONCATENATE(R37,S37))</f>
        <v>12</v>
      </c>
      <c r="V37" s="63" t="str">
        <f>IF(OR(U37="11",U37="12",U37="21",U37="22",U37="31"),$P$9,IF(OR(U37="41",U37="32",U37="23",U37="13"),$P$8,IF(OR(U37="51",U37="52",U37="42",U37="43",U37="33",U37="24",U37="14"),$P$7,IF(OR(U37="53",U37="54",U37="44",U37="34",U37="55",U37="45",U37="35",U37="25",U37="15"),$P$6,0))))</f>
        <v>RIESGO BAJO</v>
      </c>
      <c r="W37" s="70" t="s">
        <v>544</v>
      </c>
      <c r="X37" s="70" t="s">
        <v>23</v>
      </c>
      <c r="Y37" s="76" t="s">
        <v>674</v>
      </c>
      <c r="Z37" s="80" t="s">
        <v>368</v>
      </c>
      <c r="AA37" s="80" t="s">
        <v>23</v>
      </c>
      <c r="AB37" s="80" t="s">
        <v>632</v>
      </c>
      <c r="AC37" s="33" t="s">
        <v>7</v>
      </c>
      <c r="AD37" s="72">
        <f t="shared" ref="AD37:AD45" si="1">+SUM(AE37:AH37)</f>
        <v>4</v>
      </c>
      <c r="AE37" s="33">
        <v>1</v>
      </c>
      <c r="AF37" s="33">
        <v>1</v>
      </c>
      <c r="AG37" s="33">
        <v>1</v>
      </c>
      <c r="AH37" s="33">
        <v>1</v>
      </c>
      <c r="AI37" s="33" t="s">
        <v>23</v>
      </c>
      <c r="AJ37" s="80" t="s">
        <v>20</v>
      </c>
      <c r="AK37" s="80" t="s">
        <v>6</v>
      </c>
      <c r="AL37" s="80" t="s">
        <v>6</v>
      </c>
      <c r="AM37" s="80" t="s">
        <v>6</v>
      </c>
      <c r="AN37" s="80" t="s">
        <v>61</v>
      </c>
      <c r="AO37" s="33" t="s">
        <v>117</v>
      </c>
      <c r="AP37" s="33" t="s">
        <v>101</v>
      </c>
      <c r="AQ37" s="33" t="s">
        <v>103</v>
      </c>
      <c r="AR37" s="33" t="s">
        <v>105</v>
      </c>
      <c r="AS37" s="33" t="str">
        <f t="shared" ref="AS37:AS41" si="2">+IF(AJ37="Preventivo","Prevenir",IF(AJ37="Detectivo","Detectar","No es un control"))</f>
        <v>Prevenir</v>
      </c>
      <c r="AT37" s="80" t="s">
        <v>108</v>
      </c>
      <c r="AU37" s="80" t="s">
        <v>110</v>
      </c>
      <c r="AV37" s="80" t="s">
        <v>112</v>
      </c>
      <c r="AW37" s="33">
        <f t="shared" ref="AW37:AW41" si="3">+IF(AP37=$AP$6,$AP$10,$AP$11)</f>
        <v>15</v>
      </c>
      <c r="AX37" s="33">
        <f t="shared" ref="AX37:AX41" si="4">+IF(AQ37=$AQ$6,$AQ$10,$AQ$11)</f>
        <v>15</v>
      </c>
      <c r="AY37" s="33">
        <f t="shared" ref="AY37:AY41" si="5">+IF(AR37=$AR$6,$AR$10,$AR$11)</f>
        <v>15</v>
      </c>
      <c r="AZ37" s="33">
        <f t="shared" ref="AZ37:AZ41" si="6">IF(AS37=$AS$6,$AS$10,IF(AS37=$AS$7,$AS$11,0))</f>
        <v>15</v>
      </c>
      <c r="BA37" s="33">
        <f t="shared" ref="BA37:BA41" si="7">+IF(AT37=$AT$6,$AT$10,$AT$11)</f>
        <v>15</v>
      </c>
      <c r="BB37" s="33">
        <f t="shared" ref="BB37:BB41" si="8">+IF(AU37=$AU$6,$AU$10,$AU$11)</f>
        <v>15</v>
      </c>
      <c r="BC37" s="33">
        <f t="shared" ref="BC37:BC41" si="9">IF(AV37=$AV$6,$AV$10,IF(AV37=$AV$7,$AV$11,0))</f>
        <v>10</v>
      </c>
      <c r="BD37" s="72">
        <f t="shared" ref="BD37:BD41" si="10">SUM(AW37:BC37)</f>
        <v>100</v>
      </c>
      <c r="BE37" s="72" t="str">
        <f t="shared" ref="BE37:BE41" si="11">+IF(BD37&lt;=85,"Débil",IF(AND(BD37&gt;85,BD37&lt;96),"Moderado","Fuerte"))</f>
        <v>Fuerte</v>
      </c>
      <c r="BF37" s="34" t="s">
        <v>156</v>
      </c>
      <c r="BG37" s="72" t="str">
        <f t="shared" ref="BG37:BG41" si="12">+IF(BF37=$BF$6,"Fuerte",IF(BF37=$BF$7,"Moderado","Débil"))</f>
        <v>Fuerte</v>
      </c>
      <c r="BH37" s="72" t="str">
        <f t="shared" ref="BH37:BH41" si="13">+IF(AND(BE37="Fuerte",BG37="Fuerte"),"Fuerte",IF(BE37="Débil","Débil",IF(BG37="Débil","Débil","Moderado")))</f>
        <v>Fuerte</v>
      </c>
      <c r="BI37" s="72">
        <f t="shared" ref="BI37:BI41" si="14">+IF(BH37=$BE$6,100,IF(BH37=$BE$7,50,0))</f>
        <v>100</v>
      </c>
      <c r="BJ37" s="100">
        <f>+AVERAGE(BI37:BI37)</f>
        <v>100</v>
      </c>
      <c r="BK37" s="72" t="str">
        <f t="shared" ref="BK37:BK40" si="15">IF(BJ37&lt;50,"Débil",IF(BJ37=100,"Fuerte","Moderado"))</f>
        <v>Fuerte</v>
      </c>
      <c r="BL37" s="39" t="s">
        <v>165</v>
      </c>
      <c r="BM37" s="39" t="s">
        <v>165</v>
      </c>
      <c r="BN37" s="66">
        <f>IF(E37=$E$7,0,IF(AND(BK37="Fuerte",BL37="Directamente"),2,IF(AND(BK37="Moderado",BL37="Directamente"),1,0)))</f>
        <v>2</v>
      </c>
      <c r="BO37" s="81">
        <f>+AVERAGE(BN37:BN37)</f>
        <v>2</v>
      </c>
      <c r="BP37" s="66">
        <f>IF(D37=$E$7,0,IF(AND(BK37="Fuerte",BL37="Indirectamente"),1,IF(AND(BK37="Fuerte",BL37="Directamente"),2,IF(AND(BK37="Moderado",BL37="Directamente"),1,0))))</f>
        <v>2</v>
      </c>
      <c r="BQ37" s="81">
        <f>+AVERAGE(BP37:BP37)</f>
        <v>2</v>
      </c>
      <c r="BR37" s="56" t="s">
        <v>44</v>
      </c>
    </row>
    <row r="38" spans="1:70" s="37" customFormat="1" ht="134.30000000000001" customHeight="1" x14ac:dyDescent="0.2">
      <c r="A38" s="150">
        <v>62</v>
      </c>
      <c r="B38" s="150" t="s">
        <v>463</v>
      </c>
      <c r="C38" s="56" t="s">
        <v>44</v>
      </c>
      <c r="D38" s="75" t="s">
        <v>44</v>
      </c>
      <c r="E38" s="151" t="s">
        <v>38</v>
      </c>
      <c r="F38" s="152" t="s">
        <v>69</v>
      </c>
      <c r="G38" s="152" t="s">
        <v>77</v>
      </c>
      <c r="H38" s="152" t="s">
        <v>82</v>
      </c>
      <c r="I38" s="153" t="s">
        <v>369</v>
      </c>
      <c r="J38" s="154" t="s">
        <v>370</v>
      </c>
      <c r="K38" s="153" t="s">
        <v>367</v>
      </c>
      <c r="L38" s="152">
        <v>2</v>
      </c>
      <c r="M38" s="152">
        <v>4</v>
      </c>
      <c r="N38" s="156">
        <f t="shared" si="0"/>
        <v>8</v>
      </c>
      <c r="O38" s="205" t="str">
        <f>(CONCATENATE(L38,M38))</f>
        <v>24</v>
      </c>
      <c r="P38" s="205" t="str">
        <f>IF(OR(O38="11",O38="12",O38="21",O38="22",O38="31"),$P$9,IF(OR(O38="41",O38="32",O38="23",O38="13"),$P$8,IF(OR(O38="51",O38="52",O38="42",O38="43",O38="33",O38="24",O38="14"),$P$7,IF(OR(O38="53",O38="54",O38="44",O38="34",O38="55",O38="45",O38="35",O38="25",O38="15"),$P$6,0))))</f>
        <v>RIESGO ALTO</v>
      </c>
      <c r="Q38" s="157" t="s">
        <v>90</v>
      </c>
      <c r="R38" s="187">
        <f>+IF(INT(L38-BO38)&lt;=1,1,INT(L38-BO38))</f>
        <v>1</v>
      </c>
      <c r="S38" s="187">
        <f>INT(M38-BQ38)</f>
        <v>2</v>
      </c>
      <c r="T38" s="156">
        <f>+R38*S38</f>
        <v>2</v>
      </c>
      <c r="U38" s="205" t="str">
        <f>(CONCATENATE(R38,S38))</f>
        <v>12</v>
      </c>
      <c r="V38" s="205" t="str">
        <f>IF(OR(U38="11",U38="12",U38="21",U38="22",U38="31"),$P$9,IF(OR(U38="41",U38="32",U38="23",U38="13"),$P$8,IF(OR(U38="51",U38="52",U38="42",U38="43",U38="33",U38="24",U38="14"),$P$7,IF(OR(U38="53",U38="54",U38="44",U38="34",U38="55",U38="45",U38="35",U38="25",U38="15"),$P$6,0))))</f>
        <v>RIESGO BAJO</v>
      </c>
      <c r="W38" s="152" t="s">
        <v>544</v>
      </c>
      <c r="X38" s="152" t="s">
        <v>23</v>
      </c>
      <c r="Y38" s="76" t="s">
        <v>673</v>
      </c>
      <c r="Z38" s="80" t="s">
        <v>630</v>
      </c>
      <c r="AA38" s="80" t="s">
        <v>23</v>
      </c>
      <c r="AB38" s="80" t="s">
        <v>631</v>
      </c>
      <c r="AC38" s="33" t="s">
        <v>7</v>
      </c>
      <c r="AD38" s="72">
        <f t="shared" si="1"/>
        <v>6</v>
      </c>
      <c r="AE38" s="33">
        <v>1</v>
      </c>
      <c r="AF38" s="33">
        <v>2</v>
      </c>
      <c r="AG38" s="33">
        <v>1</v>
      </c>
      <c r="AH38" s="33">
        <v>2</v>
      </c>
      <c r="AI38" s="33" t="s">
        <v>23</v>
      </c>
      <c r="AJ38" s="80" t="s">
        <v>20</v>
      </c>
      <c r="AK38" s="80" t="s">
        <v>6</v>
      </c>
      <c r="AL38" s="80" t="s">
        <v>6</v>
      </c>
      <c r="AM38" s="80" t="s">
        <v>6</v>
      </c>
      <c r="AN38" s="80" t="s">
        <v>27</v>
      </c>
      <c r="AO38" s="33" t="s">
        <v>117</v>
      </c>
      <c r="AP38" s="33" t="s">
        <v>101</v>
      </c>
      <c r="AQ38" s="33" t="s">
        <v>103</v>
      </c>
      <c r="AR38" s="33" t="s">
        <v>105</v>
      </c>
      <c r="AS38" s="33" t="str">
        <f>+IF(AJ38="Preventivo","Prevenir",IF(AJ38="Detectivo","Detectar","No es un control"))</f>
        <v>Prevenir</v>
      </c>
      <c r="AT38" s="80" t="s">
        <v>108</v>
      </c>
      <c r="AU38" s="80" t="s">
        <v>110</v>
      </c>
      <c r="AV38" s="80" t="s">
        <v>112</v>
      </c>
      <c r="AW38" s="33">
        <f t="shared" si="3"/>
        <v>15</v>
      </c>
      <c r="AX38" s="33">
        <f t="shared" si="4"/>
        <v>15</v>
      </c>
      <c r="AY38" s="33">
        <f t="shared" si="5"/>
        <v>15</v>
      </c>
      <c r="AZ38" s="33">
        <f t="shared" si="6"/>
        <v>15</v>
      </c>
      <c r="BA38" s="33">
        <f t="shared" si="7"/>
        <v>15</v>
      </c>
      <c r="BB38" s="33">
        <f t="shared" si="8"/>
        <v>15</v>
      </c>
      <c r="BC38" s="33">
        <f t="shared" si="9"/>
        <v>10</v>
      </c>
      <c r="BD38" s="72">
        <f t="shared" si="10"/>
        <v>100</v>
      </c>
      <c r="BE38" s="72" t="str">
        <f t="shared" si="11"/>
        <v>Fuerte</v>
      </c>
      <c r="BF38" s="34" t="s">
        <v>156</v>
      </c>
      <c r="BG38" s="72" t="str">
        <f t="shared" si="12"/>
        <v>Fuerte</v>
      </c>
      <c r="BH38" s="72" t="str">
        <f t="shared" si="13"/>
        <v>Fuerte</v>
      </c>
      <c r="BI38" s="72">
        <f t="shared" si="14"/>
        <v>100</v>
      </c>
      <c r="BJ38" s="194">
        <f>+AVERAGE(BI38:BI39)</f>
        <v>100</v>
      </c>
      <c r="BK38" s="186" t="str">
        <f t="shared" si="15"/>
        <v>Fuerte</v>
      </c>
      <c r="BL38" s="39" t="s">
        <v>165</v>
      </c>
      <c r="BM38" s="39" t="s">
        <v>165</v>
      </c>
      <c r="BN38" s="66">
        <f>IF(E38=$E$7,0,IF(AND(BK38="Fuerte",BL38="Directamente"),2,IF(AND(BK38="Moderado",BL38="Directamente"),1,0)))</f>
        <v>2</v>
      </c>
      <c r="BO38" s="185">
        <f>+AVERAGE(BN38:BN39)</f>
        <v>2</v>
      </c>
      <c r="BP38" s="66">
        <f>IF(D38=$E$7,0,IF(AND(BK38="Fuerte",BL38="Indirectamente"),1,IF(AND(BK38="Fuerte",BL38="Directamente"),2,IF(AND(BK38="Moderado",BL38="Directamente"),1,0))))</f>
        <v>2</v>
      </c>
      <c r="BQ38" s="185">
        <f>+AVERAGE(BP38:BP39)</f>
        <v>2</v>
      </c>
      <c r="BR38" s="56" t="s">
        <v>44</v>
      </c>
    </row>
    <row r="39" spans="1:70" s="37" customFormat="1" ht="121.5" customHeight="1" x14ac:dyDescent="0.2">
      <c r="A39" s="150"/>
      <c r="B39" s="150"/>
      <c r="C39" s="56" t="s">
        <v>44</v>
      </c>
      <c r="D39" s="75" t="s">
        <v>44</v>
      </c>
      <c r="E39" s="151"/>
      <c r="F39" s="152"/>
      <c r="G39" s="152"/>
      <c r="H39" s="152"/>
      <c r="I39" s="153"/>
      <c r="J39" s="154"/>
      <c r="K39" s="153"/>
      <c r="L39" s="152"/>
      <c r="M39" s="152"/>
      <c r="N39" s="156"/>
      <c r="O39" s="205"/>
      <c r="P39" s="205"/>
      <c r="Q39" s="157"/>
      <c r="R39" s="155">
        <f>+L39-BN39</f>
        <v>-2</v>
      </c>
      <c r="S39" s="155">
        <f>+M39-BQ39</f>
        <v>0</v>
      </c>
      <c r="T39" s="156"/>
      <c r="U39" s="205"/>
      <c r="V39" s="205"/>
      <c r="W39" s="152"/>
      <c r="X39" s="152"/>
      <c r="Y39" s="76" t="s">
        <v>675</v>
      </c>
      <c r="Z39" s="80" t="s">
        <v>633</v>
      </c>
      <c r="AA39" s="80" t="s">
        <v>23</v>
      </c>
      <c r="AB39" s="80" t="s">
        <v>634</v>
      </c>
      <c r="AC39" s="33" t="s">
        <v>7</v>
      </c>
      <c r="AD39" s="72">
        <f t="shared" si="1"/>
        <v>12</v>
      </c>
      <c r="AE39" s="33">
        <v>3</v>
      </c>
      <c r="AF39" s="33">
        <v>3</v>
      </c>
      <c r="AG39" s="33">
        <v>3</v>
      </c>
      <c r="AH39" s="33">
        <v>3</v>
      </c>
      <c r="AI39" s="33" t="s">
        <v>23</v>
      </c>
      <c r="AJ39" s="80" t="s">
        <v>20</v>
      </c>
      <c r="AK39" s="80" t="s">
        <v>6</v>
      </c>
      <c r="AL39" s="80" t="s">
        <v>6</v>
      </c>
      <c r="AM39" s="80" t="s">
        <v>6</v>
      </c>
      <c r="AN39" s="80" t="s">
        <v>30</v>
      </c>
      <c r="AO39" s="33" t="s">
        <v>117</v>
      </c>
      <c r="AP39" s="33" t="s">
        <v>101</v>
      </c>
      <c r="AQ39" s="33" t="s">
        <v>103</v>
      </c>
      <c r="AR39" s="33" t="s">
        <v>105</v>
      </c>
      <c r="AS39" s="33" t="str">
        <f t="shared" si="2"/>
        <v>Prevenir</v>
      </c>
      <c r="AT39" s="80" t="s">
        <v>108</v>
      </c>
      <c r="AU39" s="80" t="s">
        <v>110</v>
      </c>
      <c r="AV39" s="80" t="s">
        <v>112</v>
      </c>
      <c r="AW39" s="33">
        <f t="shared" si="3"/>
        <v>15</v>
      </c>
      <c r="AX39" s="33">
        <f t="shared" si="4"/>
        <v>15</v>
      </c>
      <c r="AY39" s="33">
        <f t="shared" si="5"/>
        <v>15</v>
      </c>
      <c r="AZ39" s="33">
        <f t="shared" si="6"/>
        <v>15</v>
      </c>
      <c r="BA39" s="33">
        <f t="shared" si="7"/>
        <v>15</v>
      </c>
      <c r="BB39" s="33">
        <f t="shared" si="8"/>
        <v>15</v>
      </c>
      <c r="BC39" s="33">
        <f t="shared" si="9"/>
        <v>10</v>
      </c>
      <c r="BD39" s="72">
        <f t="shared" si="10"/>
        <v>100</v>
      </c>
      <c r="BE39" s="72" t="str">
        <f t="shared" si="11"/>
        <v>Fuerte</v>
      </c>
      <c r="BF39" s="34" t="s">
        <v>156</v>
      </c>
      <c r="BG39" s="72" t="str">
        <f t="shared" si="12"/>
        <v>Fuerte</v>
      </c>
      <c r="BH39" s="72" t="str">
        <f t="shared" si="13"/>
        <v>Fuerte</v>
      </c>
      <c r="BI39" s="72">
        <f t="shared" si="14"/>
        <v>100</v>
      </c>
      <c r="BJ39" s="195"/>
      <c r="BK39" s="186"/>
      <c r="BL39" s="39" t="s">
        <v>165</v>
      </c>
      <c r="BM39" s="39" t="s">
        <v>165</v>
      </c>
      <c r="BN39" s="66">
        <f>IF(E39=$E$7,0,IF(AND(BK38="Fuerte",BL39="Directamente"),2,IF(AND(BK38="Moderado",BL39="Directamente"),1,0)))</f>
        <v>2</v>
      </c>
      <c r="BO39" s="185"/>
      <c r="BP39" s="66">
        <f>IF(D39=$E$7,0,IF(AND(BK38="Fuerte",BL39="Indirectamente"),1,IF(AND(BK38="Fuerte",BL39="Directamente"),2,IF(AND(BK38="Moderado",BL39="Directamente"),1,0))))</f>
        <v>2</v>
      </c>
      <c r="BQ39" s="185"/>
      <c r="BR39" s="56" t="s">
        <v>44</v>
      </c>
    </row>
    <row r="40" spans="1:70" s="37" customFormat="1" ht="128.19999999999999" customHeight="1" x14ac:dyDescent="0.2">
      <c r="A40" s="150">
        <v>63</v>
      </c>
      <c r="B40" s="150" t="s">
        <v>464</v>
      </c>
      <c r="C40" s="56" t="s">
        <v>44</v>
      </c>
      <c r="D40" s="75" t="s">
        <v>44</v>
      </c>
      <c r="E40" s="151" t="s">
        <v>38</v>
      </c>
      <c r="F40" s="152" t="s">
        <v>69</v>
      </c>
      <c r="G40" s="152" t="s">
        <v>77</v>
      </c>
      <c r="H40" s="152" t="s">
        <v>71</v>
      </c>
      <c r="I40" s="153" t="s">
        <v>371</v>
      </c>
      <c r="J40" s="154" t="s">
        <v>372</v>
      </c>
      <c r="K40" s="153" t="s">
        <v>373</v>
      </c>
      <c r="L40" s="152">
        <v>2</v>
      </c>
      <c r="M40" s="152">
        <v>4</v>
      </c>
      <c r="N40" s="156">
        <f>+L40*M40</f>
        <v>8</v>
      </c>
      <c r="O40" s="205" t="str">
        <f>(CONCATENATE(L40,M40))</f>
        <v>24</v>
      </c>
      <c r="P40" s="205" t="str">
        <f>IF(OR(O40="11",O40="12",O40="21",O40="22",O40="31"),$P$9,IF(OR(O40="41",O40="32",O40="23",O40="13"),$P$8,IF(OR(O40="51",O40="52",O40="42",O40="43",O40="33",O40="24",O40="14"),$P$7,IF(OR(O40="53",O40="54",O40="44",O40="34",O40="55",O40="45",O40="35",O40="25",O40="15"),$P$6,0))))</f>
        <v>RIESGO ALTO</v>
      </c>
      <c r="Q40" s="157" t="s">
        <v>90</v>
      </c>
      <c r="R40" s="187">
        <f>+IF(INT(L40-BO40)&lt;=1,1,INT(L40-BO40))</f>
        <v>1</v>
      </c>
      <c r="S40" s="187">
        <f>INT(M40-BQ40)</f>
        <v>2</v>
      </c>
      <c r="T40" s="156">
        <f>+R40*S40</f>
        <v>2</v>
      </c>
      <c r="U40" s="205" t="str">
        <f>(CONCATENATE(R40,S40))</f>
        <v>12</v>
      </c>
      <c r="V40" s="205" t="str">
        <f>IF(OR(U40="11",U40="12",U40="21",U40="22",U40="31"),$P$9,IF(OR(U40="41",U40="32",U40="23",U40="13"),$P$8,IF(OR(U40="51",U40="52",U40="42",U40="43",U40="33",U40="24",U40="14"),$P$7,IF(OR(U40="53",U40="54",U40="44",U40="34",U40="55",U40="45",U40="35",U40="25",U40="15"),$P$6,0))))</f>
        <v>RIESGO BAJO</v>
      </c>
      <c r="W40" s="152" t="s">
        <v>544</v>
      </c>
      <c r="X40" s="152" t="s">
        <v>23</v>
      </c>
      <c r="Y40" s="76" t="s">
        <v>676</v>
      </c>
      <c r="Z40" s="80" t="s">
        <v>635</v>
      </c>
      <c r="AA40" s="80" t="s">
        <v>23</v>
      </c>
      <c r="AB40" s="80" t="s">
        <v>636</v>
      </c>
      <c r="AC40" s="33" t="s">
        <v>7</v>
      </c>
      <c r="AD40" s="72">
        <f t="shared" si="1"/>
        <v>0</v>
      </c>
      <c r="AE40" s="33">
        <v>0</v>
      </c>
      <c r="AF40" s="33">
        <v>0</v>
      </c>
      <c r="AG40" s="33">
        <v>0</v>
      </c>
      <c r="AH40" s="33">
        <v>0</v>
      </c>
      <c r="AI40" s="33" t="s">
        <v>6</v>
      </c>
      <c r="AJ40" s="80" t="s">
        <v>20</v>
      </c>
      <c r="AK40" s="80" t="s">
        <v>6</v>
      </c>
      <c r="AL40" s="80" t="s">
        <v>6</v>
      </c>
      <c r="AM40" s="80" t="s">
        <v>6</v>
      </c>
      <c r="AN40" s="80" t="s">
        <v>29</v>
      </c>
      <c r="AO40" s="33" t="s">
        <v>117</v>
      </c>
      <c r="AP40" s="33" t="s">
        <v>101</v>
      </c>
      <c r="AQ40" s="33" t="s">
        <v>103</v>
      </c>
      <c r="AR40" s="33" t="s">
        <v>105</v>
      </c>
      <c r="AS40" s="33" t="str">
        <f t="shared" si="2"/>
        <v>Prevenir</v>
      </c>
      <c r="AT40" s="80" t="s">
        <v>108</v>
      </c>
      <c r="AU40" s="80" t="s">
        <v>110</v>
      </c>
      <c r="AV40" s="80" t="s">
        <v>112</v>
      </c>
      <c r="AW40" s="33">
        <f t="shared" si="3"/>
        <v>15</v>
      </c>
      <c r="AX40" s="33">
        <f t="shared" si="4"/>
        <v>15</v>
      </c>
      <c r="AY40" s="33">
        <f t="shared" si="5"/>
        <v>15</v>
      </c>
      <c r="AZ40" s="33">
        <f t="shared" si="6"/>
        <v>15</v>
      </c>
      <c r="BA40" s="33">
        <f t="shared" si="7"/>
        <v>15</v>
      </c>
      <c r="BB40" s="33">
        <f t="shared" si="8"/>
        <v>15</v>
      </c>
      <c r="BC40" s="33">
        <f t="shared" si="9"/>
        <v>10</v>
      </c>
      <c r="BD40" s="72">
        <f t="shared" si="10"/>
        <v>100</v>
      </c>
      <c r="BE40" s="72" t="str">
        <f t="shared" si="11"/>
        <v>Fuerte</v>
      </c>
      <c r="BF40" s="34" t="s">
        <v>156</v>
      </c>
      <c r="BG40" s="72" t="str">
        <f t="shared" si="12"/>
        <v>Fuerte</v>
      </c>
      <c r="BH40" s="72" t="str">
        <f t="shared" si="13"/>
        <v>Fuerte</v>
      </c>
      <c r="BI40" s="72">
        <f t="shared" si="14"/>
        <v>100</v>
      </c>
      <c r="BJ40" s="194">
        <f>+AVERAGE(BI40:BI41)</f>
        <v>100</v>
      </c>
      <c r="BK40" s="186" t="str">
        <f t="shared" si="15"/>
        <v>Fuerte</v>
      </c>
      <c r="BL40" s="39" t="s">
        <v>165</v>
      </c>
      <c r="BM40" s="39" t="s">
        <v>165</v>
      </c>
      <c r="BN40" s="66">
        <f>IF(E40=$E$7,0,IF(AND(BK40="Fuerte",BL40="Directamente"),2,IF(AND(BK40="Moderado",BL40="Directamente"),1,0)))</f>
        <v>2</v>
      </c>
      <c r="BO40" s="185">
        <f>+AVERAGE(BN40:BN41)</f>
        <v>2</v>
      </c>
      <c r="BP40" s="66">
        <f>IF(D40=$E$7,0,IF(AND(BK40="Fuerte",BL40="Indirectamente"),1,IF(AND(BK40="Fuerte",BL40="Directamente"),2,IF(AND(BK40="Moderado",BL40="Directamente"),1,0))))</f>
        <v>2</v>
      </c>
      <c r="BQ40" s="185">
        <f>+AVERAGE(BP40:BP41)</f>
        <v>2</v>
      </c>
      <c r="BR40" s="56" t="s">
        <v>44</v>
      </c>
    </row>
    <row r="41" spans="1:70" s="37" customFormat="1" ht="113.35" customHeight="1" x14ac:dyDescent="0.2">
      <c r="A41" s="150"/>
      <c r="B41" s="150"/>
      <c r="C41" s="56" t="s">
        <v>44</v>
      </c>
      <c r="D41" s="75" t="s">
        <v>44</v>
      </c>
      <c r="E41" s="151"/>
      <c r="F41" s="152"/>
      <c r="G41" s="152"/>
      <c r="H41" s="152"/>
      <c r="I41" s="153"/>
      <c r="J41" s="154"/>
      <c r="K41" s="153"/>
      <c r="L41" s="152"/>
      <c r="M41" s="152"/>
      <c r="N41" s="156"/>
      <c r="O41" s="205"/>
      <c r="P41" s="205">
        <f>IF(OR(O41="11",O41="12",O41="21",O41="22",O41="31"),$P$9,IF(OR(O41="41",O41="32",O41="23",O41="13"),$P$8,IF(OR(O41="51",O41="52",O41="42",O41="43",O41="33",O41="24",O41="14"),$P$7,IF(OR(O41="53",O41="54",O41="44",O41="34",O41="55",O41="45",O41="35",O41="25",O41="15"),$P$6,0))))</f>
        <v>0</v>
      </c>
      <c r="Q41" s="157"/>
      <c r="R41" s="155">
        <f>+L41-BN41</f>
        <v>-2</v>
      </c>
      <c r="S41" s="155">
        <f>+M41-BQ41</f>
        <v>0</v>
      </c>
      <c r="T41" s="156"/>
      <c r="U41" s="205"/>
      <c r="V41" s="205">
        <f>IF(OR(U41="11",U41="12",U41="21",U41="22",U41="31"),$P$9,IF(OR(U41="41",U41="32",U41="23",U41="13"),$P$8,IF(OR(U41="51",U41="52",U41="42",U41="43",U41="33",U41="24",U41="14"),$P$7,IF(OR(U41="53",U41="54",U41="44",U41="34",U41="55",U41="45",U41="35",U41="25",U41="15"),$P$6,0))))</f>
        <v>0</v>
      </c>
      <c r="W41" s="152"/>
      <c r="X41" s="152"/>
      <c r="Y41" s="76" t="s">
        <v>677</v>
      </c>
      <c r="Z41" s="80" t="s">
        <v>374</v>
      </c>
      <c r="AA41" s="80" t="s">
        <v>23</v>
      </c>
      <c r="AB41" s="80" t="s">
        <v>637</v>
      </c>
      <c r="AC41" s="33" t="s">
        <v>7</v>
      </c>
      <c r="AD41" s="72">
        <f t="shared" si="1"/>
        <v>6</v>
      </c>
      <c r="AE41" s="33">
        <v>1</v>
      </c>
      <c r="AF41" s="33">
        <v>2</v>
      </c>
      <c r="AG41" s="33">
        <v>1</v>
      </c>
      <c r="AH41" s="33">
        <v>2</v>
      </c>
      <c r="AI41" s="33" t="s">
        <v>23</v>
      </c>
      <c r="AJ41" s="80" t="s">
        <v>20</v>
      </c>
      <c r="AK41" s="80" t="s">
        <v>6</v>
      </c>
      <c r="AL41" s="80" t="s">
        <v>6</v>
      </c>
      <c r="AM41" s="80" t="s">
        <v>6</v>
      </c>
      <c r="AN41" s="80" t="s">
        <v>29</v>
      </c>
      <c r="AO41" s="33" t="s">
        <v>117</v>
      </c>
      <c r="AP41" s="33" t="s">
        <v>101</v>
      </c>
      <c r="AQ41" s="33" t="s">
        <v>103</v>
      </c>
      <c r="AR41" s="33" t="s">
        <v>105</v>
      </c>
      <c r="AS41" s="33" t="str">
        <f t="shared" si="2"/>
        <v>Prevenir</v>
      </c>
      <c r="AT41" s="80" t="s">
        <v>108</v>
      </c>
      <c r="AU41" s="80" t="s">
        <v>110</v>
      </c>
      <c r="AV41" s="80" t="s">
        <v>112</v>
      </c>
      <c r="AW41" s="33">
        <f t="shared" si="3"/>
        <v>15</v>
      </c>
      <c r="AX41" s="33">
        <f t="shared" si="4"/>
        <v>15</v>
      </c>
      <c r="AY41" s="33">
        <f t="shared" si="5"/>
        <v>15</v>
      </c>
      <c r="AZ41" s="33">
        <f t="shared" si="6"/>
        <v>15</v>
      </c>
      <c r="BA41" s="33">
        <f t="shared" si="7"/>
        <v>15</v>
      </c>
      <c r="BB41" s="33">
        <f t="shared" si="8"/>
        <v>15</v>
      </c>
      <c r="BC41" s="33">
        <f t="shared" si="9"/>
        <v>10</v>
      </c>
      <c r="BD41" s="72">
        <f t="shared" si="10"/>
        <v>100</v>
      </c>
      <c r="BE41" s="72" t="str">
        <f t="shared" si="11"/>
        <v>Fuerte</v>
      </c>
      <c r="BF41" s="34" t="s">
        <v>156</v>
      </c>
      <c r="BG41" s="72" t="str">
        <f t="shared" si="12"/>
        <v>Fuerte</v>
      </c>
      <c r="BH41" s="72" t="str">
        <f t="shared" si="13"/>
        <v>Fuerte</v>
      </c>
      <c r="BI41" s="72">
        <f t="shared" si="14"/>
        <v>100</v>
      </c>
      <c r="BJ41" s="195"/>
      <c r="BK41" s="186"/>
      <c r="BL41" s="39" t="s">
        <v>165</v>
      </c>
      <c r="BM41" s="39" t="s">
        <v>165</v>
      </c>
      <c r="BN41" s="66">
        <f>IF(E41=$E$7,0,IF(AND(BK40="Fuerte",BL41="Directamente"),2,IF(AND(BK40="Moderado",BL41="Directamente"),1,0)))</f>
        <v>2</v>
      </c>
      <c r="BO41" s="185"/>
      <c r="BP41" s="66">
        <f>IF(D41=$E$7,0,IF(AND(BK40="Fuerte",BL41="Indirectamente"),1,IF(AND(BK40="Fuerte",BL41="Directamente"),2,IF(AND(BK40="Moderado",BL41="Directamente"),1,0))))</f>
        <v>2</v>
      </c>
      <c r="BQ41" s="185"/>
      <c r="BR41" s="56" t="s">
        <v>44</v>
      </c>
    </row>
    <row r="42" spans="1:70" s="37" customFormat="1" ht="134.30000000000001" customHeight="1" x14ac:dyDescent="0.2">
      <c r="A42" s="150">
        <v>65</v>
      </c>
      <c r="B42" s="150" t="s">
        <v>798</v>
      </c>
      <c r="C42" s="56" t="s">
        <v>44</v>
      </c>
      <c r="D42" s="75" t="s">
        <v>44</v>
      </c>
      <c r="E42" s="151" t="s">
        <v>34</v>
      </c>
      <c r="F42" s="152" t="s">
        <v>66</v>
      </c>
      <c r="G42" s="152" t="s">
        <v>76</v>
      </c>
      <c r="H42" s="152" t="s">
        <v>72</v>
      </c>
      <c r="I42" s="153" t="s">
        <v>831</v>
      </c>
      <c r="J42" s="154" t="s">
        <v>833</v>
      </c>
      <c r="K42" s="153" t="s">
        <v>832</v>
      </c>
      <c r="L42" s="152">
        <v>1</v>
      </c>
      <c r="M42" s="152">
        <v>3</v>
      </c>
      <c r="N42" s="156">
        <f>+L42*M42</f>
        <v>3</v>
      </c>
      <c r="O42" s="205" t="str">
        <f>(CONCATENATE(L42,M42))</f>
        <v>13</v>
      </c>
      <c r="P42" s="205" t="str">
        <f>IF(OR(O42="11",O42="12",O42="21",O42="22",O42="31"),$P$9,IF(OR(O42="41",O42="32",O42="23",O42="13"),$P$8,IF(OR(O42="51",O42="52",O42="42",O42="43",O42="33",O42="24",O42="14"),$P$7,IF(OR(O42="53",O42="54",O42="44",O42="34",O42="55",O42="45",O42="35",O42="25",O42="15"),$P$6,0))))</f>
        <v>RIESGO MODERADO</v>
      </c>
      <c r="Q42" s="157" t="s">
        <v>90</v>
      </c>
      <c r="R42" s="187">
        <f>+IF(INT(L42-BO42)&lt;=1,1,INT(L42-BO42))</f>
        <v>1</v>
      </c>
      <c r="S42" s="187">
        <f>INT(M42-BQ42)</f>
        <v>2</v>
      </c>
      <c r="T42" s="156">
        <f>+R42*S42</f>
        <v>2</v>
      </c>
      <c r="U42" s="205" t="str">
        <f>(CONCATENATE(R42,S42))</f>
        <v>12</v>
      </c>
      <c r="V42" s="205" t="str">
        <f>IF(OR(U42="11",U42="12",U42="21",U42="22",U42="31"),$P$9,IF(OR(U42="41",U42="32",U42="23",U42="13"),$P$8,IF(OR(U42="51",U42="52",U42="42",U42="43",U42="33",U42="24",U42="14"),$P$7,IF(OR(U42="53",U42="54",U42="44",U42="34",U42="55",U42="45",U42="35",U42="25",U42="15"),$P$6,0))))</f>
        <v>RIESGO BAJO</v>
      </c>
      <c r="W42" s="152" t="s">
        <v>544</v>
      </c>
      <c r="X42" s="152" t="s">
        <v>23</v>
      </c>
      <c r="Y42" s="221" t="s">
        <v>673</v>
      </c>
      <c r="Z42" s="222" t="s">
        <v>630</v>
      </c>
      <c r="AA42" s="222" t="s">
        <v>23</v>
      </c>
      <c r="AB42" s="222" t="s">
        <v>631</v>
      </c>
      <c r="AC42" s="223" t="s">
        <v>7</v>
      </c>
      <c r="AD42" s="224">
        <f t="shared" si="1"/>
        <v>6</v>
      </c>
      <c r="AE42" s="223">
        <v>1</v>
      </c>
      <c r="AF42" s="223">
        <v>2</v>
      </c>
      <c r="AG42" s="223">
        <v>1</v>
      </c>
      <c r="AH42" s="223">
        <v>2</v>
      </c>
      <c r="AI42" s="223" t="s">
        <v>23</v>
      </c>
      <c r="AJ42" s="222" t="s">
        <v>20</v>
      </c>
      <c r="AK42" s="222" t="s">
        <v>6</v>
      </c>
      <c r="AL42" s="222" t="s">
        <v>6</v>
      </c>
      <c r="AM42" s="222" t="s">
        <v>6</v>
      </c>
      <c r="AN42" s="222" t="s">
        <v>27</v>
      </c>
      <c r="AO42" s="223" t="s">
        <v>117</v>
      </c>
      <c r="AP42" s="223" t="s">
        <v>101</v>
      </c>
      <c r="AQ42" s="223" t="s">
        <v>103</v>
      </c>
      <c r="AR42" s="223" t="s">
        <v>105</v>
      </c>
      <c r="AS42" s="223" t="str">
        <f>+IF(AJ42="Preventivo","Prevenir",IF(AJ42="Detectivo","Detectar","No es un control"))</f>
        <v>Prevenir</v>
      </c>
      <c r="AT42" s="222" t="s">
        <v>108</v>
      </c>
      <c r="AU42" s="222" t="s">
        <v>110</v>
      </c>
      <c r="AV42" s="222" t="s">
        <v>112</v>
      </c>
      <c r="AW42" s="223">
        <f>+IF(AP42=$AP$6,$AP$10,$AP$11)</f>
        <v>15</v>
      </c>
      <c r="AX42" s="223">
        <f>+IF(AQ42=$AQ$6,$AQ$10,$AQ$11)</f>
        <v>15</v>
      </c>
      <c r="AY42" s="223">
        <f>+IF(AR42=$AR$6,$AR$10,$AR$11)</f>
        <v>15</v>
      </c>
      <c r="AZ42" s="223">
        <f>IF(AS42=$AS$6,$AS$10,IF(AS42=$AS$7,$AS$11,0))</f>
        <v>15</v>
      </c>
      <c r="BA42" s="223">
        <f>+IF(AT42=$AT$6,$AT$10,$AT$11)</f>
        <v>15</v>
      </c>
      <c r="BB42" s="223">
        <f>+IF(AU42=$AU$6,$AU$10,$AU$11)</f>
        <v>15</v>
      </c>
      <c r="BC42" s="223">
        <f>IF(AV42=$AV$6,$AV$10,IF(AV42=$AV$7,$AV$11,0))</f>
        <v>10</v>
      </c>
      <c r="BD42" s="224">
        <f>SUM(AW42:BC42)</f>
        <v>100</v>
      </c>
      <c r="BE42" s="224" t="str">
        <f>+IF(BD42&lt;=85,"Débil",IF(AND(BD42&gt;85,BD42&lt;96),"Moderado","Fuerte"))</f>
        <v>Fuerte</v>
      </c>
      <c r="BF42" s="225" t="s">
        <v>156</v>
      </c>
      <c r="BG42" s="224" t="str">
        <f>+IF(BF42=$BF$6,"Fuerte",IF(BF42=$BF$7,"Moderado","Débil"))</f>
        <v>Fuerte</v>
      </c>
      <c r="BH42" s="224" t="str">
        <f>+IF(AND(BE42="Fuerte",BG42="Fuerte"),"Fuerte",IF(BE42="Débil","Débil",IF(BG42="Débil","Débil","Moderado")))</f>
        <v>Fuerte</v>
      </c>
      <c r="BI42" s="224">
        <f>+IF(BH42=$BE$6,100,IF(BH42=$BE$7,50,0))</f>
        <v>100</v>
      </c>
      <c r="BJ42" s="226">
        <f>+AVERAGE(BI42:BI45)</f>
        <v>100</v>
      </c>
      <c r="BK42" s="227" t="str">
        <f>IF(BJ42&lt;50,"Débil",IF(BJ42=100,"Fuerte","Moderado"))</f>
        <v>Fuerte</v>
      </c>
      <c r="BL42" s="228" t="s">
        <v>165</v>
      </c>
      <c r="BM42" s="228" t="s">
        <v>165</v>
      </c>
      <c r="BN42" s="229">
        <f>IF(E42=$E$7,0,IF(AND(BK42="Fuerte",BL42="Directamente"),2,IF(AND(BK42="Moderado",BL42="Directamente"),1,0)))</f>
        <v>0</v>
      </c>
      <c r="BO42" s="230">
        <f>+AVERAGE(BN42:BN45)</f>
        <v>0.5</v>
      </c>
      <c r="BP42" s="229">
        <f>IF(D42=$E$7,0,IF(AND(BK42="Fuerte",BL42="Indirectamente"),1,IF(AND(BK42="Fuerte",BL42="Directamente"),2,IF(AND(BK42="Moderado",BL42="Directamente"),1,0))))</f>
        <v>2</v>
      </c>
      <c r="BQ42" s="230">
        <f>+AVERAGE(BP42:BP45)</f>
        <v>1</v>
      </c>
      <c r="BR42" s="231" t="s">
        <v>44</v>
      </c>
    </row>
    <row r="43" spans="1:70" s="37" customFormat="1" ht="134.30000000000001" customHeight="1" x14ac:dyDescent="0.2">
      <c r="A43" s="150"/>
      <c r="B43" s="150"/>
      <c r="C43" s="56"/>
      <c r="D43" s="124" t="s">
        <v>44</v>
      </c>
      <c r="E43" s="151"/>
      <c r="F43" s="152"/>
      <c r="G43" s="152"/>
      <c r="H43" s="152"/>
      <c r="I43" s="153"/>
      <c r="J43" s="154"/>
      <c r="K43" s="153"/>
      <c r="L43" s="152"/>
      <c r="M43" s="152"/>
      <c r="N43" s="156"/>
      <c r="O43" s="205"/>
      <c r="P43" s="205"/>
      <c r="Q43" s="157"/>
      <c r="R43" s="187"/>
      <c r="S43" s="187"/>
      <c r="T43" s="156"/>
      <c r="U43" s="205"/>
      <c r="V43" s="205"/>
      <c r="W43" s="152"/>
      <c r="X43" s="152"/>
      <c r="Y43" s="221" t="s">
        <v>834</v>
      </c>
      <c r="Z43" s="222" t="s">
        <v>638</v>
      </c>
      <c r="AA43" s="222" t="s">
        <v>23</v>
      </c>
      <c r="AB43" s="222" t="s">
        <v>639</v>
      </c>
      <c r="AC43" s="223" t="s">
        <v>7</v>
      </c>
      <c r="AD43" s="224">
        <f t="shared" ref="AD43" si="16">+SUM(AE43:AH43)</f>
        <v>4</v>
      </c>
      <c r="AE43" s="223">
        <v>1</v>
      </c>
      <c r="AF43" s="223">
        <v>1</v>
      </c>
      <c r="AG43" s="223">
        <v>1</v>
      </c>
      <c r="AH43" s="223">
        <v>1</v>
      </c>
      <c r="AI43" s="223" t="s">
        <v>23</v>
      </c>
      <c r="AJ43" s="222" t="s">
        <v>20</v>
      </c>
      <c r="AK43" s="222" t="s">
        <v>6</v>
      </c>
      <c r="AL43" s="222" t="s">
        <v>6</v>
      </c>
      <c r="AM43" s="222" t="s">
        <v>6</v>
      </c>
      <c r="AN43" s="222" t="s">
        <v>61</v>
      </c>
      <c r="AO43" s="223" t="s">
        <v>117</v>
      </c>
      <c r="AP43" s="223" t="s">
        <v>101</v>
      </c>
      <c r="AQ43" s="223" t="s">
        <v>103</v>
      </c>
      <c r="AR43" s="223" t="s">
        <v>105</v>
      </c>
      <c r="AS43" s="223" t="str">
        <f>+IF(AJ43="Preventivo","Prevenir",IF(AJ43="Detectivo","Detectar","No es un control"))</f>
        <v>Prevenir</v>
      </c>
      <c r="AT43" s="222" t="s">
        <v>108</v>
      </c>
      <c r="AU43" s="222" t="s">
        <v>110</v>
      </c>
      <c r="AV43" s="222" t="s">
        <v>112</v>
      </c>
      <c r="AW43" s="223">
        <f>+IF(AP43=$AP$6,$AP$10,$AP$11)</f>
        <v>15</v>
      </c>
      <c r="AX43" s="223">
        <f>+IF(AQ43=$AQ$6,$AQ$10,$AQ$11)</f>
        <v>15</v>
      </c>
      <c r="AY43" s="223">
        <f>+IF(AR43=$AR$6,$AR$10,$AR$11)</f>
        <v>15</v>
      </c>
      <c r="AZ43" s="223">
        <f>IF(AS43=$AS$6,$AS$10,IF(AS43=$AS$7,$AS$11,0))</f>
        <v>15</v>
      </c>
      <c r="BA43" s="223">
        <f>+IF(AT43=$AT$6,$AT$10,$AT$11)</f>
        <v>15</v>
      </c>
      <c r="BB43" s="223">
        <f>+IF(AU43=$AU$6,$AU$10,$AU$11)</f>
        <v>15</v>
      </c>
      <c r="BC43" s="223">
        <f>IF(AV43=$AV$6,$AV$10,IF(AV43=$AV$7,$AV$11,0))</f>
        <v>10</v>
      </c>
      <c r="BD43" s="224">
        <f>SUM(AW43:BC43)</f>
        <v>100</v>
      </c>
      <c r="BE43" s="224" t="str">
        <f>+IF(BD43&lt;=85,"Débil",IF(AND(BD43&gt;85,BD43&lt;96),"Moderado","Fuerte"))</f>
        <v>Fuerte</v>
      </c>
      <c r="BF43" s="225" t="s">
        <v>156</v>
      </c>
      <c r="BG43" s="224" t="str">
        <f>+IF(BF43=$BF$6,"Fuerte",IF(BF43=$BF$7,"Moderado","Débil"))</f>
        <v>Fuerte</v>
      </c>
      <c r="BH43" s="224" t="str">
        <f>+IF(AND(BE43="Fuerte",BG43="Fuerte"),"Fuerte",IF(BE43="Débil","Débil",IF(BG43="Débil","Débil","Moderado")))</f>
        <v>Fuerte</v>
      </c>
      <c r="BI43" s="224">
        <f>+IF(BH43=$BE$6,100,IF(BH43=$BE$7,50,0))</f>
        <v>100</v>
      </c>
      <c r="BJ43" s="226"/>
      <c r="BK43" s="227"/>
      <c r="BL43" s="228" t="s">
        <v>165</v>
      </c>
      <c r="BM43" s="228" t="s">
        <v>165</v>
      </c>
      <c r="BN43" s="229">
        <f>IF(E43=$E$7,0,IF(AND(BK39="Fuerte",BL43="Directamente"),2,IF(AND(BK39="Moderado",BL43="Directamente"),1,0)))</f>
        <v>0</v>
      </c>
      <c r="BO43" s="230"/>
      <c r="BP43" s="229">
        <f>IF(D43=$E$7,0,IF(AND(BK39="Fuerte",BL43="Indirectamente"),1,IF(AND(BK39="Fuerte",BL43="Directamente"),2,IF(AND(BK39="Moderado",BL43="Directamente"),1,0))))</f>
        <v>0</v>
      </c>
      <c r="BQ43" s="230"/>
      <c r="BR43" s="231" t="s">
        <v>44</v>
      </c>
    </row>
    <row r="44" spans="1:70" s="37" customFormat="1" ht="171.55" customHeight="1" x14ac:dyDescent="0.2">
      <c r="A44" s="150"/>
      <c r="B44" s="150"/>
      <c r="C44" s="56"/>
      <c r="D44" s="124" t="s">
        <v>44</v>
      </c>
      <c r="E44" s="151"/>
      <c r="F44" s="152"/>
      <c r="G44" s="152"/>
      <c r="H44" s="152"/>
      <c r="I44" s="153"/>
      <c r="J44" s="154"/>
      <c r="K44" s="153"/>
      <c r="L44" s="152"/>
      <c r="M44" s="152"/>
      <c r="N44" s="156"/>
      <c r="O44" s="205"/>
      <c r="P44" s="205"/>
      <c r="Q44" s="157"/>
      <c r="R44" s="187"/>
      <c r="S44" s="187"/>
      <c r="T44" s="156"/>
      <c r="U44" s="205"/>
      <c r="V44" s="205"/>
      <c r="W44" s="152"/>
      <c r="X44" s="152"/>
      <c r="Y44" s="221" t="s">
        <v>835</v>
      </c>
      <c r="Z44" s="222" t="s">
        <v>836</v>
      </c>
      <c r="AA44" s="222" t="s">
        <v>23</v>
      </c>
      <c r="AB44" s="222" t="s">
        <v>837</v>
      </c>
      <c r="AC44" s="223" t="s">
        <v>7</v>
      </c>
      <c r="AD44" s="224">
        <f t="shared" ref="AD44" si="17">+SUM(AE44:AH44)</f>
        <v>0</v>
      </c>
      <c r="AE44" s="223">
        <v>0</v>
      </c>
      <c r="AF44" s="223">
        <v>0</v>
      </c>
      <c r="AG44" s="223">
        <v>0</v>
      </c>
      <c r="AH44" s="223">
        <v>0</v>
      </c>
      <c r="AI44" s="223" t="s">
        <v>6</v>
      </c>
      <c r="AJ44" s="222" t="s">
        <v>20</v>
      </c>
      <c r="AK44" s="222" t="s">
        <v>23</v>
      </c>
      <c r="AL44" s="222" t="s">
        <v>6</v>
      </c>
      <c r="AM44" s="222" t="s">
        <v>6</v>
      </c>
      <c r="AN44" s="222" t="s">
        <v>29</v>
      </c>
      <c r="AO44" s="223" t="s">
        <v>117</v>
      </c>
      <c r="AP44" s="223" t="s">
        <v>101</v>
      </c>
      <c r="AQ44" s="223" t="s">
        <v>103</v>
      </c>
      <c r="AR44" s="223" t="s">
        <v>105</v>
      </c>
      <c r="AS44" s="223" t="str">
        <f t="shared" ref="AS44:AS45" si="18">+IF(AJ44="Preventivo","Prevenir",IF(AJ44="Detectivo","Detectar","No es un control"))</f>
        <v>Prevenir</v>
      </c>
      <c r="AT44" s="222" t="s">
        <v>108</v>
      </c>
      <c r="AU44" s="222" t="s">
        <v>110</v>
      </c>
      <c r="AV44" s="222" t="s">
        <v>112</v>
      </c>
      <c r="AW44" s="223">
        <f t="shared" ref="AW44:AW45" si="19">+IF(AP44=$AP$6,$AP$10,$AP$11)</f>
        <v>15</v>
      </c>
      <c r="AX44" s="223">
        <f t="shared" ref="AX44:AX45" si="20">+IF(AQ44=$AQ$6,$AQ$10,$AQ$11)</f>
        <v>15</v>
      </c>
      <c r="AY44" s="223">
        <f t="shared" ref="AY44:AY45" si="21">+IF(AR44=$AR$6,$AR$10,$AR$11)</f>
        <v>15</v>
      </c>
      <c r="AZ44" s="223">
        <f t="shared" ref="AZ44:AZ45" si="22">IF(AS44=$AS$6,$AS$10,IF(AS44=$AS$7,$AS$11,0))</f>
        <v>15</v>
      </c>
      <c r="BA44" s="223">
        <f t="shared" ref="BA44:BA45" si="23">+IF(AT44=$AT$6,$AT$10,$AT$11)</f>
        <v>15</v>
      </c>
      <c r="BB44" s="223">
        <f t="shared" ref="BB44:BB45" si="24">+IF(AU44=$AU$6,$AU$10,$AU$11)</f>
        <v>15</v>
      </c>
      <c r="BC44" s="223">
        <f t="shared" ref="BC44:BC45" si="25">IF(AV44=$AV$6,$AV$10,IF(AV44=$AV$7,$AV$11,0))</f>
        <v>10</v>
      </c>
      <c r="BD44" s="224">
        <f t="shared" ref="BD44:BD45" si="26">SUM(AW44:BC44)</f>
        <v>100</v>
      </c>
      <c r="BE44" s="224" t="str">
        <f t="shared" ref="BE44:BE45" si="27">+IF(BD44&lt;=85,"Débil",IF(AND(BD44&gt;85,BD44&lt;96),"Moderado","Fuerte"))</f>
        <v>Fuerte</v>
      </c>
      <c r="BF44" s="225" t="s">
        <v>156</v>
      </c>
      <c r="BG44" s="224" t="str">
        <f t="shared" ref="BG44:BG45" si="28">+IF(BF44=$BF$6,"Fuerte",IF(BF44=$BF$7,"Moderado","Débil"))</f>
        <v>Fuerte</v>
      </c>
      <c r="BH44" s="224" t="str">
        <f t="shared" ref="BH44:BH45" si="29">+IF(AND(BE44="Fuerte",BG44="Fuerte"),"Fuerte",IF(BE44="Débil","Débil",IF(BG44="Débil","Débil","Moderado")))</f>
        <v>Fuerte</v>
      </c>
      <c r="BI44" s="224">
        <f t="shared" ref="BI44:BI45" si="30">+IF(BH44=$BE$6,100,IF(BH44=$BE$7,50,0))</f>
        <v>100</v>
      </c>
      <c r="BJ44" s="226"/>
      <c r="BK44" s="227"/>
      <c r="BL44" s="228" t="s">
        <v>165</v>
      </c>
      <c r="BM44" s="228" t="s">
        <v>165</v>
      </c>
      <c r="BN44" s="229">
        <f>IF(E44=$E$7,0,IF(AND(BK40="Fuerte",BL44="Directamente"),2,IF(AND(BK40="Moderado",BL44="Directamente"),1,0)))</f>
        <v>2</v>
      </c>
      <c r="BO44" s="230"/>
      <c r="BP44" s="229">
        <f>IF(D44=$E$7,0,IF(AND(BK40="Fuerte",BL44="Indirectamente"),1,IF(AND(BK40="Fuerte",BL44="Directamente"),2,IF(AND(BK40="Moderado",BL44="Directamente"),1,0))))</f>
        <v>2</v>
      </c>
      <c r="BQ44" s="230"/>
      <c r="BR44" s="231" t="s">
        <v>44</v>
      </c>
    </row>
    <row r="45" spans="1:70" s="37" customFormat="1" ht="121.5" customHeight="1" x14ac:dyDescent="0.2">
      <c r="A45" s="150"/>
      <c r="B45" s="150"/>
      <c r="C45" s="56" t="s">
        <v>44</v>
      </c>
      <c r="D45" s="75" t="s">
        <v>44</v>
      </c>
      <c r="E45" s="151"/>
      <c r="F45" s="152"/>
      <c r="G45" s="152"/>
      <c r="H45" s="152"/>
      <c r="I45" s="153"/>
      <c r="J45" s="154"/>
      <c r="K45" s="153"/>
      <c r="L45" s="152"/>
      <c r="M45" s="152"/>
      <c r="N45" s="156">
        <f>+L45*M45</f>
        <v>0</v>
      </c>
      <c r="O45" s="205" t="str">
        <f>(CONCATENATE(L45,M45))</f>
        <v/>
      </c>
      <c r="P45" s="205"/>
      <c r="Q45" s="157"/>
      <c r="R45" s="155">
        <f>+L45-BN45</f>
        <v>0</v>
      </c>
      <c r="S45" s="155">
        <f>+M45-BQ45</f>
        <v>0</v>
      </c>
      <c r="T45" s="156">
        <f>+R45*S45</f>
        <v>0</v>
      </c>
      <c r="U45" s="205" t="str">
        <f>(CONCATENATE(R45,S45))</f>
        <v>00</v>
      </c>
      <c r="V45" s="205"/>
      <c r="W45" s="152"/>
      <c r="X45" s="152"/>
      <c r="Y45" s="221" t="s">
        <v>838</v>
      </c>
      <c r="Z45" s="222" t="s">
        <v>836</v>
      </c>
      <c r="AA45" s="222" t="s">
        <v>23</v>
      </c>
      <c r="AB45" s="222" t="s">
        <v>839</v>
      </c>
      <c r="AC45" s="223" t="s">
        <v>7</v>
      </c>
      <c r="AD45" s="224">
        <v>0</v>
      </c>
      <c r="AE45" s="223">
        <v>0</v>
      </c>
      <c r="AF45" s="223">
        <v>0</v>
      </c>
      <c r="AG45" s="223">
        <v>0</v>
      </c>
      <c r="AH45" s="223">
        <v>0</v>
      </c>
      <c r="AI45" s="223" t="s">
        <v>6</v>
      </c>
      <c r="AJ45" s="222" t="s">
        <v>20</v>
      </c>
      <c r="AK45" s="222" t="s">
        <v>23</v>
      </c>
      <c r="AL45" s="222" t="s">
        <v>6</v>
      </c>
      <c r="AM45" s="222" t="s">
        <v>6</v>
      </c>
      <c r="AN45" s="222" t="s">
        <v>29</v>
      </c>
      <c r="AO45" s="223" t="s">
        <v>117</v>
      </c>
      <c r="AP45" s="223" t="s">
        <v>101</v>
      </c>
      <c r="AQ45" s="223" t="s">
        <v>103</v>
      </c>
      <c r="AR45" s="223" t="s">
        <v>105</v>
      </c>
      <c r="AS45" s="223" t="str">
        <f t="shared" si="18"/>
        <v>Prevenir</v>
      </c>
      <c r="AT45" s="222" t="s">
        <v>108</v>
      </c>
      <c r="AU45" s="222" t="s">
        <v>110</v>
      </c>
      <c r="AV45" s="222" t="s">
        <v>112</v>
      </c>
      <c r="AW45" s="223">
        <f t="shared" si="19"/>
        <v>15</v>
      </c>
      <c r="AX45" s="223">
        <f t="shared" si="20"/>
        <v>15</v>
      </c>
      <c r="AY45" s="223">
        <f t="shared" si="21"/>
        <v>15</v>
      </c>
      <c r="AZ45" s="223">
        <f t="shared" si="22"/>
        <v>15</v>
      </c>
      <c r="BA45" s="223">
        <f t="shared" si="23"/>
        <v>15</v>
      </c>
      <c r="BB45" s="223">
        <f t="shared" si="24"/>
        <v>15</v>
      </c>
      <c r="BC45" s="223">
        <f t="shared" si="25"/>
        <v>10</v>
      </c>
      <c r="BD45" s="224">
        <f t="shared" si="26"/>
        <v>100</v>
      </c>
      <c r="BE45" s="224" t="str">
        <f t="shared" si="27"/>
        <v>Fuerte</v>
      </c>
      <c r="BF45" s="225" t="s">
        <v>156</v>
      </c>
      <c r="BG45" s="224" t="str">
        <f t="shared" si="28"/>
        <v>Fuerte</v>
      </c>
      <c r="BH45" s="224" t="str">
        <f t="shared" si="29"/>
        <v>Fuerte</v>
      </c>
      <c r="BI45" s="224">
        <f t="shared" si="30"/>
        <v>100</v>
      </c>
      <c r="BJ45" s="226"/>
      <c r="BK45" s="227"/>
      <c r="BL45" s="228" t="s">
        <v>165</v>
      </c>
      <c r="BM45" s="228" t="s">
        <v>165</v>
      </c>
      <c r="BN45" s="229">
        <f>IF(E45=$E$7,0,IF(AND(BK41="Fuerte",BL45="Directamente"),2,IF(AND(BK41="Moderado",BL45="Directamente"),1,0)))</f>
        <v>0</v>
      </c>
      <c r="BO45" s="230"/>
      <c r="BP45" s="229">
        <f>IF(D45=$E$7,0,IF(AND(BK41="Fuerte",BL45="Indirectamente"),1,IF(AND(BK41="Fuerte",BL45="Directamente"),2,IF(AND(BK41="Moderado",BL45="Directamente"),1,0))))</f>
        <v>0</v>
      </c>
      <c r="BQ45" s="230"/>
      <c r="BR45" s="231" t="s">
        <v>44</v>
      </c>
    </row>
    <row r="46" spans="1:70" s="50" customFormat="1" x14ac:dyDescent="0.25">
      <c r="B46" s="40"/>
      <c r="C46" s="41"/>
      <c r="D46" s="46"/>
      <c r="K46" s="49"/>
      <c r="N46" s="211"/>
      <c r="O46" s="212"/>
      <c r="P46" s="48"/>
      <c r="T46" s="209"/>
      <c r="U46" s="210"/>
      <c r="V46" s="48"/>
      <c r="Z46" s="46"/>
      <c r="AP46" s="46"/>
      <c r="AQ46" s="46"/>
      <c r="AR46" s="46"/>
      <c r="AS46" s="46"/>
      <c r="AT46" s="46"/>
      <c r="AU46" s="46"/>
      <c r="AV46" s="46"/>
      <c r="AW46" s="46"/>
      <c r="AX46" s="46"/>
      <c r="AY46" s="46"/>
      <c r="AZ46" s="46"/>
      <c r="BA46" s="46"/>
      <c r="BB46" s="46"/>
      <c r="BC46" s="46"/>
      <c r="BD46" s="46"/>
      <c r="BE46" s="46"/>
      <c r="BJ46" s="209"/>
      <c r="BR46" s="41"/>
    </row>
    <row r="47" spans="1:70" s="50" customFormat="1" x14ac:dyDescent="0.25">
      <c r="B47" s="40"/>
      <c r="C47" s="41"/>
      <c r="D47" s="46"/>
      <c r="K47" s="49"/>
      <c r="N47" s="211"/>
      <c r="O47" s="212"/>
      <c r="P47" s="48"/>
      <c r="T47" s="209"/>
      <c r="U47" s="210"/>
      <c r="V47" s="48"/>
      <c r="Z47" s="46"/>
      <c r="AP47" s="46"/>
      <c r="AQ47" s="46"/>
      <c r="AR47" s="46"/>
      <c r="AS47" s="46"/>
      <c r="AT47" s="46"/>
      <c r="AU47" s="46"/>
      <c r="AV47" s="46"/>
      <c r="AW47" s="46"/>
      <c r="AX47" s="46"/>
      <c r="AY47" s="46"/>
      <c r="AZ47" s="46"/>
      <c r="BA47" s="46"/>
      <c r="BB47" s="46"/>
      <c r="BC47" s="46"/>
      <c r="BD47" s="46"/>
      <c r="BE47" s="46"/>
      <c r="BJ47" s="209"/>
      <c r="BR47" s="41"/>
    </row>
    <row r="48" spans="1:70" s="50" customFormat="1" x14ac:dyDescent="0.25">
      <c r="B48" s="40"/>
      <c r="C48" s="41"/>
      <c r="D48" s="46"/>
      <c r="K48" s="49"/>
      <c r="N48" s="211"/>
      <c r="O48" s="212"/>
      <c r="P48" s="48"/>
      <c r="T48" s="209"/>
      <c r="U48" s="210"/>
      <c r="V48" s="48"/>
      <c r="Z48" s="46"/>
      <c r="AP48" s="46"/>
      <c r="AQ48" s="46"/>
      <c r="AR48" s="46"/>
      <c r="AS48" s="46"/>
      <c r="AT48" s="46"/>
      <c r="AU48" s="46"/>
      <c r="AV48" s="46"/>
      <c r="AW48" s="46"/>
      <c r="AX48" s="46"/>
      <c r="AY48" s="46"/>
      <c r="AZ48" s="46"/>
      <c r="BA48" s="46"/>
      <c r="BB48" s="46"/>
      <c r="BC48" s="46"/>
      <c r="BD48" s="46"/>
      <c r="BE48" s="46"/>
      <c r="BJ48" s="209"/>
      <c r="BR48" s="41"/>
    </row>
    <row r="49" spans="2:70" s="50" customFormat="1" x14ac:dyDescent="0.25">
      <c r="B49" s="40"/>
      <c r="C49" s="41"/>
      <c r="D49" s="46"/>
      <c r="K49" s="49"/>
      <c r="N49" s="46"/>
      <c r="O49" s="44"/>
      <c r="P49" s="48"/>
      <c r="U49" s="48"/>
      <c r="V49" s="48"/>
      <c r="Z49" s="46"/>
      <c r="AP49" s="46"/>
      <c r="AQ49" s="46"/>
      <c r="AR49" s="46"/>
      <c r="AS49" s="46"/>
      <c r="AT49" s="46"/>
      <c r="AU49" s="46"/>
      <c r="AV49" s="46"/>
      <c r="AW49" s="46"/>
      <c r="AX49" s="46"/>
      <c r="AY49" s="46"/>
      <c r="AZ49" s="46"/>
      <c r="BA49" s="46"/>
      <c r="BB49" s="46"/>
      <c r="BC49" s="46"/>
      <c r="BD49" s="46"/>
      <c r="BE49" s="46"/>
      <c r="BR49" s="41"/>
    </row>
    <row r="50" spans="2:70" x14ac:dyDescent="0.25">
      <c r="K50" s="22"/>
    </row>
    <row r="51" spans="2:70" x14ac:dyDescent="0.25">
      <c r="K51" s="22"/>
      <c r="N51" s="203"/>
      <c r="O51" s="204"/>
      <c r="T51" s="203"/>
      <c r="U51" s="204"/>
      <c r="BJ51" s="203"/>
    </row>
    <row r="52" spans="2:70" x14ac:dyDescent="0.25">
      <c r="K52" s="22"/>
      <c r="N52" s="203"/>
      <c r="O52" s="204"/>
      <c r="T52" s="203"/>
      <c r="U52" s="204"/>
      <c r="BJ52" s="203"/>
    </row>
    <row r="53" spans="2:70" x14ac:dyDescent="0.25">
      <c r="K53" s="22"/>
    </row>
    <row r="54" spans="2:70" x14ac:dyDescent="0.25">
      <c r="K54" s="22"/>
      <c r="N54" s="203"/>
      <c r="O54" s="204"/>
      <c r="T54" s="203"/>
      <c r="U54" s="204"/>
      <c r="BJ54" s="203"/>
    </row>
    <row r="55" spans="2:70" x14ac:dyDescent="0.25">
      <c r="K55" s="22"/>
      <c r="N55" s="203"/>
      <c r="O55" s="204"/>
      <c r="T55" s="203"/>
      <c r="U55" s="204"/>
      <c r="BJ55" s="203"/>
    </row>
    <row r="56" spans="2:70" x14ac:dyDescent="0.25">
      <c r="K56" s="22"/>
      <c r="N56" s="203"/>
      <c r="O56" s="204"/>
      <c r="T56" s="203"/>
      <c r="U56" s="204"/>
      <c r="BJ56" s="203"/>
    </row>
    <row r="57" spans="2:70" x14ac:dyDescent="0.25">
      <c r="K57" s="22"/>
      <c r="N57" s="203"/>
      <c r="O57" s="204"/>
      <c r="T57" s="203"/>
      <c r="U57" s="204"/>
      <c r="BJ57" s="203"/>
    </row>
    <row r="58" spans="2:70" x14ac:dyDescent="0.25">
      <c r="K58" s="22"/>
      <c r="N58" s="203"/>
      <c r="O58" s="204"/>
      <c r="T58" s="203"/>
      <c r="U58" s="204"/>
      <c r="BJ58" s="203"/>
    </row>
    <row r="59" spans="2:70" x14ac:dyDescent="0.25">
      <c r="K59" s="22"/>
      <c r="N59" s="203"/>
      <c r="O59" s="204"/>
      <c r="T59" s="203"/>
      <c r="U59" s="204"/>
      <c r="BJ59" s="203"/>
    </row>
    <row r="60" spans="2:70" x14ac:dyDescent="0.25">
      <c r="K60" s="22"/>
      <c r="N60" s="203"/>
      <c r="O60" s="204"/>
      <c r="T60" s="203"/>
      <c r="U60" s="204"/>
      <c r="BJ60" s="203"/>
    </row>
    <row r="61" spans="2:70" x14ac:dyDescent="0.25">
      <c r="K61" s="22"/>
      <c r="N61" s="203"/>
      <c r="O61" s="204"/>
      <c r="T61" s="203"/>
      <c r="U61" s="204"/>
      <c r="BJ61" s="203"/>
    </row>
    <row r="62" spans="2:70" x14ac:dyDescent="0.25">
      <c r="K62" s="22"/>
      <c r="N62" s="203"/>
      <c r="O62" s="204"/>
      <c r="T62" s="203"/>
      <c r="U62" s="204"/>
      <c r="BJ62" s="203"/>
    </row>
    <row r="63" spans="2:70" x14ac:dyDescent="0.25">
      <c r="K63" s="22"/>
      <c r="N63" s="203"/>
      <c r="O63" s="204"/>
      <c r="T63" s="203"/>
      <c r="U63" s="204"/>
      <c r="BJ63" s="203"/>
    </row>
    <row r="64" spans="2:70" x14ac:dyDescent="0.25">
      <c r="K64" s="22"/>
      <c r="N64" s="203"/>
      <c r="O64" s="204"/>
      <c r="T64" s="203"/>
      <c r="U64" s="204"/>
      <c r="BJ64" s="203"/>
    </row>
    <row r="65" spans="11:62" x14ac:dyDescent="0.25">
      <c r="K65" s="22"/>
    </row>
    <row r="66" spans="11:62" x14ac:dyDescent="0.25">
      <c r="K66" s="22"/>
    </row>
    <row r="67" spans="11:62" x14ac:dyDescent="0.25">
      <c r="K67" s="22"/>
    </row>
    <row r="68" spans="11:62" x14ac:dyDescent="0.25">
      <c r="K68" s="22"/>
      <c r="N68" s="203"/>
      <c r="O68" s="204"/>
      <c r="T68" s="203"/>
      <c r="U68" s="204"/>
      <c r="BJ68" s="203"/>
    </row>
    <row r="69" spans="11:62" x14ac:dyDescent="0.25">
      <c r="K69" s="22"/>
      <c r="N69" s="203"/>
      <c r="O69" s="204"/>
      <c r="T69" s="203"/>
      <c r="U69" s="204"/>
      <c r="BJ69" s="203"/>
    </row>
    <row r="70" spans="11:62" x14ac:dyDescent="0.25">
      <c r="K70" s="22"/>
      <c r="N70" s="203"/>
      <c r="O70" s="204"/>
      <c r="T70" s="203"/>
      <c r="U70" s="204"/>
      <c r="BJ70" s="203"/>
    </row>
    <row r="71" spans="11:62" x14ac:dyDescent="0.25">
      <c r="K71" s="22"/>
      <c r="N71" s="203"/>
      <c r="O71" s="204"/>
      <c r="T71" s="203"/>
      <c r="U71" s="204"/>
      <c r="BJ71" s="203"/>
    </row>
    <row r="72" spans="11:62" x14ac:dyDescent="0.25">
      <c r="K72" s="22"/>
      <c r="N72" s="203"/>
      <c r="O72" s="204"/>
      <c r="T72" s="203"/>
      <c r="U72" s="204"/>
      <c r="BJ72" s="203"/>
    </row>
    <row r="73" spans="11:62" x14ac:dyDescent="0.25">
      <c r="K73" s="22"/>
    </row>
    <row r="74" spans="11:62" x14ac:dyDescent="0.25">
      <c r="K74" s="22"/>
      <c r="N74" s="203"/>
      <c r="O74" s="204"/>
      <c r="T74" s="203"/>
      <c r="U74" s="204"/>
      <c r="BJ74" s="203"/>
    </row>
    <row r="75" spans="11:62" x14ac:dyDescent="0.25">
      <c r="K75" s="22"/>
      <c r="N75" s="203"/>
      <c r="O75" s="204"/>
      <c r="T75" s="203"/>
      <c r="U75" s="204"/>
      <c r="BJ75" s="203"/>
    </row>
    <row r="76" spans="11:62" x14ac:dyDescent="0.25">
      <c r="K76" s="22"/>
      <c r="N76" s="203"/>
      <c r="O76" s="204"/>
      <c r="T76" s="203"/>
      <c r="U76" s="204"/>
      <c r="BJ76" s="203"/>
    </row>
    <row r="77" spans="11:62" x14ac:dyDescent="0.25">
      <c r="K77" s="22"/>
      <c r="N77" s="203"/>
      <c r="O77" s="204"/>
      <c r="T77" s="203"/>
      <c r="U77" s="204"/>
      <c r="BJ77" s="203"/>
    </row>
    <row r="78" spans="11:62" x14ac:dyDescent="0.25">
      <c r="K78" s="22"/>
      <c r="N78" s="203"/>
      <c r="O78" s="204"/>
      <c r="T78" s="203"/>
      <c r="U78" s="204"/>
      <c r="BJ78" s="203"/>
    </row>
    <row r="79" spans="11:62" x14ac:dyDescent="0.25">
      <c r="K79" s="22"/>
      <c r="N79" s="203"/>
      <c r="O79" s="204"/>
      <c r="T79" s="203"/>
      <c r="U79" s="204"/>
      <c r="BJ79" s="203"/>
    </row>
    <row r="80" spans="11:62" x14ac:dyDescent="0.25">
      <c r="K80" s="22"/>
      <c r="N80" s="203"/>
      <c r="O80" s="204"/>
      <c r="T80" s="203"/>
      <c r="U80" s="204"/>
      <c r="BJ80" s="203"/>
    </row>
    <row r="81" spans="11:62" x14ac:dyDescent="0.25">
      <c r="K81" s="22"/>
      <c r="N81" s="203"/>
      <c r="O81" s="204"/>
      <c r="T81" s="203"/>
      <c r="U81" s="204"/>
      <c r="BJ81" s="203"/>
    </row>
    <row r="82" spans="11:62" x14ac:dyDescent="0.25">
      <c r="K82" s="22"/>
      <c r="N82" s="203"/>
      <c r="O82" s="204"/>
      <c r="T82" s="203"/>
      <c r="U82" s="204"/>
      <c r="BJ82" s="203"/>
    </row>
    <row r="83" spans="11:62" x14ac:dyDescent="0.25">
      <c r="K83" s="22"/>
      <c r="N83" s="203"/>
      <c r="O83" s="204"/>
      <c r="T83" s="203"/>
      <c r="U83" s="204"/>
      <c r="BJ83" s="203"/>
    </row>
    <row r="84" spans="11:62" x14ac:dyDescent="0.25">
      <c r="K84" s="22"/>
      <c r="N84" s="203"/>
      <c r="O84" s="204"/>
      <c r="T84" s="203"/>
      <c r="U84" s="204"/>
      <c r="BJ84" s="203"/>
    </row>
    <row r="85" spans="11:62" x14ac:dyDescent="0.25">
      <c r="K85" s="22"/>
      <c r="N85" s="203"/>
      <c r="O85" s="204"/>
      <c r="T85" s="203"/>
      <c r="U85" s="204"/>
      <c r="BJ85" s="203"/>
    </row>
    <row r="86" spans="11:62" x14ac:dyDescent="0.25">
      <c r="K86" s="22"/>
      <c r="N86" s="203"/>
      <c r="O86" s="204"/>
      <c r="T86" s="203"/>
      <c r="U86" s="204"/>
      <c r="BJ86" s="203"/>
    </row>
    <row r="87" spans="11:62" x14ac:dyDescent="0.25">
      <c r="K87" s="22"/>
    </row>
    <row r="88" spans="11:62" x14ac:dyDescent="0.25">
      <c r="K88" s="22"/>
      <c r="N88" s="203"/>
      <c r="O88" s="204"/>
      <c r="T88" s="203"/>
      <c r="U88" s="204"/>
      <c r="BJ88" s="203"/>
    </row>
    <row r="89" spans="11:62" x14ac:dyDescent="0.25">
      <c r="K89" s="22"/>
      <c r="N89" s="203"/>
      <c r="O89" s="204"/>
      <c r="T89" s="203"/>
      <c r="U89" s="204"/>
      <c r="BJ89" s="203"/>
    </row>
    <row r="90" spans="11:62" x14ac:dyDescent="0.25">
      <c r="K90" s="22"/>
      <c r="N90" s="203"/>
      <c r="O90" s="204"/>
      <c r="T90" s="203"/>
      <c r="U90" s="204"/>
      <c r="BJ90" s="203"/>
    </row>
    <row r="91" spans="11:62" x14ac:dyDescent="0.25">
      <c r="K91" s="22"/>
    </row>
    <row r="92" spans="11:62" x14ac:dyDescent="0.25">
      <c r="K92" s="22"/>
    </row>
    <row r="93" spans="11:62" x14ac:dyDescent="0.25">
      <c r="K93" s="22"/>
      <c r="N93" s="203"/>
      <c r="O93" s="204"/>
      <c r="T93" s="203"/>
      <c r="U93" s="204"/>
      <c r="BJ93" s="203"/>
    </row>
    <row r="94" spans="11:62" x14ac:dyDescent="0.25">
      <c r="K94" s="22"/>
      <c r="N94" s="203"/>
      <c r="O94" s="204"/>
      <c r="T94" s="203"/>
      <c r="U94" s="204"/>
      <c r="BJ94" s="203"/>
    </row>
    <row r="95" spans="11:62" x14ac:dyDescent="0.25">
      <c r="K95" s="22"/>
      <c r="N95" s="203"/>
      <c r="O95" s="204"/>
      <c r="T95" s="203"/>
      <c r="U95" s="204"/>
      <c r="BJ95" s="203"/>
    </row>
    <row r="96" spans="11:62" x14ac:dyDescent="0.25">
      <c r="K96" s="22"/>
      <c r="N96" s="203"/>
      <c r="O96" s="204"/>
      <c r="T96" s="203"/>
      <c r="U96" s="204"/>
      <c r="BJ96" s="203"/>
    </row>
    <row r="97" spans="11:62" x14ac:dyDescent="0.25">
      <c r="K97" s="22"/>
      <c r="N97" s="203"/>
      <c r="O97" s="204"/>
      <c r="T97" s="203"/>
      <c r="U97" s="204"/>
      <c r="BJ97" s="203"/>
    </row>
    <row r="98" spans="11:62" x14ac:dyDescent="0.25">
      <c r="K98" s="22"/>
      <c r="N98" s="203"/>
      <c r="O98" s="204"/>
      <c r="T98" s="203"/>
      <c r="U98" s="204"/>
      <c r="BJ98" s="203"/>
    </row>
    <row r="99" spans="11:62" x14ac:dyDescent="0.25">
      <c r="K99" s="22"/>
      <c r="N99" s="203"/>
      <c r="O99" s="204"/>
      <c r="T99" s="203"/>
      <c r="U99" s="204"/>
      <c r="BJ99" s="203"/>
    </row>
    <row r="100" spans="11:62" x14ac:dyDescent="0.25">
      <c r="N100" s="203"/>
      <c r="O100" s="204"/>
      <c r="T100" s="203"/>
      <c r="U100" s="204"/>
      <c r="BJ100" s="203"/>
    </row>
    <row r="101" spans="11:62" x14ac:dyDescent="0.25">
      <c r="N101" s="203"/>
      <c r="O101" s="204"/>
      <c r="T101" s="203"/>
      <c r="U101" s="204"/>
      <c r="BJ101" s="203"/>
    </row>
    <row r="105" spans="11:62" x14ac:dyDescent="0.25">
      <c r="N105" s="203"/>
      <c r="O105" s="204"/>
      <c r="T105" s="203"/>
      <c r="U105" s="204"/>
      <c r="BJ105" s="203"/>
    </row>
    <row r="106" spans="11:62" x14ac:dyDescent="0.25">
      <c r="N106" s="203"/>
      <c r="O106" s="204"/>
      <c r="T106" s="203"/>
      <c r="U106" s="204"/>
      <c r="BJ106" s="203"/>
    </row>
    <row r="107" spans="11:62" x14ac:dyDescent="0.25">
      <c r="N107" s="203"/>
      <c r="O107" s="204"/>
      <c r="T107" s="203"/>
      <c r="U107" s="204"/>
      <c r="BJ107" s="203"/>
    </row>
    <row r="108" spans="11:62" x14ac:dyDescent="0.25">
      <c r="N108" s="203"/>
      <c r="O108" s="204"/>
      <c r="T108" s="203"/>
      <c r="U108" s="204"/>
      <c r="BJ108" s="203"/>
    </row>
    <row r="109" spans="11:62" x14ac:dyDescent="0.25">
      <c r="N109" s="203"/>
      <c r="O109" s="204"/>
      <c r="T109" s="203"/>
      <c r="U109" s="204"/>
      <c r="BJ109" s="203"/>
    </row>
    <row r="110" spans="11:62" x14ac:dyDescent="0.25">
      <c r="N110" s="203"/>
      <c r="O110" s="204"/>
      <c r="T110" s="203"/>
      <c r="U110" s="204"/>
      <c r="BJ110" s="203"/>
    </row>
    <row r="111" spans="11:62" x14ac:dyDescent="0.25">
      <c r="N111" s="203"/>
      <c r="O111" s="204"/>
      <c r="T111" s="203"/>
      <c r="U111" s="204"/>
      <c r="BJ111" s="203"/>
    </row>
    <row r="112" spans="11:62" x14ac:dyDescent="0.25">
      <c r="N112" s="203"/>
      <c r="O112" s="204"/>
      <c r="T112" s="203"/>
      <c r="U112" s="204"/>
      <c r="BJ112" s="203"/>
    </row>
    <row r="113" spans="14:62" x14ac:dyDescent="0.25">
      <c r="N113" s="203"/>
      <c r="O113" s="204"/>
      <c r="T113" s="203"/>
      <c r="U113" s="204"/>
      <c r="BJ113" s="203"/>
    </row>
    <row r="116" spans="14:62" x14ac:dyDescent="0.25">
      <c r="N116" s="203"/>
      <c r="O116" s="204"/>
      <c r="T116" s="203"/>
      <c r="U116" s="204"/>
      <c r="BJ116" s="203"/>
    </row>
    <row r="117" spans="14:62" x14ac:dyDescent="0.25">
      <c r="N117" s="203"/>
      <c r="O117" s="204"/>
      <c r="T117" s="203"/>
      <c r="U117" s="204"/>
      <c r="BJ117" s="203"/>
    </row>
    <row r="119" spans="14:62" x14ac:dyDescent="0.25">
      <c r="N119" s="203"/>
      <c r="O119" s="204"/>
      <c r="T119" s="203"/>
      <c r="U119" s="204"/>
      <c r="BJ119" s="203"/>
    </row>
    <row r="120" spans="14:62" x14ac:dyDescent="0.25">
      <c r="N120" s="203"/>
      <c r="O120" s="204"/>
      <c r="T120" s="203"/>
      <c r="U120" s="204"/>
      <c r="BJ120" s="203"/>
    </row>
    <row r="121" spans="14:62" x14ac:dyDescent="0.25">
      <c r="N121" s="203"/>
      <c r="O121" s="204"/>
      <c r="T121" s="203"/>
      <c r="U121" s="204"/>
      <c r="BJ121" s="203"/>
    </row>
    <row r="122" spans="14:62" x14ac:dyDescent="0.25">
      <c r="N122" s="203"/>
      <c r="O122" s="204"/>
      <c r="T122" s="203"/>
      <c r="U122" s="204"/>
      <c r="BJ122" s="203"/>
    </row>
    <row r="123" spans="14:62" x14ac:dyDescent="0.25">
      <c r="N123" s="203"/>
      <c r="O123" s="204"/>
      <c r="T123" s="203"/>
      <c r="U123" s="204"/>
      <c r="BJ123" s="203"/>
    </row>
    <row r="124" spans="14:62" x14ac:dyDescent="0.25">
      <c r="N124" s="203"/>
      <c r="O124" s="204"/>
      <c r="T124" s="203"/>
      <c r="U124" s="204"/>
      <c r="BJ124" s="203"/>
    </row>
    <row r="125" spans="14:62" x14ac:dyDescent="0.25">
      <c r="N125" s="203"/>
      <c r="O125" s="204"/>
      <c r="T125" s="203"/>
      <c r="U125" s="204"/>
      <c r="BJ125" s="203"/>
    </row>
    <row r="126" spans="14:62" x14ac:dyDescent="0.25">
      <c r="N126" s="203"/>
      <c r="O126" s="204"/>
      <c r="T126" s="203"/>
      <c r="U126" s="204"/>
      <c r="BJ126" s="203"/>
    </row>
    <row r="130" spans="14:62" x14ac:dyDescent="0.25">
      <c r="N130" s="203"/>
      <c r="O130" s="204"/>
      <c r="T130" s="203"/>
      <c r="U130" s="204"/>
      <c r="BJ130" s="203"/>
    </row>
    <row r="131" spans="14:62" x14ac:dyDescent="0.25">
      <c r="N131" s="203"/>
      <c r="O131" s="204"/>
      <c r="T131" s="203"/>
      <c r="U131" s="204"/>
      <c r="BJ131" s="203"/>
    </row>
    <row r="132" spans="14:62" x14ac:dyDescent="0.25">
      <c r="N132" s="203"/>
      <c r="O132" s="204"/>
      <c r="T132" s="203"/>
      <c r="U132" s="204"/>
      <c r="BJ132" s="203"/>
    </row>
    <row r="133" spans="14:62" x14ac:dyDescent="0.25">
      <c r="N133" s="203"/>
      <c r="O133" s="204"/>
      <c r="T133" s="203"/>
      <c r="U133" s="204"/>
      <c r="BJ133" s="203"/>
    </row>
    <row r="134" spans="14:62" x14ac:dyDescent="0.25">
      <c r="N134" s="203"/>
      <c r="O134" s="204"/>
      <c r="T134" s="203"/>
      <c r="U134" s="204"/>
      <c r="BJ134" s="203"/>
    </row>
    <row r="135" spans="14:62" x14ac:dyDescent="0.25">
      <c r="N135" s="203"/>
      <c r="O135" s="204"/>
      <c r="T135" s="203"/>
      <c r="U135" s="204"/>
      <c r="BJ135" s="203"/>
    </row>
    <row r="136" spans="14:62" x14ac:dyDescent="0.25">
      <c r="N136" s="203"/>
      <c r="O136" s="204"/>
      <c r="T136" s="203"/>
      <c r="U136" s="204"/>
      <c r="BJ136" s="203"/>
    </row>
    <row r="141" spans="14:62" x14ac:dyDescent="0.25">
      <c r="N141" s="203"/>
      <c r="O141" s="204"/>
      <c r="T141" s="203"/>
      <c r="U141" s="204"/>
      <c r="BJ141" s="203"/>
    </row>
    <row r="142" spans="14:62" x14ac:dyDescent="0.25">
      <c r="N142" s="203"/>
      <c r="O142" s="204"/>
      <c r="T142" s="203"/>
      <c r="U142" s="204"/>
      <c r="BJ142" s="203"/>
    </row>
    <row r="143" spans="14:62" x14ac:dyDescent="0.25">
      <c r="N143" s="203"/>
      <c r="O143" s="204"/>
      <c r="T143" s="203"/>
      <c r="U143" s="204"/>
      <c r="BJ143" s="203"/>
    </row>
    <row r="144" spans="14:62" x14ac:dyDescent="0.25">
      <c r="N144" s="203"/>
      <c r="O144" s="204"/>
      <c r="T144" s="203"/>
      <c r="U144" s="204"/>
      <c r="BJ144" s="203"/>
    </row>
    <row r="145" spans="14:62" x14ac:dyDescent="0.25">
      <c r="N145" s="203"/>
      <c r="O145" s="204"/>
      <c r="T145" s="203"/>
      <c r="U145" s="204"/>
      <c r="BJ145" s="203"/>
    </row>
    <row r="146" spans="14:62" x14ac:dyDescent="0.25">
      <c r="N146" s="203"/>
      <c r="O146" s="204"/>
      <c r="T146" s="203"/>
      <c r="U146" s="204"/>
      <c r="BJ146" s="203"/>
    </row>
    <row r="147" spans="14:62" x14ac:dyDescent="0.25">
      <c r="N147" s="203"/>
      <c r="O147" s="204"/>
      <c r="T147" s="203"/>
      <c r="U147" s="204"/>
      <c r="BJ147" s="203"/>
    </row>
  </sheetData>
  <sheetProtection sheet="1" formatCells="0" formatColumns="0" formatRows="0" sort="0" autoFilter="0" pivotTables="0"/>
  <autoFilter ref="A36:BR41" xr:uid="{C17AB63A-CC2E-45B1-9000-3DF8F50B2535}"/>
  <mergeCells count="239">
    <mergeCell ref="M40:M41"/>
    <mergeCell ref="P40:P41"/>
    <mergeCell ref="U40:U41"/>
    <mergeCell ref="N40:N41"/>
    <mergeCell ref="O40:O41"/>
    <mergeCell ref="T146:T147"/>
    <mergeCell ref="U146:U147"/>
    <mergeCell ref="N146:N147"/>
    <mergeCell ref="O146:O147"/>
    <mergeCell ref="I38:I39"/>
    <mergeCell ref="J38:J39"/>
    <mergeCell ref="K38:K39"/>
    <mergeCell ref="L38:L39"/>
    <mergeCell ref="W40:W41"/>
    <mergeCell ref="I40:I41"/>
    <mergeCell ref="J40:J41"/>
    <mergeCell ref="V38:V39"/>
    <mergeCell ref="W38:W39"/>
    <mergeCell ref="P38:P39"/>
    <mergeCell ref="Q38:Q39"/>
    <mergeCell ref="R38:R39"/>
    <mergeCell ref="S38:S39"/>
    <mergeCell ref="U144:U145"/>
    <mergeCell ref="BJ144:BJ145"/>
    <mergeCell ref="O144:O145"/>
    <mergeCell ref="T144:T145"/>
    <mergeCell ref="N144:N145"/>
    <mergeCell ref="A38:A39"/>
    <mergeCell ref="B38:B39"/>
    <mergeCell ref="E38:E39"/>
    <mergeCell ref="F38:F39"/>
    <mergeCell ref="G38:G39"/>
    <mergeCell ref="H38:H39"/>
    <mergeCell ref="X40:X41"/>
    <mergeCell ref="A40:A41"/>
    <mergeCell ref="B40:B41"/>
    <mergeCell ref="E40:E41"/>
    <mergeCell ref="F40:F41"/>
    <mergeCell ref="G40:G41"/>
    <mergeCell ref="H40:H41"/>
    <mergeCell ref="X38:X39"/>
    <mergeCell ref="Q40:Q41"/>
    <mergeCell ref="R40:R41"/>
    <mergeCell ref="S40:S41"/>
    <mergeCell ref="V40:V41"/>
    <mergeCell ref="K40:K41"/>
    <mergeCell ref="U134:U136"/>
    <mergeCell ref="BJ134:BJ136"/>
    <mergeCell ref="O134:O136"/>
    <mergeCell ref="T134:T136"/>
    <mergeCell ref="N134:N136"/>
    <mergeCell ref="BJ141:BJ143"/>
    <mergeCell ref="T141:T143"/>
    <mergeCell ref="U141:U143"/>
    <mergeCell ref="N141:N143"/>
    <mergeCell ref="O141:O143"/>
    <mergeCell ref="U130:U131"/>
    <mergeCell ref="BJ130:BJ131"/>
    <mergeCell ref="O130:O131"/>
    <mergeCell ref="T130:T131"/>
    <mergeCell ref="N130:N131"/>
    <mergeCell ref="BJ132:BJ133"/>
    <mergeCell ref="T132:T133"/>
    <mergeCell ref="U132:U133"/>
    <mergeCell ref="N132:N133"/>
    <mergeCell ref="O132:O133"/>
    <mergeCell ref="U122:U124"/>
    <mergeCell ref="BJ122:BJ124"/>
    <mergeCell ref="O122:O124"/>
    <mergeCell ref="T122:T124"/>
    <mergeCell ref="N122:N124"/>
    <mergeCell ref="BJ125:BJ126"/>
    <mergeCell ref="T125:T126"/>
    <mergeCell ref="U125:U126"/>
    <mergeCell ref="N125:N126"/>
    <mergeCell ref="O125:O126"/>
    <mergeCell ref="U116:U117"/>
    <mergeCell ref="BJ116:BJ117"/>
    <mergeCell ref="O116:O117"/>
    <mergeCell ref="T116:T117"/>
    <mergeCell ref="N116:N117"/>
    <mergeCell ref="BJ119:BJ121"/>
    <mergeCell ref="T119:T121"/>
    <mergeCell ref="U119:U121"/>
    <mergeCell ref="N119:N121"/>
    <mergeCell ref="O119:O121"/>
    <mergeCell ref="U107:U109"/>
    <mergeCell ref="BJ107:BJ109"/>
    <mergeCell ref="O107:O109"/>
    <mergeCell ref="T107:T109"/>
    <mergeCell ref="N107:N109"/>
    <mergeCell ref="BJ110:BJ113"/>
    <mergeCell ref="T110:T113"/>
    <mergeCell ref="U110:U113"/>
    <mergeCell ref="N110:N113"/>
    <mergeCell ref="O110:O113"/>
    <mergeCell ref="U100:U101"/>
    <mergeCell ref="BJ100:BJ101"/>
    <mergeCell ref="O100:O101"/>
    <mergeCell ref="T100:T101"/>
    <mergeCell ref="N100:N101"/>
    <mergeCell ref="BJ105:BJ106"/>
    <mergeCell ref="T105:T106"/>
    <mergeCell ref="U105:U106"/>
    <mergeCell ref="N105:N106"/>
    <mergeCell ref="O105:O106"/>
    <mergeCell ref="U96:U97"/>
    <mergeCell ref="BJ96:BJ97"/>
    <mergeCell ref="O96:O97"/>
    <mergeCell ref="T96:T97"/>
    <mergeCell ref="N96:N97"/>
    <mergeCell ref="BJ98:BJ99"/>
    <mergeCell ref="T98:T99"/>
    <mergeCell ref="U98:U99"/>
    <mergeCell ref="N98:N99"/>
    <mergeCell ref="O98:O99"/>
    <mergeCell ref="U88:U90"/>
    <mergeCell ref="BJ88:BJ90"/>
    <mergeCell ref="O88:O90"/>
    <mergeCell ref="T88:T90"/>
    <mergeCell ref="N88:N90"/>
    <mergeCell ref="BJ93:BJ95"/>
    <mergeCell ref="T93:T95"/>
    <mergeCell ref="U93:U95"/>
    <mergeCell ref="N93:N95"/>
    <mergeCell ref="O93:O95"/>
    <mergeCell ref="U81:U83"/>
    <mergeCell ref="BJ81:BJ83"/>
    <mergeCell ref="O81:O83"/>
    <mergeCell ref="T81:T83"/>
    <mergeCell ref="N81:N83"/>
    <mergeCell ref="BJ84:BJ86"/>
    <mergeCell ref="T84:T86"/>
    <mergeCell ref="U84:U86"/>
    <mergeCell ref="N84:N86"/>
    <mergeCell ref="O84:O86"/>
    <mergeCell ref="U77:U78"/>
    <mergeCell ref="BJ77:BJ78"/>
    <mergeCell ref="O77:O78"/>
    <mergeCell ref="T77:T78"/>
    <mergeCell ref="N77:N78"/>
    <mergeCell ref="BJ79:BJ80"/>
    <mergeCell ref="T79:T80"/>
    <mergeCell ref="U79:U80"/>
    <mergeCell ref="N79:N80"/>
    <mergeCell ref="O79:O80"/>
    <mergeCell ref="U70:U72"/>
    <mergeCell ref="BJ70:BJ72"/>
    <mergeCell ref="O70:O72"/>
    <mergeCell ref="T70:T72"/>
    <mergeCell ref="N70:N72"/>
    <mergeCell ref="BJ74:BJ76"/>
    <mergeCell ref="T74:T76"/>
    <mergeCell ref="U74:U76"/>
    <mergeCell ref="N74:N76"/>
    <mergeCell ref="O74:O76"/>
    <mergeCell ref="U61:U64"/>
    <mergeCell ref="BJ61:BJ64"/>
    <mergeCell ref="O61:O64"/>
    <mergeCell ref="T61:T64"/>
    <mergeCell ref="N61:N64"/>
    <mergeCell ref="BJ68:BJ69"/>
    <mergeCell ref="T68:T69"/>
    <mergeCell ref="U68:U69"/>
    <mergeCell ref="N68:N69"/>
    <mergeCell ref="O68:O69"/>
    <mergeCell ref="U56:U57"/>
    <mergeCell ref="BJ56:BJ57"/>
    <mergeCell ref="O56:O57"/>
    <mergeCell ref="T56:T57"/>
    <mergeCell ref="N56:N57"/>
    <mergeCell ref="BJ58:BJ60"/>
    <mergeCell ref="T58:T60"/>
    <mergeCell ref="U58:U60"/>
    <mergeCell ref="N58:N60"/>
    <mergeCell ref="O58:O60"/>
    <mergeCell ref="U51:U52"/>
    <mergeCell ref="BJ51:BJ52"/>
    <mergeCell ref="O51:O52"/>
    <mergeCell ref="T51:T52"/>
    <mergeCell ref="N51:N52"/>
    <mergeCell ref="BJ54:BJ55"/>
    <mergeCell ref="T54:T55"/>
    <mergeCell ref="U54:U55"/>
    <mergeCell ref="N54:N55"/>
    <mergeCell ref="O54:O55"/>
    <mergeCell ref="T38:T39"/>
    <mergeCell ref="U38:U39"/>
    <mergeCell ref="T40:T41"/>
    <mergeCell ref="BJ46:BJ48"/>
    <mergeCell ref="T46:T48"/>
    <mergeCell ref="U46:U48"/>
    <mergeCell ref="N46:N48"/>
    <mergeCell ref="O46:O48"/>
    <mergeCell ref="B2:D5"/>
    <mergeCell ref="E2:X5"/>
    <mergeCell ref="D28:F28"/>
    <mergeCell ref="D35:K35"/>
    <mergeCell ref="L35:X35"/>
    <mergeCell ref="Y35:BK35"/>
    <mergeCell ref="M38:M39"/>
    <mergeCell ref="N38:N39"/>
    <mergeCell ref="O38:O39"/>
    <mergeCell ref="BK38:BK39"/>
    <mergeCell ref="L42:L45"/>
    <mergeCell ref="M42:M45"/>
    <mergeCell ref="P42:P45"/>
    <mergeCell ref="Q42:Q45"/>
    <mergeCell ref="R42:R45"/>
    <mergeCell ref="L40:L41"/>
    <mergeCell ref="A42:A45"/>
    <mergeCell ref="B42:B45"/>
    <mergeCell ref="E42:E45"/>
    <mergeCell ref="F42:F45"/>
    <mergeCell ref="G42:G45"/>
    <mergeCell ref="H42:H45"/>
    <mergeCell ref="I42:I45"/>
    <mergeCell ref="J42:J45"/>
    <mergeCell ref="K42:K45"/>
    <mergeCell ref="N42:N45"/>
    <mergeCell ref="O42:O45"/>
    <mergeCell ref="T42:T45"/>
    <mergeCell ref="U42:U45"/>
    <mergeCell ref="S42:S45"/>
    <mergeCell ref="V42:V45"/>
    <mergeCell ref="W42:W45"/>
    <mergeCell ref="X42:X45"/>
    <mergeCell ref="BO42:BO45"/>
    <mergeCell ref="BQ42:BQ45"/>
    <mergeCell ref="BJ146:BJ147"/>
    <mergeCell ref="BK40:BK41"/>
    <mergeCell ref="BO38:BO39"/>
    <mergeCell ref="BQ38:BQ39"/>
    <mergeCell ref="BO40:BO41"/>
    <mergeCell ref="BQ40:BQ41"/>
    <mergeCell ref="BK42:BK45"/>
    <mergeCell ref="BJ38:BJ39"/>
    <mergeCell ref="BJ40:BJ41"/>
    <mergeCell ref="BJ42:BJ45"/>
  </mergeCells>
  <conditionalFormatting sqref="O37:Q38 V37:X38">
    <cfRule type="containsText" dxfId="651" priority="316" operator="containsText" text="RIESGO BAJO">
      <formula>NOT(ISERROR(SEARCH("RIESGO BAJO",O37)))</formula>
    </cfRule>
    <cfRule type="containsText" dxfId="650" priority="317" operator="containsText" text="RIESGO MODERADO">
      <formula>NOT(ISERROR(SEARCH("RIESGO MODERADO",O37)))</formula>
    </cfRule>
    <cfRule type="containsText" dxfId="649" priority="318" operator="containsText" text="RIESGO ALTO">
      <formula>NOT(ISERROR(SEARCH("RIESGO ALTO",O37)))</formula>
    </cfRule>
    <cfRule type="containsText" dxfId="648" priority="319" operator="containsText" text="RIESGO EXTREMO">
      <formula>NOT(ISERROR(SEARCH("RIESGO EXTREMO",O37)))</formula>
    </cfRule>
  </conditionalFormatting>
  <conditionalFormatting sqref="X40">
    <cfRule type="containsText" dxfId="647" priority="271" operator="containsText" text="RIESGO BAJO">
      <formula>NOT(ISERROR(SEARCH("RIESGO BAJO",X40)))</formula>
    </cfRule>
    <cfRule type="containsText" dxfId="646" priority="272" operator="containsText" text="RIESGO MODERADO">
      <formula>NOT(ISERROR(SEARCH("RIESGO MODERADO",X40)))</formula>
    </cfRule>
    <cfRule type="containsText" dxfId="645" priority="273" operator="containsText" text="RIESGO ALTO">
      <formula>NOT(ISERROR(SEARCH("RIESGO ALTO",X40)))</formula>
    </cfRule>
    <cfRule type="containsText" dxfId="644" priority="274" operator="containsText" text="RIESGO EXTREMO">
      <formula>NOT(ISERROR(SEARCH("RIESGO EXTREMO",X40)))</formula>
    </cfRule>
  </conditionalFormatting>
  <conditionalFormatting sqref="P40">
    <cfRule type="containsText" dxfId="643" priority="255" operator="containsText" text="RIESGO BAJO">
      <formula>NOT(ISERROR(SEARCH("RIESGO BAJO",P40)))</formula>
    </cfRule>
    <cfRule type="containsText" dxfId="642" priority="256" operator="containsText" text="RIESGO MODERADO">
      <formula>NOT(ISERROR(SEARCH("RIESGO MODERADO",P40)))</formula>
    </cfRule>
    <cfRule type="containsText" dxfId="641" priority="257" operator="containsText" text="RIESGO ALTO">
      <formula>NOT(ISERROR(SEARCH("RIESGO ALTO",P40)))</formula>
    </cfRule>
    <cfRule type="containsText" dxfId="640" priority="258" operator="containsText" text="RIESGO EXTREMO">
      <formula>NOT(ISERROR(SEARCH("RIESGO EXTREMO",P40)))</formula>
    </cfRule>
  </conditionalFormatting>
  <conditionalFormatting sqref="W40">
    <cfRule type="containsText" dxfId="635" priority="215" operator="containsText" text="RIESGO BAJO">
      <formula>NOT(ISERROR(SEARCH("RIESGO BAJO",W40)))</formula>
    </cfRule>
    <cfRule type="containsText" dxfId="634" priority="216" operator="containsText" text="RIESGO MODERADO">
      <formula>NOT(ISERROR(SEARCH("RIESGO MODERADO",W40)))</formula>
    </cfRule>
    <cfRule type="containsText" dxfId="633" priority="217" operator="containsText" text="RIESGO ALTO">
      <formula>NOT(ISERROR(SEARCH("RIESGO ALTO",W40)))</formula>
    </cfRule>
    <cfRule type="containsText" dxfId="632" priority="218" operator="containsText" text="RIESGO EXTREMO">
      <formula>NOT(ISERROR(SEARCH("RIESGO EXTREMO",W40)))</formula>
    </cfRule>
  </conditionalFormatting>
  <conditionalFormatting sqref="Q40">
    <cfRule type="containsText" dxfId="627" priority="187" operator="containsText" text="RIESGO BAJO">
      <formula>NOT(ISERROR(SEARCH("RIESGO BAJO",Q40)))</formula>
    </cfRule>
    <cfRule type="containsText" dxfId="626" priority="188" operator="containsText" text="RIESGO MODERADO">
      <formula>NOT(ISERROR(SEARCH("RIESGO MODERADO",Q40)))</formula>
    </cfRule>
    <cfRule type="containsText" dxfId="625" priority="189" operator="containsText" text="RIESGO ALTO">
      <formula>NOT(ISERROR(SEARCH("RIESGO ALTO",Q40)))</formula>
    </cfRule>
    <cfRule type="containsText" dxfId="624" priority="190" operator="containsText" text="RIESGO EXTREMO">
      <formula>NOT(ISERROR(SEARCH("RIESGO EXTREMO",Q40)))</formula>
    </cfRule>
  </conditionalFormatting>
  <conditionalFormatting sqref="V40">
    <cfRule type="containsText" dxfId="623" priority="131" operator="containsText" text="RIESGO BAJO">
      <formula>NOT(ISERROR(SEARCH("RIESGO BAJO",V40)))</formula>
    </cfRule>
    <cfRule type="containsText" dxfId="622" priority="132" operator="containsText" text="RIESGO MODERADO">
      <formula>NOT(ISERROR(SEARCH("RIESGO MODERADO",V40)))</formula>
    </cfRule>
    <cfRule type="containsText" dxfId="621" priority="133" operator="containsText" text="RIESGO ALTO">
      <formula>NOT(ISERROR(SEARCH("RIESGO ALTO",V40)))</formula>
    </cfRule>
    <cfRule type="containsText" dxfId="620" priority="134" operator="containsText" text="RIESGO EXTREMO">
      <formula>NOT(ISERROR(SEARCH("RIESGO EXTREMO",V40)))</formula>
    </cfRule>
  </conditionalFormatting>
  <conditionalFormatting sqref="W42:W44">
    <cfRule type="containsText" dxfId="615" priority="63" operator="containsText" text="RIESGO BAJO">
      <formula>NOT(ISERROR(SEARCH("RIESGO BAJO",W42)))</formula>
    </cfRule>
    <cfRule type="containsText" dxfId="614" priority="64" operator="containsText" text="RIESGO MODERADO">
      <formula>NOT(ISERROR(SEARCH("RIESGO MODERADO",W42)))</formula>
    </cfRule>
    <cfRule type="containsText" dxfId="613" priority="65" operator="containsText" text="RIESGO ALTO">
      <formula>NOT(ISERROR(SEARCH("RIESGO ALTO",W42)))</formula>
    </cfRule>
    <cfRule type="containsText" dxfId="612" priority="66" operator="containsText" text="RIESGO EXTREMO">
      <formula>NOT(ISERROR(SEARCH("RIESGO EXTREMO",W42)))</formula>
    </cfRule>
  </conditionalFormatting>
  <conditionalFormatting sqref="X42:X44">
    <cfRule type="containsText" dxfId="611" priority="59" operator="containsText" text="RIESGO BAJO">
      <formula>NOT(ISERROR(SEARCH("RIESGO BAJO",X42)))</formula>
    </cfRule>
    <cfRule type="containsText" dxfId="610" priority="60" operator="containsText" text="RIESGO MODERADO">
      <formula>NOT(ISERROR(SEARCH("RIESGO MODERADO",X42)))</formula>
    </cfRule>
    <cfRule type="containsText" dxfId="609" priority="61" operator="containsText" text="RIESGO ALTO">
      <formula>NOT(ISERROR(SEARCH("RIESGO ALTO",X42)))</formula>
    </cfRule>
    <cfRule type="containsText" dxfId="608" priority="62" operator="containsText" text="RIESGO EXTREMO">
      <formula>NOT(ISERROR(SEARCH("RIESGO EXTREMO",X42)))</formula>
    </cfRule>
  </conditionalFormatting>
  <conditionalFormatting sqref="Q42:Q44">
    <cfRule type="containsText" dxfId="607" priority="51" operator="containsText" text="RIESGO BAJO">
      <formula>NOT(ISERROR(SEARCH("RIESGO BAJO",Q42)))</formula>
    </cfRule>
    <cfRule type="containsText" dxfId="606" priority="52" operator="containsText" text="RIESGO MODERADO">
      <formula>NOT(ISERROR(SEARCH("RIESGO MODERADO",Q42)))</formula>
    </cfRule>
    <cfRule type="containsText" dxfId="605" priority="53" operator="containsText" text="RIESGO ALTO">
      <formula>NOT(ISERROR(SEARCH("RIESGO ALTO",Q42)))</formula>
    </cfRule>
    <cfRule type="containsText" dxfId="604" priority="54" operator="containsText" text="RIESGO EXTREMO">
      <formula>NOT(ISERROR(SEARCH("RIESGO EXTREMO",Q42)))</formula>
    </cfRule>
  </conditionalFormatting>
  <conditionalFormatting sqref="O40">
    <cfRule type="containsText" dxfId="603" priority="19" operator="containsText" text="RIESGO BAJO">
      <formula>NOT(ISERROR(SEARCH("RIESGO BAJO",O40)))</formula>
    </cfRule>
    <cfRule type="containsText" dxfId="602" priority="20" operator="containsText" text="RIESGO MODERADO">
      <formula>NOT(ISERROR(SEARCH("RIESGO MODERADO",O40)))</formula>
    </cfRule>
    <cfRule type="containsText" dxfId="601" priority="21" operator="containsText" text="RIESGO ALTO">
      <formula>NOT(ISERROR(SEARCH("RIESGO ALTO",O40)))</formula>
    </cfRule>
    <cfRule type="containsText" dxfId="600" priority="22" operator="containsText" text="RIESGO EXTREMO">
      <formula>NOT(ISERROR(SEARCH("RIESGO EXTREMO",O40)))</formula>
    </cfRule>
  </conditionalFormatting>
  <conditionalFormatting sqref="V42:V44">
    <cfRule type="containsText" dxfId="599" priority="43" operator="containsText" text="RIESGO BAJO">
      <formula>NOT(ISERROR(SEARCH("RIESGO BAJO",V42)))</formula>
    </cfRule>
    <cfRule type="containsText" dxfId="598" priority="44" operator="containsText" text="RIESGO MODERADO">
      <formula>NOT(ISERROR(SEARCH("RIESGO MODERADO",V42)))</formula>
    </cfRule>
    <cfRule type="containsText" dxfId="597" priority="45" operator="containsText" text="RIESGO ALTO">
      <formula>NOT(ISERROR(SEARCH("RIESGO ALTO",V42)))</formula>
    </cfRule>
    <cfRule type="containsText" dxfId="596" priority="46" operator="containsText" text="RIESGO EXTREMO">
      <formula>NOT(ISERROR(SEARCH("RIESGO EXTREMO",V42)))</formula>
    </cfRule>
  </conditionalFormatting>
  <conditionalFormatting sqref="U40">
    <cfRule type="containsText" dxfId="595" priority="3" operator="containsText" text="RIESGO BAJO">
      <formula>NOT(ISERROR(SEARCH("RIESGO BAJO",U40)))</formula>
    </cfRule>
    <cfRule type="containsText" dxfId="594" priority="4" operator="containsText" text="RIESGO MODERADO">
      <formula>NOT(ISERROR(SEARCH("RIESGO MODERADO",U40)))</formula>
    </cfRule>
    <cfRule type="containsText" dxfId="593" priority="5" operator="containsText" text="RIESGO ALTO">
      <formula>NOT(ISERROR(SEARCH("RIESGO ALTO",U40)))</formula>
    </cfRule>
    <cfRule type="containsText" dxfId="592" priority="6" operator="containsText" text="RIESGO EXTREMO">
      <formula>NOT(ISERROR(SEARCH("RIESGO EXTREMO",U40)))</formula>
    </cfRule>
  </conditionalFormatting>
  <conditionalFormatting sqref="P42:P44">
    <cfRule type="containsText" dxfId="591" priority="31" operator="containsText" text="RIESGO BAJO">
      <formula>NOT(ISERROR(SEARCH("RIESGO BAJO",P42)))</formula>
    </cfRule>
    <cfRule type="containsText" dxfId="590" priority="32" operator="containsText" text="RIESGO MODERADO">
      <formula>NOT(ISERROR(SEARCH("RIESGO MODERADO",P42)))</formula>
    </cfRule>
    <cfRule type="containsText" dxfId="589" priority="33" operator="containsText" text="RIESGO ALTO">
      <formula>NOT(ISERROR(SEARCH("RIESGO ALTO",P42)))</formula>
    </cfRule>
    <cfRule type="containsText" dxfId="588" priority="34" operator="containsText" text="RIESGO EXTREMO">
      <formula>NOT(ISERROR(SEARCH("RIESGO EXTREMO",P42)))</formula>
    </cfRule>
  </conditionalFormatting>
  <conditionalFormatting sqref="O42:O44">
    <cfRule type="containsText" dxfId="587" priority="27" operator="containsText" text="RIESGO BAJO">
      <formula>NOT(ISERROR(SEARCH("RIESGO BAJO",O42)))</formula>
    </cfRule>
    <cfRule type="containsText" dxfId="586" priority="28" operator="containsText" text="RIESGO MODERADO">
      <formula>NOT(ISERROR(SEARCH("RIESGO MODERADO",O42)))</formula>
    </cfRule>
    <cfRule type="containsText" dxfId="585" priority="29" operator="containsText" text="RIESGO ALTO">
      <formula>NOT(ISERROR(SEARCH("RIESGO ALTO",O42)))</formula>
    </cfRule>
    <cfRule type="containsText" dxfId="584" priority="30" operator="containsText" text="RIESGO EXTREMO">
      <formula>NOT(ISERROR(SEARCH("RIESGO EXTREMO",O42)))</formula>
    </cfRule>
  </conditionalFormatting>
  <conditionalFormatting sqref="U42:U44">
    <cfRule type="containsText" dxfId="583" priority="23" operator="containsText" text="RIESGO BAJO">
      <formula>NOT(ISERROR(SEARCH("RIESGO BAJO",U42)))</formula>
    </cfRule>
    <cfRule type="containsText" dxfId="582" priority="24" operator="containsText" text="RIESGO MODERADO">
      <formula>NOT(ISERROR(SEARCH("RIESGO MODERADO",U42)))</formula>
    </cfRule>
    <cfRule type="containsText" dxfId="581" priority="25" operator="containsText" text="RIESGO ALTO">
      <formula>NOT(ISERROR(SEARCH("RIESGO ALTO",U42)))</formula>
    </cfRule>
    <cfRule type="containsText" dxfId="580" priority="26" operator="containsText" text="RIESGO EXTREMO">
      <formula>NOT(ISERROR(SEARCH("RIESGO EXTREMO",U42)))</formula>
    </cfRule>
  </conditionalFormatting>
  <conditionalFormatting sqref="U37">
    <cfRule type="containsText" dxfId="579" priority="11" operator="containsText" text="RIESGO BAJO">
      <formula>NOT(ISERROR(SEARCH("RIESGO BAJO",U37)))</formula>
    </cfRule>
    <cfRule type="containsText" dxfId="578" priority="12" operator="containsText" text="RIESGO MODERADO">
      <formula>NOT(ISERROR(SEARCH("RIESGO MODERADO",U37)))</formula>
    </cfRule>
    <cfRule type="containsText" dxfId="577" priority="13" operator="containsText" text="RIESGO ALTO">
      <formula>NOT(ISERROR(SEARCH("RIESGO ALTO",U37)))</formula>
    </cfRule>
    <cfRule type="containsText" dxfId="576" priority="14" operator="containsText" text="RIESGO EXTREMO">
      <formula>NOT(ISERROR(SEARCH("RIESGO EXTREMO",U37)))</formula>
    </cfRule>
  </conditionalFormatting>
  <conditionalFormatting sqref="U38">
    <cfRule type="containsText" dxfId="575" priority="7" operator="containsText" text="RIESGO BAJO">
      <formula>NOT(ISERROR(SEARCH("RIESGO BAJO",U38)))</formula>
    </cfRule>
    <cfRule type="containsText" dxfId="574" priority="8" operator="containsText" text="RIESGO MODERADO">
      <formula>NOT(ISERROR(SEARCH("RIESGO MODERADO",U38)))</formula>
    </cfRule>
    <cfRule type="containsText" dxfId="573" priority="9" operator="containsText" text="RIESGO ALTO">
      <formula>NOT(ISERROR(SEARCH("RIESGO ALTO",U38)))</formula>
    </cfRule>
    <cfRule type="containsText" dxfId="572" priority="10" operator="containsText" text="RIESGO EXTREMO">
      <formula>NOT(ISERROR(SEARCH("RIESGO EXTREMO",U38)))</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F40 F42:F44 F37:F38" xr:uid="{86378448-70B1-4EB4-B31F-8E5DC0923197}">
      <formula1>$F$6:$F$11</formula1>
    </dataValidation>
    <dataValidation type="list" allowBlank="1" showInputMessage="1" showErrorMessage="1" sqref="G40 G42:G44 G37:G38" xr:uid="{27E6A27B-C9E2-4600-AFA6-548E43AE7DA5}">
      <formula1>$G$6:$G$11</formula1>
    </dataValidation>
    <dataValidation type="list" allowBlank="1" showInputMessage="1" showErrorMessage="1" sqref="H40 H42:H44 H37:H38" xr:uid="{3CAC1127-E91A-4976-B9AC-13780EF67DCE}">
      <formula1>$H$6:$H$12</formula1>
    </dataValidation>
    <dataValidation type="list" allowBlank="1" showInputMessage="1" showErrorMessage="1" sqref="Q40 Q42:Q44 Q37:Q38" xr:uid="{39037430-7A7D-4A88-B515-7BFEFCF9F0B3}">
      <formula1>#REF!</formula1>
    </dataValidation>
    <dataValidation type="list" allowBlank="1" showInputMessage="1" showErrorMessage="1" sqref="L37:L45 R37:R45" xr:uid="{124E5581-7FB9-46EE-95A5-EAFC2927C24B}">
      <formula1>$L$6:$L$10</formula1>
    </dataValidation>
    <dataValidation type="list" allowBlank="1" showInputMessage="1" showErrorMessage="1" sqref="M37:M45 S37:S45" xr:uid="{BDCA5FD1-BA03-400A-883D-511761361D6D}">
      <formula1>$M$6:$M$10</formula1>
    </dataValidation>
    <dataValidation type="list" allowBlank="1" showInputMessage="1" showErrorMessage="1" sqref="AN37:AN45" xr:uid="{6FCB4511-A35C-42DC-A5EA-7A91E00F9DE4}">
      <formula1>$AN$6:$AN$14</formula1>
    </dataValidation>
    <dataValidation type="list" allowBlank="1" showInputMessage="1" showErrorMessage="1" sqref="E37:E45" xr:uid="{BD155898-292D-468B-8CB8-DA49A8431A67}">
      <formula1>$E$6:$E$15</formula1>
    </dataValidation>
    <dataValidation type="list" allowBlank="1" showInputMessage="1" showErrorMessage="1" sqref="D37:D45" xr:uid="{BD0E81F9-07FC-45D6-9BAA-6AEDA79055D0}">
      <formula1>$D$6:$D$25</formula1>
    </dataValidation>
    <dataValidation type="list" allowBlank="1" showInputMessage="1" showErrorMessage="1" sqref="BL37:BM45" xr:uid="{EAA435D0-023F-40DC-BBA6-D68AD0FEBD1C}">
      <formula1>$BL$6:$BL$7</formula1>
    </dataValidation>
    <dataValidation type="list" allowBlank="1" showInputMessage="1" showErrorMessage="1" sqref="X37:X45" xr:uid="{54008952-2340-4714-B4F7-C762945C5FD6}">
      <formula1>$X$6:$X$7</formula1>
    </dataValidation>
    <dataValidation type="list" allowBlank="1" showInputMessage="1" showErrorMessage="1" sqref="AJ37:AJ45" xr:uid="{891DCA69-61F2-4D54-A718-8A4DE768C7F4}">
      <formula1>$AJ$6:$AJ$8</formula1>
    </dataValidation>
    <dataValidation type="list" allowBlank="1" showInputMessage="1" showErrorMessage="1" sqref="AA37:AA45" xr:uid="{ABE53B01-E0D6-413C-8B4F-76BCF8BF4658}">
      <formula1>$AA$6:$AA$7</formula1>
    </dataValidation>
    <dataValidation type="list" allowBlank="1" showInputMessage="1" showErrorMessage="1" sqref="AK37:AM45" xr:uid="{B90B6242-40D5-4474-A9E3-CD4DCE38CA59}">
      <formula1>$AK$6:$AK$7</formula1>
    </dataValidation>
    <dataValidation type="list" allowBlank="1" showInputMessage="1" showErrorMessage="1" sqref="AP37:AP45" xr:uid="{94431BC9-3F4E-4ABB-9FD9-F7211B31C753}">
      <formula1>$AP$6:$AP$7</formula1>
    </dataValidation>
    <dataValidation type="list" allowBlank="1" showInputMessage="1" showErrorMessage="1" sqref="AQ37:AQ45" xr:uid="{AD369CBF-0796-49DE-80A3-D227E432EB21}">
      <formula1>$AQ$6:$AQ$7</formula1>
    </dataValidation>
    <dataValidation type="list" allowBlank="1" showInputMessage="1" showErrorMessage="1" sqref="AR37:AR45" xr:uid="{B654AC3A-F3F1-4924-A7B5-D80B7DF27506}">
      <formula1>$AR$6:$AR$7</formula1>
    </dataValidation>
    <dataValidation type="list" allowBlank="1" showInputMessage="1" showErrorMessage="1" sqref="AS37:AS45" xr:uid="{3AC96362-50FB-4C22-A8D8-C1B8C80ABC3C}">
      <formula1>$AS$6:$AS$8</formula1>
    </dataValidation>
    <dataValidation type="list" allowBlank="1" showInputMessage="1" showErrorMessage="1" sqref="AT37:AT45" xr:uid="{67FCB333-99A1-4404-9E88-49EAF9FDE57D}">
      <formula1>$AT$6:$AT$7</formula1>
    </dataValidation>
    <dataValidation type="list" allowBlank="1" showInputMessage="1" showErrorMessage="1" sqref="AU37:AU45" xr:uid="{0AC6F50A-54B2-4352-8439-0A4301AAC25B}">
      <formula1>$AU$6:$AU$7</formula1>
    </dataValidation>
    <dataValidation type="list" allowBlank="1" showInputMessage="1" showErrorMessage="1" sqref="AV37:AV45" xr:uid="{05362414-9377-4A1E-9599-FC302C1098D1}">
      <formula1>$AV$6:$AV$8</formula1>
    </dataValidation>
    <dataValidation type="list" allowBlank="1" showInputMessage="1" showErrorMessage="1" sqref="BF37:BF45" xr:uid="{76C94851-99A8-4D62-8DCB-0369091F9A42}">
      <formula1>$BF$6:$BF$8</formula1>
    </dataValidation>
    <dataValidation type="list" allowBlank="1" showInputMessage="1" showErrorMessage="1" sqref="AC37:AC45" xr:uid="{85005348-BECB-4F72-9971-5FA21C31EA9B}">
      <formula1>$AC$6:$AC$7</formula1>
    </dataValidation>
    <dataValidation type="list" allowBlank="1" showInputMessage="1" showErrorMessage="1" sqref="AI37:AI45" xr:uid="{FB6F73B8-2DC0-49D7-B244-0E47A397F67A}">
      <formula1>$AI$6:$AI$7</formula1>
    </dataValidation>
    <dataValidation type="list" allowBlank="1" showInputMessage="1" showErrorMessage="1" sqref="AO37:AO45" xr:uid="{A48B124E-C54A-4227-A237-3185E2CEDF48}">
      <formula1>$AO$6:$AO$7</formula1>
    </dataValidation>
  </dataValidation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3C58-FF3E-461C-8184-AE8E79A11ED4}">
  <sheetPr>
    <tabColor theme="8" tint="-0.249977111117893"/>
  </sheetPr>
  <dimension ref="A1:BR142"/>
  <sheetViews>
    <sheetView showGridLines="0" zoomScale="70" zoomScaleNormal="70" zoomScaleSheetLayoutView="8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3.3320312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73" width="11.44140625" style="1" customWidth="1"/>
    <col min="74"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700</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70" s="4" customFormat="1" ht="15.05" hidden="1" thickBot="1" x14ac:dyDescent="0.35">
      <c r="B33" s="15"/>
      <c r="C33" s="27"/>
      <c r="AG33" s="16"/>
      <c r="AH33" s="16"/>
      <c r="BR33" s="27"/>
    </row>
    <row r="34" spans="1:70" s="4" customFormat="1" ht="15.05" hidden="1" thickBot="1" x14ac:dyDescent="0.35">
      <c r="B34" s="15"/>
      <c r="C34" s="27"/>
      <c r="AG34" s="16"/>
      <c r="AH34" s="16"/>
      <c r="BR34" s="27"/>
    </row>
    <row r="35" spans="1:70"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70"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70" s="37" customFormat="1" ht="120.05" customHeight="1" x14ac:dyDescent="0.2">
      <c r="A37" s="150">
        <v>57</v>
      </c>
      <c r="B37" s="150" t="s">
        <v>459</v>
      </c>
      <c r="C37" s="56" t="s">
        <v>43</v>
      </c>
      <c r="D37" s="75" t="s">
        <v>43</v>
      </c>
      <c r="E37" s="151" t="s">
        <v>32</v>
      </c>
      <c r="F37" s="152" t="s">
        <v>69</v>
      </c>
      <c r="G37" s="152" t="s">
        <v>77</v>
      </c>
      <c r="H37" s="152" t="s">
        <v>82</v>
      </c>
      <c r="I37" s="153" t="s">
        <v>357</v>
      </c>
      <c r="J37" s="154" t="s">
        <v>358</v>
      </c>
      <c r="K37" s="153" t="s">
        <v>359</v>
      </c>
      <c r="L37" s="152">
        <v>1</v>
      </c>
      <c r="M37" s="152">
        <v>3</v>
      </c>
      <c r="N37" s="156">
        <f t="shared" ref="N37:N43" si="0">+L37*M37</f>
        <v>3</v>
      </c>
      <c r="O37" s="205" t="str">
        <f>(CONCATENATE(L37,M37))</f>
        <v>13</v>
      </c>
      <c r="P37" s="205" t="str">
        <f>IF(OR(O37="11",O37="12",O37="21",O37="22",O37="31"),$P$9,IF(OR(O37="41",O37="32",O37="23",O37="13"),$P$8,IF(OR(O37="51",O37="52",O37="42",O37="43",O37="33",O37="24",O37="14"),$P$7,IF(OR(O37="53",O37="54",O37="44",O37="34",O37="55",O37="45",O37="35",O37="25",O37="15"),$P$6,0))))</f>
        <v>RIESGO MODERADO</v>
      </c>
      <c r="Q37" s="157" t="s">
        <v>90</v>
      </c>
      <c r="R37" s="187">
        <v>1</v>
      </c>
      <c r="S37" s="187">
        <f>INT(M37-BQ37)</f>
        <v>2</v>
      </c>
      <c r="T37" s="156">
        <f t="shared" ref="T37:T43" si="1">+R37*S37</f>
        <v>2</v>
      </c>
      <c r="U37" s="205" t="str">
        <f>(CONCATENATE(R37,S37))</f>
        <v>12</v>
      </c>
      <c r="V37" s="205" t="str">
        <f>IF(OR(U37="11",U37="12",U37="21",U37="22",U37="31"),$P$9,IF(OR(U37="41",U37="32",U37="23",U37="13"),$P$8,IF(OR(U37="51",U37="52",U37="42",U37="43",U37="33",U37="24",U37="14"),$P$7,IF(OR(U37="53",U37="54",U37="44",U37="34",U37="55",U37="45",U37="35",U37="25",U37="15"),$P$6,0))))</f>
        <v>RIESGO BAJO</v>
      </c>
      <c r="W37" s="152" t="s">
        <v>529</v>
      </c>
      <c r="X37" s="152" t="s">
        <v>23</v>
      </c>
      <c r="Y37" s="76" t="s">
        <v>693</v>
      </c>
      <c r="Z37" s="80" t="s">
        <v>568</v>
      </c>
      <c r="AA37" s="80" t="s">
        <v>23</v>
      </c>
      <c r="AB37" s="80" t="s">
        <v>569</v>
      </c>
      <c r="AC37" s="33" t="s">
        <v>7</v>
      </c>
      <c r="AD37" s="72">
        <f t="shared" ref="AD37:AD43" si="2">+SUM(AE37:AH37)</f>
        <v>0</v>
      </c>
      <c r="AE37" s="33">
        <v>0</v>
      </c>
      <c r="AF37" s="33">
        <v>0</v>
      </c>
      <c r="AG37" s="33">
        <v>0</v>
      </c>
      <c r="AH37" s="33">
        <v>0</v>
      </c>
      <c r="AI37" s="33" t="s">
        <v>6</v>
      </c>
      <c r="AJ37" s="80" t="s">
        <v>20</v>
      </c>
      <c r="AK37" s="80" t="s">
        <v>6</v>
      </c>
      <c r="AL37" s="80" t="s">
        <v>6</v>
      </c>
      <c r="AM37" s="80" t="s">
        <v>6</v>
      </c>
      <c r="AN37" s="80" t="s">
        <v>29</v>
      </c>
      <c r="AO37" s="33" t="s">
        <v>117</v>
      </c>
      <c r="AP37" s="33" t="s">
        <v>101</v>
      </c>
      <c r="AQ37" s="33" t="s">
        <v>103</v>
      </c>
      <c r="AR37" s="33" t="s">
        <v>105</v>
      </c>
      <c r="AS37" s="33" t="str">
        <f t="shared" ref="AS37:AS43" si="3">+IF(AJ37="Preventivo","Prevenir",IF(AJ37="Detectivo","Detectar","No es un control"))</f>
        <v>Prevenir</v>
      </c>
      <c r="AT37" s="80" t="s">
        <v>108</v>
      </c>
      <c r="AU37" s="80" t="s">
        <v>110</v>
      </c>
      <c r="AV37" s="80" t="s">
        <v>112</v>
      </c>
      <c r="AW37" s="33">
        <f t="shared" ref="AW37:AW43" si="4">+IF(AP37=$AP$6,$AP$10,$AP$11)</f>
        <v>15</v>
      </c>
      <c r="AX37" s="33">
        <f t="shared" ref="AX37:AX43" si="5">+IF(AQ37=$AQ$6,$AQ$10,$AQ$11)</f>
        <v>15</v>
      </c>
      <c r="AY37" s="33">
        <f t="shared" ref="AY37:AY43" si="6">+IF(AR37=$AR$6,$AR$10,$AR$11)</f>
        <v>15</v>
      </c>
      <c r="AZ37" s="33">
        <f t="shared" ref="AZ37:AZ43" si="7">IF(AS37=$AS$6,$AS$10,IF(AS37=$AS$7,$AS$11,0))</f>
        <v>15</v>
      </c>
      <c r="BA37" s="33">
        <f t="shared" ref="BA37:BA43" si="8">+IF(AT37=$AT$6,$AT$10,$AT$11)</f>
        <v>15</v>
      </c>
      <c r="BB37" s="33">
        <f t="shared" ref="BB37:BB43" si="9">+IF(AU37=$AU$6,$AU$10,$AU$11)</f>
        <v>15</v>
      </c>
      <c r="BC37" s="33">
        <f t="shared" ref="BC37:BC43" si="10">IF(AV37=$AV$6,$AV$10,IF(AV37=$AV$7,$AV$11,0))</f>
        <v>10</v>
      </c>
      <c r="BD37" s="72">
        <f t="shared" ref="BD37:BD43" si="11">SUM(AW37:BC37)</f>
        <v>100</v>
      </c>
      <c r="BE37" s="72" t="str">
        <f t="shared" ref="BE37:BE43" si="12">+IF(BD37&lt;=85,"Débil",IF(AND(BD37&gt;85,BD37&lt;96),"Moderado","Fuerte"))</f>
        <v>Fuerte</v>
      </c>
      <c r="BF37" s="34" t="s">
        <v>156</v>
      </c>
      <c r="BG37" s="72" t="str">
        <f t="shared" ref="BG37:BG43" si="13">+IF(BF37=$BF$6,"Fuerte",IF(BF37=$BF$7,"Moderado","Débil"))</f>
        <v>Fuerte</v>
      </c>
      <c r="BH37" s="72" t="str">
        <f t="shared" ref="BH37:BH43" si="14">+IF(AND(BE37="Fuerte",BG37="Fuerte"),"Fuerte",IF(BE37="Débil","Débil",IF(BG37="Débil","Débil","Moderado")))</f>
        <v>Fuerte</v>
      </c>
      <c r="BI37" s="72">
        <f t="shared" ref="BI37:BI43" si="15">+IF(BH37=$BE$6,100,IF(BH37=$BE$7,50,0))</f>
        <v>100</v>
      </c>
      <c r="BJ37" s="149">
        <f>+AVERAGE(BI37:BI39)</f>
        <v>66.666666666666671</v>
      </c>
      <c r="BK37" s="186" t="str">
        <f t="shared" ref="BK37:BK42" si="16">IF(BJ37&lt;50,"Débil",IF(BJ37=100,"Fuerte","Moderado"))</f>
        <v>Moderado</v>
      </c>
      <c r="BL37" s="39" t="s">
        <v>165</v>
      </c>
      <c r="BM37" s="39" t="s">
        <v>165</v>
      </c>
      <c r="BN37" s="66">
        <f>IF(E37=$E$7,0,IF(AND(BK37="Fuerte",BL37="Directamente"),2,IF(AND(BK37="Moderado",BL37="Directamente"),1,0)))</f>
        <v>1</v>
      </c>
      <c r="BO37" s="185">
        <f>+AVERAGE(BN37:BN39)</f>
        <v>1</v>
      </c>
      <c r="BP37" s="66">
        <f>IF(D37=$E$7,0,IF(AND(BK37="Fuerte",BL37="Indirectamente"),1,IF(AND(BK37="Fuerte",BL37="Directamente"),2,IF(AND(BK37="Moderado",BL37="Directamente"),1,0))))</f>
        <v>1</v>
      </c>
      <c r="BQ37" s="185">
        <f>+AVERAGE(BP37:BP39)</f>
        <v>1</v>
      </c>
      <c r="BR37" s="56" t="s">
        <v>43</v>
      </c>
    </row>
    <row r="38" spans="1:70" s="37" customFormat="1" ht="116.3" customHeight="1" x14ac:dyDescent="0.2">
      <c r="A38" s="150"/>
      <c r="B38" s="150"/>
      <c r="C38" s="56" t="s">
        <v>43</v>
      </c>
      <c r="D38" s="75" t="s">
        <v>43</v>
      </c>
      <c r="E38" s="151"/>
      <c r="F38" s="152"/>
      <c r="G38" s="152"/>
      <c r="H38" s="152"/>
      <c r="I38" s="153"/>
      <c r="J38" s="154"/>
      <c r="K38" s="153"/>
      <c r="L38" s="152"/>
      <c r="M38" s="152"/>
      <c r="N38" s="156">
        <f t="shared" si="0"/>
        <v>0</v>
      </c>
      <c r="O38" s="205"/>
      <c r="P38" s="205"/>
      <c r="Q38" s="157"/>
      <c r="R38" s="155">
        <f>+L38-BN38</f>
        <v>-1</v>
      </c>
      <c r="S38" s="155">
        <f>+M38-BQ38</f>
        <v>0</v>
      </c>
      <c r="T38" s="156">
        <f t="shared" si="1"/>
        <v>0</v>
      </c>
      <c r="U38" s="205"/>
      <c r="V38" s="205"/>
      <c r="W38" s="152"/>
      <c r="X38" s="152"/>
      <c r="Y38" s="76" t="s">
        <v>694</v>
      </c>
      <c r="Z38" s="80" t="s">
        <v>570</v>
      </c>
      <c r="AA38" s="80" t="s">
        <v>23</v>
      </c>
      <c r="AB38" s="80" t="s">
        <v>571</v>
      </c>
      <c r="AC38" s="33" t="s">
        <v>7</v>
      </c>
      <c r="AD38" s="72">
        <f t="shared" si="2"/>
        <v>0</v>
      </c>
      <c r="AE38" s="33">
        <v>0</v>
      </c>
      <c r="AF38" s="33">
        <v>0</v>
      </c>
      <c r="AG38" s="33">
        <v>0</v>
      </c>
      <c r="AH38" s="33">
        <v>0</v>
      </c>
      <c r="AI38" s="33" t="s">
        <v>6</v>
      </c>
      <c r="AJ38" s="80" t="s">
        <v>20</v>
      </c>
      <c r="AK38" s="80" t="s">
        <v>6</v>
      </c>
      <c r="AL38" s="80" t="s">
        <v>6</v>
      </c>
      <c r="AM38" s="80" t="s">
        <v>6</v>
      </c>
      <c r="AN38" s="80" t="s">
        <v>29</v>
      </c>
      <c r="AO38" s="33" t="s">
        <v>117</v>
      </c>
      <c r="AP38" s="33" t="s">
        <v>101</v>
      </c>
      <c r="AQ38" s="33" t="s">
        <v>103</v>
      </c>
      <c r="AR38" s="33" t="s">
        <v>105</v>
      </c>
      <c r="AS38" s="33" t="str">
        <f t="shared" si="3"/>
        <v>Prevenir</v>
      </c>
      <c r="AT38" s="80" t="s">
        <v>108</v>
      </c>
      <c r="AU38" s="80" t="s">
        <v>111</v>
      </c>
      <c r="AV38" s="80" t="s">
        <v>112</v>
      </c>
      <c r="AW38" s="33">
        <f t="shared" si="4"/>
        <v>15</v>
      </c>
      <c r="AX38" s="33">
        <f t="shared" si="5"/>
        <v>15</v>
      </c>
      <c r="AY38" s="33">
        <f t="shared" si="6"/>
        <v>15</v>
      </c>
      <c r="AZ38" s="33">
        <f t="shared" si="7"/>
        <v>15</v>
      </c>
      <c r="BA38" s="33">
        <f t="shared" si="8"/>
        <v>15</v>
      </c>
      <c r="BB38" s="33">
        <f t="shared" si="9"/>
        <v>0</v>
      </c>
      <c r="BC38" s="33">
        <f t="shared" si="10"/>
        <v>10</v>
      </c>
      <c r="BD38" s="72">
        <f t="shared" si="11"/>
        <v>85</v>
      </c>
      <c r="BE38" s="72" t="str">
        <f t="shared" si="12"/>
        <v>Débil</v>
      </c>
      <c r="BF38" s="34" t="s">
        <v>156</v>
      </c>
      <c r="BG38" s="72" t="str">
        <f t="shared" si="13"/>
        <v>Fuerte</v>
      </c>
      <c r="BH38" s="72" t="str">
        <f t="shared" si="14"/>
        <v>Débil</v>
      </c>
      <c r="BI38" s="72">
        <f t="shared" si="15"/>
        <v>0</v>
      </c>
      <c r="BJ38" s="149"/>
      <c r="BK38" s="186"/>
      <c r="BL38" s="39" t="s">
        <v>165</v>
      </c>
      <c r="BM38" s="39" t="s">
        <v>165</v>
      </c>
      <c r="BN38" s="66">
        <f>IF(E38=$E$7,0,IF(AND(BK37="Fuerte",BL38="Directamente"),2,IF(AND(BK37="Moderado",BL38="Directamente"),1,0)))</f>
        <v>1</v>
      </c>
      <c r="BO38" s="185"/>
      <c r="BP38" s="66">
        <f>IF(D38=$E$7,0,IF(AND(BK37="Fuerte",BL38="Indirectamente"),1,IF(AND(BK37="Fuerte",BL38="Directamente"),2,IF(AND(BK37="Moderado",BL38="Directamente"),1,0))))</f>
        <v>1</v>
      </c>
      <c r="BQ38" s="185"/>
      <c r="BR38" s="56" t="s">
        <v>43</v>
      </c>
    </row>
    <row r="39" spans="1:70" s="37" customFormat="1" ht="78.900000000000006" x14ac:dyDescent="0.2">
      <c r="A39" s="150"/>
      <c r="B39" s="150"/>
      <c r="C39" s="56" t="s">
        <v>43</v>
      </c>
      <c r="D39" s="75" t="s">
        <v>43</v>
      </c>
      <c r="E39" s="151"/>
      <c r="F39" s="152"/>
      <c r="G39" s="152"/>
      <c r="H39" s="152"/>
      <c r="I39" s="153"/>
      <c r="J39" s="154"/>
      <c r="K39" s="153"/>
      <c r="L39" s="152"/>
      <c r="M39" s="152"/>
      <c r="N39" s="156">
        <f t="shared" si="0"/>
        <v>0</v>
      </c>
      <c r="O39" s="205"/>
      <c r="P39" s="205"/>
      <c r="Q39" s="157"/>
      <c r="R39" s="155">
        <f>+L39-BN39</f>
        <v>-1</v>
      </c>
      <c r="S39" s="155">
        <f>+M39-BQ39</f>
        <v>0</v>
      </c>
      <c r="T39" s="156">
        <f t="shared" si="1"/>
        <v>0</v>
      </c>
      <c r="U39" s="205"/>
      <c r="V39" s="205"/>
      <c r="W39" s="152"/>
      <c r="X39" s="152"/>
      <c r="Y39" s="76" t="s">
        <v>695</v>
      </c>
      <c r="Z39" s="80" t="s">
        <v>572</v>
      </c>
      <c r="AA39" s="80" t="s">
        <v>23</v>
      </c>
      <c r="AB39" s="80" t="s">
        <v>407</v>
      </c>
      <c r="AC39" s="33" t="s">
        <v>7</v>
      </c>
      <c r="AD39" s="72">
        <f t="shared" si="2"/>
        <v>0</v>
      </c>
      <c r="AE39" s="33">
        <v>0</v>
      </c>
      <c r="AF39" s="33">
        <v>0</v>
      </c>
      <c r="AG39" s="33">
        <v>0</v>
      </c>
      <c r="AH39" s="33">
        <v>0</v>
      </c>
      <c r="AI39" s="33" t="s">
        <v>6</v>
      </c>
      <c r="AJ39" s="80" t="s">
        <v>20</v>
      </c>
      <c r="AK39" s="80" t="s">
        <v>6</v>
      </c>
      <c r="AL39" s="80" t="s">
        <v>6</v>
      </c>
      <c r="AM39" s="80" t="s">
        <v>6</v>
      </c>
      <c r="AN39" s="80" t="s">
        <v>29</v>
      </c>
      <c r="AO39" s="33" t="s">
        <v>117</v>
      </c>
      <c r="AP39" s="33" t="s">
        <v>101</v>
      </c>
      <c r="AQ39" s="33" t="s">
        <v>103</v>
      </c>
      <c r="AR39" s="33" t="s">
        <v>105</v>
      </c>
      <c r="AS39" s="33" t="str">
        <f t="shared" si="3"/>
        <v>Prevenir</v>
      </c>
      <c r="AT39" s="80" t="s">
        <v>108</v>
      </c>
      <c r="AU39" s="80" t="s">
        <v>110</v>
      </c>
      <c r="AV39" s="80" t="s">
        <v>112</v>
      </c>
      <c r="AW39" s="33">
        <f t="shared" si="4"/>
        <v>15</v>
      </c>
      <c r="AX39" s="33">
        <f t="shared" si="5"/>
        <v>15</v>
      </c>
      <c r="AY39" s="33">
        <f t="shared" si="6"/>
        <v>15</v>
      </c>
      <c r="AZ39" s="33">
        <f t="shared" si="7"/>
        <v>15</v>
      </c>
      <c r="BA39" s="33">
        <f t="shared" si="8"/>
        <v>15</v>
      </c>
      <c r="BB39" s="33">
        <f t="shared" si="9"/>
        <v>15</v>
      </c>
      <c r="BC39" s="33">
        <f t="shared" si="10"/>
        <v>10</v>
      </c>
      <c r="BD39" s="72">
        <f t="shared" si="11"/>
        <v>100</v>
      </c>
      <c r="BE39" s="72" t="str">
        <f t="shared" si="12"/>
        <v>Fuerte</v>
      </c>
      <c r="BF39" s="34" t="s">
        <v>156</v>
      </c>
      <c r="BG39" s="72" t="str">
        <f t="shared" si="13"/>
        <v>Fuerte</v>
      </c>
      <c r="BH39" s="72" t="str">
        <f t="shared" si="14"/>
        <v>Fuerte</v>
      </c>
      <c r="BI39" s="72">
        <f t="shared" si="15"/>
        <v>100</v>
      </c>
      <c r="BJ39" s="149"/>
      <c r="BK39" s="186"/>
      <c r="BL39" s="39" t="s">
        <v>165</v>
      </c>
      <c r="BM39" s="39" t="s">
        <v>165</v>
      </c>
      <c r="BN39" s="66">
        <f>IF(E39=$E$7,0,IF(AND(BK37="Fuerte",BL39="Directamente"),2,IF(AND(BK37="Moderado",BL39="Directamente"),1,0)))</f>
        <v>1</v>
      </c>
      <c r="BO39" s="185"/>
      <c r="BP39" s="66">
        <f>IF(D39=$E$7,0,IF(AND(BK37="Fuerte",BL39="Indirectamente"),1,IF(AND(BK37="Fuerte",BL39="Directamente"),2,IF(AND(BK37="Moderado",BL39="Directamente"),1,0))))</f>
        <v>1</v>
      </c>
      <c r="BQ39" s="185"/>
      <c r="BR39" s="56" t="s">
        <v>43</v>
      </c>
    </row>
    <row r="40" spans="1:70" s="37" customFormat="1" ht="118.5" customHeight="1" x14ac:dyDescent="0.2">
      <c r="A40" s="150">
        <v>58</v>
      </c>
      <c r="B40" s="150" t="s">
        <v>460</v>
      </c>
      <c r="C40" s="56" t="s">
        <v>43</v>
      </c>
      <c r="D40" s="75" t="s">
        <v>43</v>
      </c>
      <c r="E40" s="151" t="s">
        <v>32</v>
      </c>
      <c r="F40" s="152" t="s">
        <v>69</v>
      </c>
      <c r="G40" s="152" t="s">
        <v>76</v>
      </c>
      <c r="H40" s="152" t="s">
        <v>81</v>
      </c>
      <c r="I40" s="153" t="s">
        <v>360</v>
      </c>
      <c r="J40" s="154" t="s">
        <v>361</v>
      </c>
      <c r="K40" s="153" t="s">
        <v>362</v>
      </c>
      <c r="L40" s="152">
        <v>2</v>
      </c>
      <c r="M40" s="152">
        <v>4</v>
      </c>
      <c r="N40" s="156">
        <f t="shared" si="0"/>
        <v>8</v>
      </c>
      <c r="O40" s="205" t="str">
        <f>(CONCATENATE(L40,M40))</f>
        <v>24</v>
      </c>
      <c r="P40" s="205" t="str">
        <f>IF(OR(O40="11",O40="12",O40="21",O40="22",O40="31"),$P$9,IF(OR(O40="41",O40="32",O40="23",O40="13"),$P$8,IF(OR(O40="51",O40="52",O40="42",O40="43",O40="33",O40="24",O40="14"),$P$7,IF(OR(O40="53",O40="54",O40="44",O40="34",O40="55",O40="45",O40="35",O40="25",O40="15"),$P$6,0))))</f>
        <v>RIESGO ALTO</v>
      </c>
      <c r="Q40" s="157" t="s">
        <v>90</v>
      </c>
      <c r="R40" s="187">
        <f>INT(L40-BO40)</f>
        <v>2</v>
      </c>
      <c r="S40" s="187">
        <f>INT(M40-BQ40)</f>
        <v>4</v>
      </c>
      <c r="T40" s="156">
        <f t="shared" si="1"/>
        <v>8</v>
      </c>
      <c r="U40" s="205" t="str">
        <f>(CONCATENATE(R40,S40))</f>
        <v>24</v>
      </c>
      <c r="V40" s="205" t="str">
        <f>IF(OR(U40="11",U40="12",U40="21",U40="22",U40="31"),$P$9,IF(OR(U40="41",U40="32",U40="23",U40="13"),$P$8,IF(OR(U40="51",U40="52",U40="42",U40="43",U40="33",U40="24",U40="14"),$P$7,IF(OR(U40="53",U40="54",U40="44",U40="34",U40="55",U40="45",U40="35",U40="25",U40="15"),$P$6,0))))</f>
        <v>RIESGO ALTO</v>
      </c>
      <c r="W40" s="152" t="s">
        <v>529</v>
      </c>
      <c r="X40" s="152" t="s">
        <v>23</v>
      </c>
      <c r="Y40" s="76" t="s">
        <v>696</v>
      </c>
      <c r="Z40" s="80" t="s">
        <v>573</v>
      </c>
      <c r="AA40" s="80" t="s">
        <v>23</v>
      </c>
      <c r="AB40" s="80" t="s">
        <v>574</v>
      </c>
      <c r="AC40" s="33" t="s">
        <v>7</v>
      </c>
      <c r="AD40" s="72">
        <f t="shared" si="2"/>
        <v>0</v>
      </c>
      <c r="AE40" s="33">
        <v>0</v>
      </c>
      <c r="AF40" s="33">
        <v>0</v>
      </c>
      <c r="AG40" s="33">
        <v>0</v>
      </c>
      <c r="AH40" s="33">
        <v>0</v>
      </c>
      <c r="AI40" s="33" t="s">
        <v>6</v>
      </c>
      <c r="AJ40" s="80" t="s">
        <v>22</v>
      </c>
      <c r="AK40" s="80" t="s">
        <v>23</v>
      </c>
      <c r="AL40" s="80" t="s">
        <v>6</v>
      </c>
      <c r="AM40" s="80" t="s">
        <v>6</v>
      </c>
      <c r="AN40" s="80" t="s">
        <v>29</v>
      </c>
      <c r="AO40" s="33" t="s">
        <v>117</v>
      </c>
      <c r="AP40" s="33" t="s">
        <v>101</v>
      </c>
      <c r="AQ40" s="33" t="s">
        <v>103</v>
      </c>
      <c r="AR40" s="33" t="s">
        <v>105</v>
      </c>
      <c r="AS40" s="33" t="str">
        <f t="shared" si="3"/>
        <v>No es un control</v>
      </c>
      <c r="AT40" s="80" t="s">
        <v>108</v>
      </c>
      <c r="AU40" s="80" t="s">
        <v>110</v>
      </c>
      <c r="AV40" s="80" t="s">
        <v>112</v>
      </c>
      <c r="AW40" s="33">
        <f t="shared" si="4"/>
        <v>15</v>
      </c>
      <c r="AX40" s="33">
        <f t="shared" si="5"/>
        <v>15</v>
      </c>
      <c r="AY40" s="33">
        <f t="shared" si="6"/>
        <v>15</v>
      </c>
      <c r="AZ40" s="33">
        <f t="shared" si="7"/>
        <v>0</v>
      </c>
      <c r="BA40" s="33">
        <f t="shared" si="8"/>
        <v>15</v>
      </c>
      <c r="BB40" s="33">
        <f t="shared" si="9"/>
        <v>15</v>
      </c>
      <c r="BC40" s="33">
        <f t="shared" si="10"/>
        <v>10</v>
      </c>
      <c r="BD40" s="72">
        <f t="shared" si="11"/>
        <v>85</v>
      </c>
      <c r="BE40" s="72" t="str">
        <f t="shared" si="12"/>
        <v>Débil</v>
      </c>
      <c r="BF40" s="34" t="s">
        <v>156</v>
      </c>
      <c r="BG40" s="72" t="str">
        <f t="shared" si="13"/>
        <v>Fuerte</v>
      </c>
      <c r="BH40" s="72" t="str">
        <f t="shared" si="14"/>
        <v>Débil</v>
      </c>
      <c r="BI40" s="72">
        <f t="shared" si="15"/>
        <v>0</v>
      </c>
      <c r="BJ40" s="149">
        <f>+AVERAGE(BI40:BI41)</f>
        <v>0</v>
      </c>
      <c r="BK40" s="186" t="str">
        <f t="shared" si="16"/>
        <v>Débil</v>
      </c>
      <c r="BL40" s="39" t="s">
        <v>165</v>
      </c>
      <c r="BM40" s="39" t="s">
        <v>165</v>
      </c>
      <c r="BN40" s="66">
        <f>IF(E40=$E$7,0,IF(AND(BK40="Fuerte",BL40="Directamente"),2,IF(AND(BK40="Moderado",BL40="Directamente"),1,0)))</f>
        <v>0</v>
      </c>
      <c r="BO40" s="185">
        <f>+AVERAGE(BN40:BN41)</f>
        <v>0</v>
      </c>
      <c r="BP40" s="66">
        <f>IF(D40=$E$7,0,IF(AND(BK40="Fuerte",BL40="Indirectamente"),1,IF(AND(BK40="Fuerte",BL40="Directamente"),2,IF(AND(BK40="Moderado",BL40="Directamente"),1,0))))</f>
        <v>0</v>
      </c>
      <c r="BQ40" s="185">
        <f>+AVERAGE(BP40:BP41)</f>
        <v>0</v>
      </c>
      <c r="BR40" s="56" t="s">
        <v>43</v>
      </c>
    </row>
    <row r="41" spans="1:70" s="37" customFormat="1" ht="109.6" customHeight="1" x14ac:dyDescent="0.2">
      <c r="A41" s="150"/>
      <c r="B41" s="150"/>
      <c r="C41" s="56" t="s">
        <v>43</v>
      </c>
      <c r="D41" s="75" t="s">
        <v>43</v>
      </c>
      <c r="E41" s="151"/>
      <c r="F41" s="152"/>
      <c r="G41" s="152"/>
      <c r="H41" s="152"/>
      <c r="I41" s="153"/>
      <c r="J41" s="154"/>
      <c r="K41" s="153"/>
      <c r="L41" s="152"/>
      <c r="M41" s="152"/>
      <c r="N41" s="156">
        <f t="shared" si="0"/>
        <v>0</v>
      </c>
      <c r="O41" s="205"/>
      <c r="P41" s="205"/>
      <c r="Q41" s="157"/>
      <c r="R41" s="155">
        <f>+L41-BN41</f>
        <v>0</v>
      </c>
      <c r="S41" s="155">
        <f>+M41-BQ41</f>
        <v>0</v>
      </c>
      <c r="T41" s="156">
        <f t="shared" si="1"/>
        <v>0</v>
      </c>
      <c r="U41" s="205"/>
      <c r="V41" s="205"/>
      <c r="W41" s="152"/>
      <c r="X41" s="152"/>
      <c r="Y41" s="76" t="s">
        <v>697</v>
      </c>
      <c r="Z41" s="80" t="s">
        <v>575</v>
      </c>
      <c r="AA41" s="80" t="s">
        <v>23</v>
      </c>
      <c r="AB41" s="80" t="s">
        <v>576</v>
      </c>
      <c r="AC41" s="33" t="s">
        <v>7</v>
      </c>
      <c r="AD41" s="72">
        <f t="shared" si="2"/>
        <v>0</v>
      </c>
      <c r="AE41" s="33">
        <v>0</v>
      </c>
      <c r="AF41" s="33">
        <v>0</v>
      </c>
      <c r="AG41" s="33">
        <v>0</v>
      </c>
      <c r="AH41" s="33">
        <v>0</v>
      </c>
      <c r="AI41" s="33" t="s">
        <v>6</v>
      </c>
      <c r="AJ41" s="80" t="s">
        <v>20</v>
      </c>
      <c r="AK41" s="80" t="s">
        <v>6</v>
      </c>
      <c r="AL41" s="80" t="s">
        <v>6</v>
      </c>
      <c r="AM41" s="80" t="s">
        <v>6</v>
      </c>
      <c r="AN41" s="80" t="s">
        <v>29</v>
      </c>
      <c r="AO41" s="33" t="s">
        <v>117</v>
      </c>
      <c r="AP41" s="33" t="s">
        <v>101</v>
      </c>
      <c r="AQ41" s="33" t="s">
        <v>104</v>
      </c>
      <c r="AR41" s="33" t="s">
        <v>105</v>
      </c>
      <c r="AS41" s="33" t="str">
        <f t="shared" si="3"/>
        <v>Prevenir</v>
      </c>
      <c r="AT41" s="80" t="s">
        <v>108</v>
      </c>
      <c r="AU41" s="80" t="s">
        <v>110</v>
      </c>
      <c r="AV41" s="80" t="s">
        <v>112</v>
      </c>
      <c r="AW41" s="33">
        <f t="shared" si="4"/>
        <v>15</v>
      </c>
      <c r="AX41" s="33">
        <f t="shared" si="5"/>
        <v>0</v>
      </c>
      <c r="AY41" s="33">
        <f t="shared" si="6"/>
        <v>15</v>
      </c>
      <c r="AZ41" s="33">
        <f t="shared" si="7"/>
        <v>15</v>
      </c>
      <c r="BA41" s="33">
        <f t="shared" si="8"/>
        <v>15</v>
      </c>
      <c r="BB41" s="33">
        <f t="shared" si="9"/>
        <v>15</v>
      </c>
      <c r="BC41" s="33">
        <f t="shared" si="10"/>
        <v>10</v>
      </c>
      <c r="BD41" s="72">
        <f t="shared" si="11"/>
        <v>85</v>
      </c>
      <c r="BE41" s="72" t="str">
        <f t="shared" si="12"/>
        <v>Débil</v>
      </c>
      <c r="BF41" s="34" t="s">
        <v>156</v>
      </c>
      <c r="BG41" s="72" t="str">
        <f t="shared" si="13"/>
        <v>Fuerte</v>
      </c>
      <c r="BH41" s="72" t="str">
        <f t="shared" si="14"/>
        <v>Débil</v>
      </c>
      <c r="BI41" s="72">
        <f t="shared" si="15"/>
        <v>0</v>
      </c>
      <c r="BJ41" s="149"/>
      <c r="BK41" s="186"/>
      <c r="BL41" s="39" t="s">
        <v>165</v>
      </c>
      <c r="BM41" s="39" t="s">
        <v>165</v>
      </c>
      <c r="BN41" s="66">
        <f>IF(E41=$E$7,0,IF(AND(BK40="Fuerte",BL41="Directamente"),2,IF(AND(BK40="Moderado",BL41="Directamente"),1,0)))</f>
        <v>0</v>
      </c>
      <c r="BO41" s="185"/>
      <c r="BP41" s="66">
        <f>IF(D41=$E$7,0,IF(AND(BK40="Fuerte",BL41="Indirectamente"),1,IF(AND(BK40="Fuerte",BL41="Directamente"),2,IF(AND(BK40="Moderado",BL41="Directamente"),1,0))))</f>
        <v>0</v>
      </c>
      <c r="BQ41" s="185"/>
      <c r="BR41" s="56" t="s">
        <v>43</v>
      </c>
    </row>
    <row r="42" spans="1:70" s="37" customFormat="1" ht="105.05" customHeight="1" x14ac:dyDescent="0.2">
      <c r="A42" s="150">
        <v>59</v>
      </c>
      <c r="B42" s="150" t="s">
        <v>461</v>
      </c>
      <c r="C42" s="56" t="s">
        <v>43</v>
      </c>
      <c r="D42" s="75" t="s">
        <v>43</v>
      </c>
      <c r="E42" s="151" t="s">
        <v>34</v>
      </c>
      <c r="F42" s="152" t="s">
        <v>69</v>
      </c>
      <c r="G42" s="152" t="s">
        <v>76</v>
      </c>
      <c r="H42" s="152" t="s">
        <v>81</v>
      </c>
      <c r="I42" s="153" t="s">
        <v>363</v>
      </c>
      <c r="J42" s="154" t="s">
        <v>364</v>
      </c>
      <c r="K42" s="153" t="s">
        <v>303</v>
      </c>
      <c r="L42" s="152">
        <v>2</v>
      </c>
      <c r="M42" s="152">
        <v>5</v>
      </c>
      <c r="N42" s="156">
        <f t="shared" si="0"/>
        <v>10</v>
      </c>
      <c r="O42" s="205" t="str">
        <f>(CONCATENATE(L42,M42))</f>
        <v>25</v>
      </c>
      <c r="P42" s="205" t="str">
        <f>IF(OR(O42="11",O42="12",O42="21",O42="22",O42="31"),$P$9,IF(OR(O42="41",O42="32",O42="23",O42="13"),$P$8,IF(OR(O42="51",O42="52",O42="42",O42="43",O42="33",O42="24",O42="14"),$P$7,IF(OR(O42="53",O42="54",O42="44",O42="34",O42="55",O42="45",O42="35",O42="25",O42="15"),$P$6,0))))</f>
        <v>RIESGO EXTREMO</v>
      </c>
      <c r="Q42" s="157" t="s">
        <v>90</v>
      </c>
      <c r="R42" s="187">
        <f>INT(L42-BO42)</f>
        <v>1</v>
      </c>
      <c r="S42" s="187">
        <f>INT(M42-BQ42)</f>
        <v>5</v>
      </c>
      <c r="T42" s="156">
        <f t="shared" si="1"/>
        <v>5</v>
      </c>
      <c r="U42" s="205" t="str">
        <f>(CONCATENATE(R42,S42))</f>
        <v>15</v>
      </c>
      <c r="V42" s="205" t="str">
        <f>IF(OR(U42="11",U42="12",U42="21",U42="22",U42="31"),$P$9,IF(OR(U42="41",U42="32",U42="23",U42="13"),$P$8,IF(OR(U42="51",U42="52",U42="42",U42="43",U42="33",U42="24",U42="14"),$P$7,IF(OR(U42="53",U42="54",U42="44",U42="34",U42="55",U42="45",U42="35",U42="25",U42="15"),$P$6,0))))</f>
        <v>RIESGO EXTREMO</v>
      </c>
      <c r="W42" s="152" t="s">
        <v>529</v>
      </c>
      <c r="X42" s="152" t="s">
        <v>23</v>
      </c>
      <c r="Y42" s="76" t="s">
        <v>698</v>
      </c>
      <c r="Z42" s="80" t="s">
        <v>577</v>
      </c>
      <c r="AA42" s="80" t="s">
        <v>23</v>
      </c>
      <c r="AB42" s="80" t="s">
        <v>408</v>
      </c>
      <c r="AC42" s="33" t="s">
        <v>7</v>
      </c>
      <c r="AD42" s="72">
        <f t="shared" si="2"/>
        <v>1</v>
      </c>
      <c r="AE42" s="33">
        <v>0</v>
      </c>
      <c r="AF42" s="33">
        <v>1</v>
      </c>
      <c r="AG42" s="33">
        <v>0</v>
      </c>
      <c r="AH42" s="33">
        <v>0</v>
      </c>
      <c r="AI42" s="33" t="s">
        <v>23</v>
      </c>
      <c r="AJ42" s="80" t="s">
        <v>20</v>
      </c>
      <c r="AK42" s="80" t="s">
        <v>6</v>
      </c>
      <c r="AL42" s="80" t="s">
        <v>6</v>
      </c>
      <c r="AM42" s="80" t="s">
        <v>6</v>
      </c>
      <c r="AN42" s="80" t="s">
        <v>28</v>
      </c>
      <c r="AO42" s="33" t="s">
        <v>117</v>
      </c>
      <c r="AP42" s="33" t="s">
        <v>101</v>
      </c>
      <c r="AQ42" s="33" t="s">
        <v>103</v>
      </c>
      <c r="AR42" s="33" t="s">
        <v>105</v>
      </c>
      <c r="AS42" s="33" t="str">
        <f t="shared" si="3"/>
        <v>Prevenir</v>
      </c>
      <c r="AT42" s="80" t="s">
        <v>108</v>
      </c>
      <c r="AU42" s="80" t="s">
        <v>110</v>
      </c>
      <c r="AV42" s="80" t="s">
        <v>112</v>
      </c>
      <c r="AW42" s="33">
        <f t="shared" si="4"/>
        <v>15</v>
      </c>
      <c r="AX42" s="33">
        <f t="shared" si="5"/>
        <v>15</v>
      </c>
      <c r="AY42" s="33">
        <f t="shared" si="6"/>
        <v>15</v>
      </c>
      <c r="AZ42" s="33">
        <f t="shared" si="7"/>
        <v>15</v>
      </c>
      <c r="BA42" s="33">
        <f t="shared" si="8"/>
        <v>15</v>
      </c>
      <c r="BB42" s="33">
        <f t="shared" si="9"/>
        <v>15</v>
      </c>
      <c r="BC42" s="33">
        <f t="shared" si="10"/>
        <v>10</v>
      </c>
      <c r="BD42" s="72">
        <f t="shared" si="11"/>
        <v>100</v>
      </c>
      <c r="BE42" s="72" t="str">
        <f t="shared" si="12"/>
        <v>Fuerte</v>
      </c>
      <c r="BF42" s="34" t="s">
        <v>156</v>
      </c>
      <c r="BG42" s="72" t="str">
        <f t="shared" si="13"/>
        <v>Fuerte</v>
      </c>
      <c r="BH42" s="72" t="str">
        <f t="shared" si="14"/>
        <v>Fuerte</v>
      </c>
      <c r="BI42" s="72">
        <f t="shared" si="15"/>
        <v>100</v>
      </c>
      <c r="BJ42" s="149">
        <f>+AVERAGE(BI42:BI43)</f>
        <v>100</v>
      </c>
      <c r="BK42" s="186" t="str">
        <f t="shared" si="16"/>
        <v>Fuerte</v>
      </c>
      <c r="BL42" s="39" t="s">
        <v>165</v>
      </c>
      <c r="BM42" s="39" t="s">
        <v>165</v>
      </c>
      <c r="BN42" s="66">
        <f>IF(E42=$E$7,0,IF(AND(BK42="Fuerte",BL42="Directamente"),2,IF(AND(BK42="Moderado",BL42="Directamente"),1,0)))</f>
        <v>0</v>
      </c>
      <c r="BO42" s="185">
        <f>+AVERAGE(BN42:BN43)</f>
        <v>1</v>
      </c>
      <c r="BP42" s="66">
        <f>IF(D42=$E$7,0,IF(AND(BK42="Fuerte",BL42="Indirectamente"),1,IF(AND(BK42="Fuerte",BL42="Directamente"),2,IF(AND(BK42="Moderado",BL42="Directamente"),1,0))))</f>
        <v>2</v>
      </c>
      <c r="BQ42" s="185">
        <f>+IF(E42="De Corrupción",0,AVERAGE(BP42:BP43))</f>
        <v>0</v>
      </c>
      <c r="BR42" s="56" t="s">
        <v>43</v>
      </c>
    </row>
    <row r="43" spans="1:70" s="37" customFormat="1" ht="67.650000000000006" x14ac:dyDescent="0.2">
      <c r="A43" s="150"/>
      <c r="B43" s="150"/>
      <c r="C43" s="56" t="s">
        <v>43</v>
      </c>
      <c r="D43" s="75" t="s">
        <v>43</v>
      </c>
      <c r="E43" s="151"/>
      <c r="F43" s="152"/>
      <c r="G43" s="152"/>
      <c r="H43" s="152"/>
      <c r="I43" s="153"/>
      <c r="J43" s="154"/>
      <c r="K43" s="153"/>
      <c r="L43" s="152"/>
      <c r="M43" s="152"/>
      <c r="N43" s="156">
        <f t="shared" si="0"/>
        <v>0</v>
      </c>
      <c r="O43" s="205" t="str">
        <f>(CONCATENATE(L43,M43))</f>
        <v/>
      </c>
      <c r="P43" s="205">
        <f>IF(OR(O43="11",O43="12",O43="21",O43="22",O43="31"),$P$9,IF(OR(O43="41",O43="32",O43="23",O43="13"),$P$8,IF(OR(O43="51",O43="52",O43="42",O43="43",O43="33",O43="24",O43="14"),$P$7,IF(OR(O43="53",O43="54",O43="44",O43="34",O43="55",O43="45",O43="35",O43="25",O43="15"),$P$6,0))))</f>
        <v>0</v>
      </c>
      <c r="Q43" s="157"/>
      <c r="R43" s="155">
        <f>+L43-BN43</f>
        <v>-2</v>
      </c>
      <c r="S43" s="155">
        <f>+M43-BQ43</f>
        <v>0</v>
      </c>
      <c r="T43" s="156">
        <f t="shared" si="1"/>
        <v>0</v>
      </c>
      <c r="U43" s="205" t="str">
        <f>(CONCATENATE(R43,S43))</f>
        <v>-20</v>
      </c>
      <c r="V43" s="205">
        <f>IF(OR(U43="11",U43="12",U43="21",U43="22",U43="31"),$P$9,IF(OR(U43="41",U43="32",U43="23",U43="13"),$P$8,IF(OR(U43="51",U43="52",U43="42",U43="43",U43="33",U43="24",U43="14"),$P$7,IF(OR(U43="53",U43="54",U43="44",U43="34",U43="55",U43="45",U43="35",U43="25",U43="15"),$P$6,0))))</f>
        <v>0</v>
      </c>
      <c r="W43" s="152"/>
      <c r="X43" s="152"/>
      <c r="Y43" s="76" t="s">
        <v>699</v>
      </c>
      <c r="Z43" s="80" t="s">
        <v>578</v>
      </c>
      <c r="AA43" s="80" t="s">
        <v>23</v>
      </c>
      <c r="AB43" s="80" t="s">
        <v>579</v>
      </c>
      <c r="AC43" s="33" t="s">
        <v>7</v>
      </c>
      <c r="AD43" s="72">
        <f t="shared" si="2"/>
        <v>0</v>
      </c>
      <c r="AE43" s="33">
        <v>0</v>
      </c>
      <c r="AF43" s="33">
        <v>0</v>
      </c>
      <c r="AG43" s="33">
        <v>0</v>
      </c>
      <c r="AH43" s="33">
        <v>0</v>
      </c>
      <c r="AI43" s="33" t="s">
        <v>6</v>
      </c>
      <c r="AJ43" s="80" t="s">
        <v>20</v>
      </c>
      <c r="AK43" s="80" t="s">
        <v>6</v>
      </c>
      <c r="AL43" s="80" t="s">
        <v>6</v>
      </c>
      <c r="AM43" s="80" t="s">
        <v>6</v>
      </c>
      <c r="AN43" s="80" t="s">
        <v>30</v>
      </c>
      <c r="AO43" s="33" t="s">
        <v>117</v>
      </c>
      <c r="AP43" s="33" t="s">
        <v>101</v>
      </c>
      <c r="AQ43" s="33" t="s">
        <v>103</v>
      </c>
      <c r="AR43" s="33" t="s">
        <v>105</v>
      </c>
      <c r="AS43" s="33" t="str">
        <f t="shared" si="3"/>
        <v>Prevenir</v>
      </c>
      <c r="AT43" s="80" t="s">
        <v>108</v>
      </c>
      <c r="AU43" s="80" t="s">
        <v>110</v>
      </c>
      <c r="AV43" s="80" t="s">
        <v>112</v>
      </c>
      <c r="AW43" s="33">
        <f t="shared" si="4"/>
        <v>15</v>
      </c>
      <c r="AX43" s="33">
        <f t="shared" si="5"/>
        <v>15</v>
      </c>
      <c r="AY43" s="33">
        <f t="shared" si="6"/>
        <v>15</v>
      </c>
      <c r="AZ43" s="33">
        <f t="shared" si="7"/>
        <v>15</v>
      </c>
      <c r="BA43" s="33">
        <f t="shared" si="8"/>
        <v>15</v>
      </c>
      <c r="BB43" s="33">
        <f t="shared" si="9"/>
        <v>15</v>
      </c>
      <c r="BC43" s="33">
        <f t="shared" si="10"/>
        <v>10</v>
      </c>
      <c r="BD43" s="72">
        <f t="shared" si="11"/>
        <v>100</v>
      </c>
      <c r="BE43" s="72" t="str">
        <f t="shared" si="12"/>
        <v>Fuerte</v>
      </c>
      <c r="BF43" s="34" t="s">
        <v>156</v>
      </c>
      <c r="BG43" s="72" t="str">
        <f t="shared" si="13"/>
        <v>Fuerte</v>
      </c>
      <c r="BH43" s="72" t="str">
        <f t="shared" si="14"/>
        <v>Fuerte</v>
      </c>
      <c r="BI43" s="72">
        <f t="shared" si="15"/>
        <v>100</v>
      </c>
      <c r="BJ43" s="149"/>
      <c r="BK43" s="186"/>
      <c r="BL43" s="39" t="s">
        <v>165</v>
      </c>
      <c r="BM43" s="39" t="s">
        <v>165</v>
      </c>
      <c r="BN43" s="66">
        <f>IF(E43=$E$7,0,IF(AND(BK42="Fuerte",BL43="Directamente"),2,IF(AND(BK42="Moderado",BL43="Directamente"),1,0)))</f>
        <v>2</v>
      </c>
      <c r="BO43" s="185"/>
      <c r="BP43" s="66">
        <f>IF(D43=$E$7,0,IF(AND(BK42="Fuerte",BL43="Indirectamente"),1,IF(AND(BK42="Fuerte",BL43="Directamente"),2,IF(AND(BK42="Moderado",BL43="Directamente"),1,0))))</f>
        <v>2</v>
      </c>
      <c r="BQ43" s="185"/>
      <c r="BR43" s="56" t="s">
        <v>43</v>
      </c>
    </row>
    <row r="44" spans="1:70" s="35" customFormat="1" x14ac:dyDescent="0.25">
      <c r="B44" s="40"/>
      <c r="C44" s="41"/>
      <c r="D44" s="46"/>
      <c r="I44" s="42"/>
      <c r="K44" s="42"/>
      <c r="O44" s="43"/>
      <c r="P44" s="43"/>
      <c r="Q44" s="44"/>
      <c r="U44" s="43"/>
      <c r="V44" s="43"/>
      <c r="Z44" s="45"/>
      <c r="AA44" s="42"/>
      <c r="AB44" s="42"/>
      <c r="AC44" s="42"/>
      <c r="AD44" s="42"/>
      <c r="AE44" s="42"/>
      <c r="AF44" s="42"/>
      <c r="AG44" s="42"/>
      <c r="AH44" s="42"/>
      <c r="AI44" s="42"/>
      <c r="AJ44" s="42"/>
      <c r="AK44" s="42"/>
      <c r="AL44" s="42"/>
      <c r="AM44" s="42"/>
      <c r="AN44" s="42"/>
      <c r="AO44" s="42"/>
      <c r="AP44" s="45"/>
      <c r="AQ44" s="45"/>
      <c r="AR44" s="45"/>
      <c r="AS44" s="45"/>
      <c r="AT44" s="45"/>
      <c r="AU44" s="45"/>
      <c r="AV44" s="45"/>
      <c r="AW44" s="45"/>
      <c r="AX44" s="45"/>
      <c r="AY44" s="45"/>
      <c r="AZ44" s="45"/>
      <c r="BA44" s="45"/>
      <c r="BB44" s="45"/>
      <c r="BC44" s="45"/>
      <c r="BD44" s="45"/>
      <c r="BE44" s="45"/>
      <c r="BF44" s="42"/>
      <c r="BG44" s="42"/>
      <c r="BH44" s="42"/>
      <c r="BI44" s="42"/>
      <c r="BJ44" s="42"/>
      <c r="BK44" s="42"/>
      <c r="BR44" s="41"/>
    </row>
    <row r="45" spans="1:70" s="35" customFormat="1" x14ac:dyDescent="0.25">
      <c r="B45" s="40"/>
      <c r="C45" s="41"/>
      <c r="D45" s="46"/>
      <c r="I45" s="42"/>
      <c r="K45" s="42"/>
      <c r="O45" s="43"/>
      <c r="P45" s="43"/>
      <c r="Q45" s="44"/>
      <c r="U45" s="43"/>
      <c r="V45" s="43"/>
      <c r="Z45" s="45"/>
      <c r="AA45" s="42"/>
      <c r="AB45" s="42"/>
      <c r="AC45" s="42"/>
      <c r="AD45" s="42"/>
      <c r="AE45" s="42"/>
      <c r="AF45" s="42"/>
      <c r="AG45" s="42"/>
      <c r="AH45" s="42"/>
      <c r="AI45" s="42"/>
      <c r="AJ45" s="42"/>
      <c r="AK45" s="42"/>
      <c r="AL45" s="42"/>
      <c r="AM45" s="42"/>
      <c r="AN45" s="42"/>
      <c r="AO45" s="42"/>
      <c r="AP45" s="45"/>
      <c r="AQ45" s="45"/>
      <c r="AR45" s="45"/>
      <c r="AS45" s="45"/>
      <c r="AT45" s="45"/>
      <c r="AU45" s="45"/>
      <c r="AV45" s="45"/>
      <c r="AW45" s="45"/>
      <c r="AX45" s="45"/>
      <c r="AY45" s="45"/>
      <c r="AZ45" s="45"/>
      <c r="BA45" s="45"/>
      <c r="BB45" s="45"/>
      <c r="BC45" s="45"/>
      <c r="BD45" s="45"/>
      <c r="BE45" s="45"/>
      <c r="BF45" s="42"/>
      <c r="BG45" s="42"/>
      <c r="BH45" s="42"/>
      <c r="BI45" s="42"/>
      <c r="BJ45" s="42"/>
      <c r="BK45" s="42"/>
      <c r="BR45" s="41"/>
    </row>
    <row r="46" spans="1:70" x14ac:dyDescent="0.25">
      <c r="I46" s="22"/>
      <c r="K46" s="22"/>
      <c r="N46" s="203"/>
      <c r="O46" s="204"/>
      <c r="Q46" s="4"/>
      <c r="T46" s="203"/>
      <c r="U46" s="204"/>
      <c r="Z46" s="21"/>
      <c r="AA46" s="22"/>
      <c r="AB46" s="22"/>
      <c r="AC46" s="22"/>
      <c r="AD46" s="22"/>
      <c r="AE46" s="22"/>
      <c r="AF46" s="22"/>
      <c r="AG46" s="22"/>
      <c r="AH46" s="22"/>
      <c r="AI46" s="22"/>
      <c r="AJ46" s="22"/>
      <c r="AK46" s="22"/>
      <c r="AL46" s="22"/>
      <c r="AM46" s="22"/>
      <c r="AN46" s="22"/>
      <c r="AO46" s="22"/>
      <c r="AP46" s="21"/>
      <c r="AQ46" s="21"/>
      <c r="AR46" s="21"/>
      <c r="AS46" s="21"/>
      <c r="AT46" s="21"/>
      <c r="AU46" s="21"/>
      <c r="AV46" s="21"/>
      <c r="AW46" s="21"/>
      <c r="AX46" s="21"/>
      <c r="AY46" s="21"/>
      <c r="AZ46" s="21"/>
      <c r="BA46" s="21"/>
      <c r="BB46" s="21"/>
      <c r="BC46" s="21"/>
      <c r="BD46" s="21"/>
      <c r="BE46" s="21"/>
      <c r="BF46" s="22"/>
      <c r="BG46" s="22"/>
      <c r="BH46" s="22"/>
      <c r="BI46" s="22"/>
      <c r="BJ46" s="213"/>
      <c r="BK46" s="22"/>
    </row>
    <row r="47" spans="1:70" x14ac:dyDescent="0.25">
      <c r="I47" s="22"/>
      <c r="K47" s="22"/>
      <c r="N47" s="203"/>
      <c r="O47" s="204"/>
      <c r="Q47" s="4"/>
      <c r="T47" s="203"/>
      <c r="U47" s="204"/>
      <c r="Z47" s="21"/>
      <c r="AA47" s="22"/>
      <c r="AB47" s="22"/>
      <c r="AC47" s="22"/>
      <c r="AD47" s="22"/>
      <c r="AE47" s="22"/>
      <c r="AF47" s="22"/>
      <c r="AG47" s="22"/>
      <c r="AH47" s="22"/>
      <c r="AI47" s="22"/>
      <c r="AJ47" s="22"/>
      <c r="AK47" s="22"/>
      <c r="AL47" s="22"/>
      <c r="AM47" s="22"/>
      <c r="AN47" s="22"/>
      <c r="AO47" s="22"/>
      <c r="AP47" s="21"/>
      <c r="AQ47" s="21"/>
      <c r="AR47" s="21"/>
      <c r="AS47" s="21"/>
      <c r="AT47" s="21"/>
      <c r="AU47" s="21"/>
      <c r="AV47" s="21"/>
      <c r="AW47" s="21"/>
      <c r="AX47" s="21"/>
      <c r="AY47" s="21"/>
      <c r="AZ47" s="21"/>
      <c r="BA47" s="21"/>
      <c r="BB47" s="21"/>
      <c r="BC47" s="21"/>
      <c r="BD47" s="21"/>
      <c r="BE47" s="21"/>
      <c r="BF47" s="22"/>
      <c r="BG47" s="22"/>
      <c r="BH47" s="22"/>
      <c r="BI47" s="22"/>
      <c r="BJ47" s="213"/>
      <c r="BK47" s="22"/>
    </row>
    <row r="48" spans="1:70" x14ac:dyDescent="0.25">
      <c r="I48" s="22"/>
      <c r="K48" s="22"/>
      <c r="N48" s="203"/>
      <c r="O48" s="204"/>
      <c r="T48" s="203"/>
      <c r="U48" s="204"/>
      <c r="Z48" s="21"/>
      <c r="AA48" s="22"/>
      <c r="AB48" s="22"/>
      <c r="AC48" s="22"/>
      <c r="AD48" s="22"/>
      <c r="AE48" s="22"/>
      <c r="AF48" s="22"/>
      <c r="AG48" s="22"/>
      <c r="AH48" s="22"/>
      <c r="AI48" s="22"/>
      <c r="AJ48" s="22"/>
      <c r="AK48" s="22"/>
      <c r="AL48" s="22"/>
      <c r="AM48" s="22"/>
      <c r="AN48" s="22"/>
      <c r="AO48" s="22"/>
      <c r="AP48" s="21"/>
      <c r="AQ48" s="21"/>
      <c r="AR48" s="21"/>
      <c r="AS48" s="21"/>
      <c r="AT48" s="21"/>
      <c r="AU48" s="21"/>
      <c r="AV48" s="21"/>
      <c r="AW48" s="21"/>
      <c r="AX48" s="21"/>
      <c r="AY48" s="21"/>
      <c r="AZ48" s="21"/>
      <c r="BA48" s="21"/>
      <c r="BB48" s="21"/>
      <c r="BC48" s="21"/>
      <c r="BD48" s="21"/>
      <c r="BE48" s="21"/>
      <c r="BF48" s="22"/>
      <c r="BG48" s="22"/>
      <c r="BH48" s="22"/>
      <c r="BI48" s="22"/>
      <c r="BJ48" s="213"/>
      <c r="BK48" s="22"/>
    </row>
    <row r="49" spans="9:62" x14ac:dyDescent="0.25">
      <c r="I49" s="22"/>
      <c r="K49" s="22"/>
      <c r="N49" s="203"/>
      <c r="O49" s="204"/>
      <c r="T49" s="203"/>
      <c r="U49" s="204"/>
      <c r="BJ49" s="203"/>
    </row>
    <row r="50" spans="9:62" x14ac:dyDescent="0.25">
      <c r="I50" s="22"/>
      <c r="K50" s="22"/>
      <c r="N50" s="203"/>
      <c r="O50" s="204"/>
      <c r="T50" s="203"/>
      <c r="U50" s="204"/>
      <c r="BJ50" s="203"/>
    </row>
    <row r="51" spans="9:62" x14ac:dyDescent="0.25">
      <c r="K51" s="22"/>
      <c r="N51" s="203"/>
      <c r="O51" s="204"/>
      <c r="T51" s="203"/>
      <c r="U51" s="204"/>
      <c r="BJ51" s="203"/>
    </row>
    <row r="52" spans="9:62" x14ac:dyDescent="0.25">
      <c r="K52" s="22"/>
      <c r="N52" s="203"/>
      <c r="O52" s="204"/>
      <c r="T52" s="203"/>
      <c r="U52" s="204"/>
      <c r="BJ52" s="203"/>
    </row>
    <row r="53" spans="9:62" x14ac:dyDescent="0.25">
      <c r="K53" s="22"/>
      <c r="N53" s="203"/>
      <c r="O53" s="204"/>
      <c r="T53" s="203"/>
      <c r="U53" s="204"/>
      <c r="BJ53" s="203"/>
    </row>
    <row r="54" spans="9:62" x14ac:dyDescent="0.25">
      <c r="K54" s="22"/>
      <c r="N54" s="203"/>
      <c r="O54" s="204"/>
      <c r="T54" s="203"/>
      <c r="U54" s="204"/>
      <c r="BJ54" s="203"/>
    </row>
    <row r="55" spans="9:62" x14ac:dyDescent="0.25">
      <c r="K55" s="22"/>
    </row>
    <row r="56" spans="9:62" x14ac:dyDescent="0.25">
      <c r="K56" s="22"/>
    </row>
    <row r="57" spans="9:62" x14ac:dyDescent="0.25">
      <c r="K57" s="22"/>
      <c r="N57" s="203"/>
      <c r="O57" s="204"/>
      <c r="T57" s="203"/>
      <c r="U57" s="204"/>
      <c r="BJ57" s="203"/>
    </row>
    <row r="58" spans="9:62" x14ac:dyDescent="0.25">
      <c r="K58" s="22"/>
      <c r="N58" s="203"/>
      <c r="O58" s="204"/>
      <c r="T58" s="203"/>
      <c r="U58" s="204"/>
      <c r="BJ58" s="203"/>
    </row>
    <row r="59" spans="9:62" x14ac:dyDescent="0.25">
      <c r="K59" s="22"/>
    </row>
    <row r="60" spans="9:62" x14ac:dyDescent="0.25">
      <c r="K60" s="22"/>
      <c r="N60" s="203"/>
      <c r="O60" s="204"/>
      <c r="T60" s="203"/>
      <c r="U60" s="204"/>
      <c r="BJ60" s="203"/>
    </row>
    <row r="61" spans="9:62" x14ac:dyDescent="0.25">
      <c r="K61" s="22"/>
      <c r="N61" s="203"/>
      <c r="O61" s="204"/>
      <c r="T61" s="203"/>
      <c r="U61" s="204"/>
      <c r="BJ61" s="203"/>
    </row>
    <row r="62" spans="9:62" x14ac:dyDescent="0.25">
      <c r="K62" s="22"/>
      <c r="N62" s="203"/>
      <c r="O62" s="204"/>
      <c r="T62" s="203"/>
      <c r="U62" s="204"/>
      <c r="BJ62" s="203"/>
    </row>
    <row r="63" spans="9:62" x14ac:dyDescent="0.25">
      <c r="K63" s="22"/>
      <c r="N63" s="203"/>
      <c r="O63" s="204"/>
      <c r="T63" s="203"/>
      <c r="U63" s="204"/>
      <c r="BJ63" s="203"/>
    </row>
    <row r="64" spans="9:62" x14ac:dyDescent="0.25">
      <c r="K64" s="22"/>
      <c r="N64" s="203"/>
      <c r="O64" s="204"/>
      <c r="T64" s="203"/>
      <c r="U64" s="204"/>
      <c r="BJ64" s="203"/>
    </row>
    <row r="65" spans="11:62" x14ac:dyDescent="0.25">
      <c r="K65" s="22"/>
      <c r="N65" s="203"/>
      <c r="O65" s="204"/>
      <c r="T65" s="203"/>
      <c r="U65" s="204"/>
      <c r="BJ65" s="203"/>
    </row>
    <row r="66" spans="11:62" x14ac:dyDescent="0.25">
      <c r="K66" s="22"/>
      <c r="N66" s="203"/>
      <c r="O66" s="204"/>
      <c r="T66" s="203"/>
      <c r="U66" s="204"/>
      <c r="BJ66" s="203"/>
    </row>
    <row r="67" spans="11:62" x14ac:dyDescent="0.25">
      <c r="K67" s="22"/>
      <c r="N67" s="203"/>
      <c r="O67" s="204"/>
      <c r="T67" s="203"/>
      <c r="U67" s="204"/>
      <c r="BJ67" s="203"/>
    </row>
    <row r="68" spans="11:62" x14ac:dyDescent="0.25">
      <c r="K68" s="22"/>
      <c r="N68" s="203"/>
      <c r="O68" s="204"/>
      <c r="T68" s="203"/>
      <c r="U68" s="204"/>
      <c r="BJ68" s="203"/>
    </row>
    <row r="69" spans="11:62" x14ac:dyDescent="0.25">
      <c r="K69" s="22"/>
      <c r="N69" s="203"/>
      <c r="O69" s="204"/>
      <c r="T69" s="203"/>
      <c r="U69" s="204"/>
      <c r="BJ69" s="203"/>
    </row>
    <row r="70" spans="11:62" x14ac:dyDescent="0.25">
      <c r="K70" s="22"/>
      <c r="N70" s="203"/>
      <c r="O70" s="204"/>
      <c r="T70" s="203"/>
      <c r="U70" s="204"/>
      <c r="BJ70" s="203"/>
    </row>
    <row r="71" spans="11:62" x14ac:dyDescent="0.25">
      <c r="K71" s="22"/>
    </row>
    <row r="72" spans="11:62" x14ac:dyDescent="0.25">
      <c r="K72" s="22"/>
    </row>
    <row r="73" spans="11:62" x14ac:dyDescent="0.25">
      <c r="K73" s="22"/>
    </row>
    <row r="74" spans="11:62" x14ac:dyDescent="0.25">
      <c r="K74" s="22"/>
      <c r="N74" s="203"/>
      <c r="O74" s="204"/>
      <c r="T74" s="203"/>
      <c r="U74" s="204"/>
      <c r="BJ74" s="203"/>
    </row>
    <row r="75" spans="11:62" x14ac:dyDescent="0.25">
      <c r="K75" s="22"/>
      <c r="N75" s="203"/>
      <c r="O75" s="204"/>
      <c r="T75" s="203"/>
      <c r="U75" s="204"/>
      <c r="BJ75" s="203"/>
    </row>
    <row r="76" spans="11:62" x14ac:dyDescent="0.25">
      <c r="K76" s="22"/>
      <c r="N76" s="203"/>
      <c r="O76" s="204"/>
      <c r="T76" s="203"/>
      <c r="U76" s="204"/>
      <c r="BJ76" s="203"/>
    </row>
    <row r="77" spans="11:62" x14ac:dyDescent="0.25">
      <c r="K77" s="22"/>
      <c r="N77" s="203"/>
      <c r="O77" s="204"/>
      <c r="T77" s="203"/>
      <c r="U77" s="204"/>
      <c r="BJ77" s="203"/>
    </row>
    <row r="78" spans="11:62" x14ac:dyDescent="0.25">
      <c r="K78" s="22"/>
      <c r="N78" s="203"/>
      <c r="O78" s="204"/>
      <c r="T78" s="203"/>
      <c r="U78" s="204"/>
      <c r="BJ78" s="203"/>
    </row>
    <row r="79" spans="11:62" x14ac:dyDescent="0.25">
      <c r="K79" s="22"/>
    </row>
    <row r="80" spans="11:62" x14ac:dyDescent="0.25">
      <c r="K80" s="22"/>
      <c r="N80" s="203"/>
      <c r="O80" s="204"/>
      <c r="T80" s="203"/>
      <c r="U80" s="204"/>
      <c r="BJ80" s="203"/>
    </row>
    <row r="81" spans="11:62" x14ac:dyDescent="0.25">
      <c r="K81" s="22"/>
      <c r="N81" s="203"/>
      <c r="O81" s="204"/>
      <c r="T81" s="203"/>
      <c r="U81" s="204"/>
      <c r="BJ81" s="203"/>
    </row>
    <row r="82" spans="11:62" x14ac:dyDescent="0.25">
      <c r="K82" s="22"/>
      <c r="N82" s="203"/>
      <c r="O82" s="204"/>
      <c r="T82" s="203"/>
      <c r="U82" s="204"/>
      <c r="BJ82" s="203"/>
    </row>
    <row r="83" spans="11:62" x14ac:dyDescent="0.25">
      <c r="K83" s="22"/>
      <c r="N83" s="203"/>
      <c r="O83" s="204"/>
      <c r="T83" s="203"/>
      <c r="U83" s="204"/>
      <c r="BJ83" s="203"/>
    </row>
    <row r="84" spans="11:62" x14ac:dyDescent="0.25">
      <c r="K84" s="22"/>
      <c r="N84" s="203"/>
      <c r="O84" s="204"/>
      <c r="T84" s="203"/>
      <c r="U84" s="204"/>
      <c r="BJ84" s="203"/>
    </row>
    <row r="85" spans="11:62" x14ac:dyDescent="0.25">
      <c r="K85" s="22"/>
      <c r="N85" s="203"/>
      <c r="O85" s="204"/>
      <c r="T85" s="203"/>
      <c r="U85" s="204"/>
      <c r="BJ85" s="203"/>
    </row>
    <row r="86" spans="11:62" x14ac:dyDescent="0.25">
      <c r="K86" s="22"/>
      <c r="N86" s="203"/>
      <c r="O86" s="204"/>
      <c r="T86" s="203"/>
      <c r="U86" s="204"/>
      <c r="BJ86" s="203"/>
    </row>
    <row r="87" spans="11:62" x14ac:dyDescent="0.25">
      <c r="K87" s="22"/>
      <c r="N87" s="203"/>
      <c r="O87" s="204"/>
      <c r="T87" s="203"/>
      <c r="U87" s="204"/>
      <c r="BJ87" s="203"/>
    </row>
    <row r="88" spans="11:62" x14ac:dyDescent="0.25">
      <c r="K88" s="22"/>
      <c r="N88" s="203"/>
      <c r="O88" s="204"/>
      <c r="T88" s="203"/>
      <c r="U88" s="204"/>
      <c r="BJ88" s="203"/>
    </row>
    <row r="89" spans="11:62" x14ac:dyDescent="0.25">
      <c r="K89" s="22"/>
      <c r="N89" s="203"/>
      <c r="O89" s="204"/>
      <c r="T89" s="203"/>
      <c r="U89" s="204"/>
      <c r="BJ89" s="203"/>
    </row>
    <row r="90" spans="11:62" x14ac:dyDescent="0.25">
      <c r="K90" s="22"/>
      <c r="N90" s="203"/>
      <c r="O90" s="204"/>
      <c r="T90" s="203"/>
      <c r="U90" s="204"/>
      <c r="BJ90" s="203"/>
    </row>
    <row r="91" spans="11:62" x14ac:dyDescent="0.25">
      <c r="K91" s="22"/>
      <c r="N91" s="203"/>
      <c r="O91" s="204"/>
      <c r="T91" s="203"/>
      <c r="U91" s="204"/>
      <c r="BJ91" s="203"/>
    </row>
    <row r="92" spans="11:62" x14ac:dyDescent="0.25">
      <c r="K92" s="22"/>
      <c r="N92" s="203"/>
      <c r="O92" s="204"/>
      <c r="T92" s="203"/>
      <c r="U92" s="204"/>
      <c r="BJ92" s="203"/>
    </row>
    <row r="93" spans="11:62" x14ac:dyDescent="0.25">
      <c r="K93" s="22"/>
    </row>
    <row r="94" spans="11:62" x14ac:dyDescent="0.25">
      <c r="K94" s="22"/>
      <c r="N94" s="203"/>
      <c r="O94" s="204"/>
      <c r="T94" s="203"/>
      <c r="U94" s="204"/>
      <c r="BJ94" s="203"/>
    </row>
    <row r="95" spans="11:62" x14ac:dyDescent="0.25">
      <c r="K95" s="22"/>
      <c r="N95" s="203"/>
      <c r="O95" s="204"/>
      <c r="T95" s="203"/>
      <c r="U95" s="204"/>
      <c r="BJ95" s="203"/>
    </row>
    <row r="96" spans="11:62" x14ac:dyDescent="0.25">
      <c r="K96" s="22"/>
      <c r="N96" s="203"/>
      <c r="O96" s="204"/>
      <c r="T96" s="203"/>
      <c r="U96" s="204"/>
      <c r="BJ96" s="203"/>
    </row>
    <row r="97" spans="11:62" x14ac:dyDescent="0.25">
      <c r="K97" s="22"/>
    </row>
    <row r="98" spans="11:62" x14ac:dyDescent="0.25">
      <c r="K98" s="22"/>
    </row>
    <row r="99" spans="11:62" x14ac:dyDescent="0.25">
      <c r="K99" s="22"/>
      <c r="N99" s="203"/>
      <c r="O99" s="204"/>
      <c r="T99" s="203"/>
      <c r="U99" s="204"/>
      <c r="BJ99" s="203"/>
    </row>
    <row r="100" spans="11:62" x14ac:dyDescent="0.25">
      <c r="K100" s="22"/>
      <c r="N100" s="203"/>
      <c r="O100" s="204"/>
      <c r="T100" s="203"/>
      <c r="U100" s="204"/>
      <c r="BJ100" s="203"/>
    </row>
    <row r="101" spans="11:62" x14ac:dyDescent="0.25">
      <c r="K101" s="22"/>
      <c r="N101" s="203"/>
      <c r="O101" s="204"/>
      <c r="T101" s="203"/>
      <c r="U101" s="204"/>
      <c r="BJ101" s="203"/>
    </row>
    <row r="102" spans="11:62" x14ac:dyDescent="0.25">
      <c r="K102" s="22"/>
      <c r="N102" s="203"/>
      <c r="O102" s="204"/>
      <c r="T102" s="203"/>
      <c r="U102" s="204"/>
      <c r="BJ102" s="203"/>
    </row>
    <row r="103" spans="11:62" x14ac:dyDescent="0.25">
      <c r="K103" s="22"/>
      <c r="N103" s="203"/>
      <c r="O103" s="204"/>
      <c r="T103" s="203"/>
      <c r="U103" s="204"/>
      <c r="BJ103" s="203"/>
    </row>
    <row r="104" spans="11:62" x14ac:dyDescent="0.25">
      <c r="K104" s="22"/>
      <c r="N104" s="203"/>
      <c r="O104" s="204"/>
      <c r="T104" s="203"/>
      <c r="U104" s="204"/>
      <c r="BJ104" s="203"/>
    </row>
    <row r="105" spans="11:62" x14ac:dyDescent="0.25">
      <c r="K105" s="22"/>
      <c r="N105" s="203"/>
      <c r="O105" s="204"/>
      <c r="T105" s="203"/>
      <c r="U105" s="204"/>
      <c r="BJ105" s="203"/>
    </row>
    <row r="106" spans="11:62" x14ac:dyDescent="0.25">
      <c r="K106" s="22"/>
      <c r="N106" s="203"/>
      <c r="O106" s="204"/>
      <c r="T106" s="203"/>
      <c r="U106" s="204"/>
      <c r="BJ106" s="203"/>
    </row>
    <row r="107" spans="11:62" x14ac:dyDescent="0.25">
      <c r="K107" s="22"/>
      <c r="N107" s="203"/>
      <c r="O107" s="204"/>
      <c r="T107" s="203"/>
      <c r="U107" s="204"/>
      <c r="BJ107" s="203"/>
    </row>
    <row r="111" spans="11:62" x14ac:dyDescent="0.25">
      <c r="N111" s="203"/>
      <c r="O111" s="204"/>
      <c r="T111" s="203"/>
      <c r="U111" s="204"/>
      <c r="BJ111" s="203"/>
    </row>
    <row r="112" spans="11:62" x14ac:dyDescent="0.25">
      <c r="N112" s="203"/>
      <c r="O112" s="204"/>
      <c r="T112" s="203"/>
      <c r="U112" s="204"/>
      <c r="BJ112" s="203"/>
    </row>
    <row r="113" spans="14:62" x14ac:dyDescent="0.25">
      <c r="N113" s="203"/>
      <c r="O113" s="204"/>
      <c r="T113" s="203"/>
      <c r="U113" s="204"/>
      <c r="BJ113" s="203"/>
    </row>
    <row r="114" spans="14:62" x14ac:dyDescent="0.25">
      <c r="N114" s="203"/>
      <c r="O114" s="204"/>
      <c r="T114" s="203"/>
      <c r="U114" s="204"/>
      <c r="BJ114" s="203"/>
    </row>
    <row r="115" spans="14:62" x14ac:dyDescent="0.25">
      <c r="N115" s="203"/>
      <c r="O115" s="204"/>
      <c r="T115" s="203"/>
      <c r="U115" s="204"/>
      <c r="BJ115" s="203"/>
    </row>
    <row r="116" spans="14:62" x14ac:dyDescent="0.25">
      <c r="N116" s="203"/>
      <c r="O116" s="204"/>
      <c r="T116" s="203"/>
      <c r="U116" s="204"/>
      <c r="BJ116" s="203"/>
    </row>
    <row r="117" spans="14:62" x14ac:dyDescent="0.25">
      <c r="N117" s="203"/>
      <c r="O117" s="204"/>
      <c r="T117" s="203"/>
      <c r="U117" s="204"/>
      <c r="BJ117" s="203"/>
    </row>
    <row r="118" spans="14:62" x14ac:dyDescent="0.25">
      <c r="N118" s="203"/>
      <c r="O118" s="204"/>
      <c r="T118" s="203"/>
      <c r="U118" s="204"/>
      <c r="BJ118" s="203"/>
    </row>
    <row r="119" spans="14:62" x14ac:dyDescent="0.25">
      <c r="N119" s="203"/>
      <c r="O119" s="204"/>
      <c r="T119" s="203"/>
      <c r="U119" s="204"/>
      <c r="BJ119" s="203"/>
    </row>
    <row r="122" spans="14:62" x14ac:dyDescent="0.25">
      <c r="N122" s="203"/>
      <c r="O122" s="204"/>
      <c r="T122" s="203"/>
      <c r="U122" s="204"/>
      <c r="BJ122" s="203"/>
    </row>
    <row r="123" spans="14:62" x14ac:dyDescent="0.25">
      <c r="N123" s="203"/>
      <c r="O123" s="204"/>
      <c r="T123" s="203"/>
      <c r="U123" s="204"/>
      <c r="BJ123" s="203"/>
    </row>
    <row r="125" spans="14:62" x14ac:dyDescent="0.25">
      <c r="N125" s="203"/>
      <c r="O125" s="204"/>
      <c r="T125" s="203"/>
      <c r="U125" s="204"/>
      <c r="BJ125" s="203"/>
    </row>
    <row r="126" spans="14:62" x14ac:dyDescent="0.25">
      <c r="N126" s="203"/>
      <c r="O126" s="204"/>
      <c r="T126" s="203"/>
      <c r="U126" s="204"/>
      <c r="BJ126" s="203"/>
    </row>
    <row r="127" spans="14:62" x14ac:dyDescent="0.25">
      <c r="N127" s="203"/>
      <c r="O127" s="204"/>
      <c r="T127" s="203"/>
      <c r="U127" s="204"/>
      <c r="BJ127" s="203"/>
    </row>
    <row r="128" spans="14:62" x14ac:dyDescent="0.25">
      <c r="N128" s="203"/>
      <c r="O128" s="204"/>
      <c r="T128" s="203"/>
      <c r="U128" s="204"/>
      <c r="BJ128" s="203"/>
    </row>
    <row r="129" spans="14:62" x14ac:dyDescent="0.25">
      <c r="N129" s="203"/>
      <c r="O129" s="204"/>
      <c r="T129" s="203"/>
      <c r="U129" s="204"/>
      <c r="BJ129" s="203"/>
    </row>
    <row r="130" spans="14:62" x14ac:dyDescent="0.25">
      <c r="N130" s="203"/>
      <c r="O130" s="204"/>
      <c r="T130" s="203"/>
      <c r="U130" s="204"/>
      <c r="BJ130" s="203"/>
    </row>
    <row r="131" spans="14:62" x14ac:dyDescent="0.25">
      <c r="N131" s="203"/>
      <c r="O131" s="204"/>
      <c r="T131" s="203"/>
      <c r="U131" s="204"/>
      <c r="BJ131" s="203"/>
    </row>
    <row r="132" spans="14:62" x14ac:dyDescent="0.25">
      <c r="N132" s="203"/>
      <c r="O132" s="204"/>
      <c r="T132" s="203"/>
      <c r="U132" s="204"/>
      <c r="BJ132" s="203"/>
    </row>
    <row r="136" spans="14:62" x14ac:dyDescent="0.25">
      <c r="N136" s="203"/>
      <c r="O136" s="204"/>
      <c r="T136" s="203"/>
      <c r="U136" s="204"/>
      <c r="BJ136" s="203"/>
    </row>
    <row r="137" spans="14:62" x14ac:dyDescent="0.25">
      <c r="N137" s="203"/>
      <c r="O137" s="204"/>
      <c r="T137" s="203"/>
      <c r="U137" s="204"/>
      <c r="BJ137" s="203"/>
    </row>
    <row r="138" spans="14:62" x14ac:dyDescent="0.25">
      <c r="N138" s="203"/>
      <c r="O138" s="204"/>
      <c r="T138" s="203"/>
      <c r="U138" s="204"/>
      <c r="BJ138" s="203"/>
    </row>
    <row r="139" spans="14:62" x14ac:dyDescent="0.25">
      <c r="N139" s="203"/>
      <c r="O139" s="204"/>
      <c r="T139" s="203"/>
      <c r="U139" s="204"/>
      <c r="BJ139" s="203"/>
    </row>
    <row r="140" spans="14:62" x14ac:dyDescent="0.25">
      <c r="N140" s="203"/>
      <c r="O140" s="204"/>
      <c r="T140" s="203"/>
      <c r="U140" s="204"/>
      <c r="BJ140" s="203"/>
    </row>
    <row r="141" spans="14:62" x14ac:dyDescent="0.25">
      <c r="N141" s="203"/>
      <c r="O141" s="204"/>
      <c r="T141" s="203"/>
      <c r="U141" s="204"/>
      <c r="BJ141" s="203"/>
    </row>
    <row r="142" spans="14:62" x14ac:dyDescent="0.25">
      <c r="N142" s="203"/>
      <c r="O142" s="204"/>
      <c r="T142" s="203"/>
      <c r="U142" s="204"/>
      <c r="BJ142" s="203"/>
    </row>
  </sheetData>
  <sheetProtection sheet="1" formatCells="0" formatColumns="0" formatRows="0" sort="0" autoFilter="0" pivotTables="0"/>
  <autoFilter ref="A36:BR43" xr:uid="{C17AB63A-CC2E-45B1-9000-3DF8F50B2535}"/>
  <mergeCells count="239">
    <mergeCell ref="O50:O51"/>
    <mergeCell ref="T50:T51"/>
    <mergeCell ref="N50:N51"/>
    <mergeCell ref="BJ48:BJ49"/>
    <mergeCell ref="T48:T49"/>
    <mergeCell ref="U48:U49"/>
    <mergeCell ref="N48:N49"/>
    <mergeCell ref="O48:O49"/>
    <mergeCell ref="U50:U51"/>
    <mergeCell ref="BJ50:BJ51"/>
    <mergeCell ref="U46:U47"/>
    <mergeCell ref="BJ46:BJ47"/>
    <mergeCell ref="O46:O47"/>
    <mergeCell ref="T46:T47"/>
    <mergeCell ref="U40:U41"/>
    <mergeCell ref="N46:N47"/>
    <mergeCell ref="W42:W43"/>
    <mergeCell ref="X42:X43"/>
    <mergeCell ref="BJ42:BJ43"/>
    <mergeCell ref="BO42:BO43"/>
    <mergeCell ref="BQ42:BQ43"/>
    <mergeCell ref="Q42:Q43"/>
    <mergeCell ref="R42:R43"/>
    <mergeCell ref="S42:S43"/>
    <mergeCell ref="T42:T43"/>
    <mergeCell ref="U42:U43"/>
    <mergeCell ref="V42:V43"/>
    <mergeCell ref="K42:K43"/>
    <mergeCell ref="L42:L43"/>
    <mergeCell ref="M42:M43"/>
    <mergeCell ref="N42:N43"/>
    <mergeCell ref="O42:O43"/>
    <mergeCell ref="P42:P43"/>
    <mergeCell ref="BK42:BK43"/>
    <mergeCell ref="A42:A43"/>
    <mergeCell ref="B42:B43"/>
    <mergeCell ref="E42:E43"/>
    <mergeCell ref="F42:F43"/>
    <mergeCell ref="G42:G43"/>
    <mergeCell ref="H42:H43"/>
    <mergeCell ref="I42:I43"/>
    <mergeCell ref="J42:J43"/>
    <mergeCell ref="E40:E41"/>
    <mergeCell ref="F40:F41"/>
    <mergeCell ref="G40:G41"/>
    <mergeCell ref="H40:H41"/>
    <mergeCell ref="I40:I41"/>
    <mergeCell ref="J40:J41"/>
    <mergeCell ref="K40:K41"/>
    <mergeCell ref="L40:L41"/>
    <mergeCell ref="M40:M41"/>
    <mergeCell ref="N40:N41"/>
    <mergeCell ref="A40:A41"/>
    <mergeCell ref="B40:B41"/>
    <mergeCell ref="T40:T41"/>
    <mergeCell ref="BO40:BO41"/>
    <mergeCell ref="BQ40:BQ41"/>
    <mergeCell ref="V40:V41"/>
    <mergeCell ref="W40:W41"/>
    <mergeCell ref="BK40:BK41"/>
    <mergeCell ref="O40:O41"/>
    <mergeCell ref="P40:P41"/>
    <mergeCell ref="Q40:Q41"/>
    <mergeCell ref="R40:R41"/>
    <mergeCell ref="S40:S41"/>
    <mergeCell ref="A37:A39"/>
    <mergeCell ref="B37:B39"/>
    <mergeCell ref="E37:E39"/>
    <mergeCell ref="F37:F39"/>
    <mergeCell ref="G37:G39"/>
    <mergeCell ref="H37:H39"/>
    <mergeCell ref="I37:I39"/>
    <mergeCell ref="J37:J39"/>
    <mergeCell ref="W37:W39"/>
    <mergeCell ref="X37:X39"/>
    <mergeCell ref="BJ37:BJ39"/>
    <mergeCell ref="BK37:BK39"/>
    <mergeCell ref="BO37:BO39"/>
    <mergeCell ref="BQ37:BQ39"/>
    <mergeCell ref="Q37:Q39"/>
    <mergeCell ref="R37:R39"/>
    <mergeCell ref="S37:S39"/>
    <mergeCell ref="T37:T39"/>
    <mergeCell ref="U37:U39"/>
    <mergeCell ref="V37:V39"/>
    <mergeCell ref="U140:U142"/>
    <mergeCell ref="BJ140:BJ142"/>
    <mergeCell ref="O140:O142"/>
    <mergeCell ref="T140:T142"/>
    <mergeCell ref="N140:N142"/>
    <mergeCell ref="BJ138:BJ139"/>
    <mergeCell ref="T138:T139"/>
    <mergeCell ref="U138:U139"/>
    <mergeCell ref="N138:N139"/>
    <mergeCell ref="O138:O139"/>
    <mergeCell ref="U136:U137"/>
    <mergeCell ref="BJ136:BJ137"/>
    <mergeCell ref="O136:O137"/>
    <mergeCell ref="T136:T137"/>
    <mergeCell ref="N136:N137"/>
    <mergeCell ref="BJ131:BJ132"/>
    <mergeCell ref="T131:T132"/>
    <mergeCell ref="U131:U132"/>
    <mergeCell ref="N131:N132"/>
    <mergeCell ref="O131:O132"/>
    <mergeCell ref="U128:U130"/>
    <mergeCell ref="BJ128:BJ130"/>
    <mergeCell ref="O128:O130"/>
    <mergeCell ref="T128:T130"/>
    <mergeCell ref="N128:N130"/>
    <mergeCell ref="BJ125:BJ127"/>
    <mergeCell ref="T125:T127"/>
    <mergeCell ref="U125:U127"/>
    <mergeCell ref="N125:N127"/>
    <mergeCell ref="O125:O127"/>
    <mergeCell ref="U122:U123"/>
    <mergeCell ref="BJ122:BJ123"/>
    <mergeCell ref="O122:O123"/>
    <mergeCell ref="T122:T123"/>
    <mergeCell ref="N122:N123"/>
    <mergeCell ref="BJ116:BJ119"/>
    <mergeCell ref="T116:T119"/>
    <mergeCell ref="U116:U119"/>
    <mergeCell ref="N116:N119"/>
    <mergeCell ref="O116:O119"/>
    <mergeCell ref="U113:U115"/>
    <mergeCell ref="BJ113:BJ115"/>
    <mergeCell ref="O113:O115"/>
    <mergeCell ref="T113:T115"/>
    <mergeCell ref="N113:N115"/>
    <mergeCell ref="BJ111:BJ112"/>
    <mergeCell ref="T111:T112"/>
    <mergeCell ref="U111:U112"/>
    <mergeCell ref="N111:N112"/>
    <mergeCell ref="O111:O112"/>
    <mergeCell ref="U106:U107"/>
    <mergeCell ref="BJ106:BJ107"/>
    <mergeCell ref="O106:O107"/>
    <mergeCell ref="T106:T107"/>
    <mergeCell ref="N106:N107"/>
    <mergeCell ref="BJ104:BJ105"/>
    <mergeCell ref="T104:T105"/>
    <mergeCell ref="U104:U105"/>
    <mergeCell ref="N104:N105"/>
    <mergeCell ref="O104:O105"/>
    <mergeCell ref="U102:U103"/>
    <mergeCell ref="BJ102:BJ103"/>
    <mergeCell ref="O102:O103"/>
    <mergeCell ref="T102:T103"/>
    <mergeCell ref="N102:N103"/>
    <mergeCell ref="BJ99:BJ101"/>
    <mergeCell ref="T99:T101"/>
    <mergeCell ref="U99:U101"/>
    <mergeCell ref="N99:N101"/>
    <mergeCell ref="O99:O101"/>
    <mergeCell ref="U94:U96"/>
    <mergeCell ref="BJ94:BJ96"/>
    <mergeCell ref="O94:O96"/>
    <mergeCell ref="T94:T96"/>
    <mergeCell ref="N94:N96"/>
    <mergeCell ref="BJ90:BJ92"/>
    <mergeCell ref="T90:T92"/>
    <mergeCell ref="U90:U92"/>
    <mergeCell ref="N90:N92"/>
    <mergeCell ref="O90:O92"/>
    <mergeCell ref="U87:U89"/>
    <mergeCell ref="BJ87:BJ89"/>
    <mergeCell ref="O87:O89"/>
    <mergeCell ref="T87:T89"/>
    <mergeCell ref="N87:N89"/>
    <mergeCell ref="BJ85:BJ86"/>
    <mergeCell ref="T85:T86"/>
    <mergeCell ref="U85:U86"/>
    <mergeCell ref="N85:N86"/>
    <mergeCell ref="O85:O86"/>
    <mergeCell ref="U83:U84"/>
    <mergeCell ref="BJ83:BJ84"/>
    <mergeCell ref="O83:O84"/>
    <mergeCell ref="T83:T84"/>
    <mergeCell ref="N83:N84"/>
    <mergeCell ref="BJ80:BJ82"/>
    <mergeCell ref="T80:T82"/>
    <mergeCell ref="U80:U82"/>
    <mergeCell ref="N80:N82"/>
    <mergeCell ref="O80:O82"/>
    <mergeCell ref="U76:U78"/>
    <mergeCell ref="BJ76:BJ78"/>
    <mergeCell ref="O76:O78"/>
    <mergeCell ref="T76:T78"/>
    <mergeCell ref="N76:N78"/>
    <mergeCell ref="BJ74:BJ75"/>
    <mergeCell ref="T74:T75"/>
    <mergeCell ref="U74:U75"/>
    <mergeCell ref="N74:N75"/>
    <mergeCell ref="O74:O75"/>
    <mergeCell ref="U67:U70"/>
    <mergeCell ref="BJ67:BJ70"/>
    <mergeCell ref="O67:O70"/>
    <mergeCell ref="T67:T70"/>
    <mergeCell ref="N67:N70"/>
    <mergeCell ref="BJ64:BJ66"/>
    <mergeCell ref="T64:T66"/>
    <mergeCell ref="U64:U66"/>
    <mergeCell ref="N64:N66"/>
    <mergeCell ref="O64:O66"/>
    <mergeCell ref="U62:U63"/>
    <mergeCell ref="BJ62:BJ63"/>
    <mergeCell ref="O62:O63"/>
    <mergeCell ref="T62:T63"/>
    <mergeCell ref="N62:N63"/>
    <mergeCell ref="BJ60:BJ61"/>
    <mergeCell ref="T60:T61"/>
    <mergeCell ref="U60:U61"/>
    <mergeCell ref="N60:N61"/>
    <mergeCell ref="O60:O61"/>
    <mergeCell ref="B2:D5"/>
    <mergeCell ref="E2:X5"/>
    <mergeCell ref="D28:F28"/>
    <mergeCell ref="D35:K35"/>
    <mergeCell ref="L35:X35"/>
    <mergeCell ref="Y35:BK35"/>
    <mergeCell ref="U57:U58"/>
    <mergeCell ref="BJ57:BJ58"/>
    <mergeCell ref="O57:O58"/>
    <mergeCell ref="T57:T58"/>
    <mergeCell ref="N57:N58"/>
    <mergeCell ref="BJ52:BJ54"/>
    <mergeCell ref="T52:T54"/>
    <mergeCell ref="U52:U54"/>
    <mergeCell ref="N52:N54"/>
    <mergeCell ref="O52:O54"/>
    <mergeCell ref="K37:K39"/>
    <mergeCell ref="L37:L39"/>
    <mergeCell ref="M37:M39"/>
    <mergeCell ref="N37:N39"/>
    <mergeCell ref="O37:O39"/>
    <mergeCell ref="P37:P39"/>
    <mergeCell ref="X40:X41"/>
    <mergeCell ref="BJ40:BJ41"/>
  </mergeCells>
  <conditionalFormatting sqref="W40 W42 O37:Q37 U37:X37">
    <cfRule type="containsText" dxfId="571" priority="252" operator="containsText" text="RIESGO BAJO">
      <formula>NOT(ISERROR(SEARCH("RIESGO BAJO",O37)))</formula>
    </cfRule>
    <cfRule type="containsText" dxfId="570" priority="253" operator="containsText" text="RIESGO MODERADO">
      <formula>NOT(ISERROR(SEARCH("RIESGO MODERADO",O37)))</formula>
    </cfRule>
    <cfRule type="containsText" dxfId="569" priority="254" operator="containsText" text="RIESGO ALTO">
      <formula>NOT(ISERROR(SEARCH("RIESGO ALTO",O37)))</formula>
    </cfRule>
    <cfRule type="containsText" dxfId="568" priority="255" operator="containsText" text="RIESGO EXTREMO">
      <formula>NOT(ISERROR(SEARCH("RIESGO EXTREMO",O37)))</formula>
    </cfRule>
  </conditionalFormatting>
  <conditionalFormatting sqref="X40 X42">
    <cfRule type="containsText" dxfId="567" priority="211" operator="containsText" text="RIESGO BAJO">
      <formula>NOT(ISERROR(SEARCH("RIESGO BAJO",X40)))</formula>
    </cfRule>
    <cfRule type="containsText" dxfId="566" priority="212" operator="containsText" text="RIESGO MODERADO">
      <formula>NOT(ISERROR(SEARCH("RIESGO MODERADO",X40)))</formula>
    </cfRule>
    <cfRule type="containsText" dxfId="565" priority="213" operator="containsText" text="RIESGO ALTO">
      <formula>NOT(ISERROR(SEARCH("RIESGO ALTO",X40)))</formula>
    </cfRule>
    <cfRule type="containsText" dxfId="564" priority="214" operator="containsText" text="RIESGO EXTREMO">
      <formula>NOT(ISERROR(SEARCH("RIESGO EXTREMO",X40)))</formula>
    </cfRule>
  </conditionalFormatting>
  <conditionalFormatting sqref="P40 P42">
    <cfRule type="containsText" dxfId="563" priority="191" operator="containsText" text="RIESGO BAJO">
      <formula>NOT(ISERROR(SEARCH("RIESGO BAJO",P40)))</formula>
    </cfRule>
    <cfRule type="containsText" dxfId="562" priority="192" operator="containsText" text="RIESGO MODERADO">
      <formula>NOT(ISERROR(SEARCH("RIESGO MODERADO",P40)))</formula>
    </cfRule>
    <cfRule type="containsText" dxfId="561" priority="193" operator="containsText" text="RIESGO ALTO">
      <formula>NOT(ISERROR(SEARCH("RIESGO ALTO",P40)))</formula>
    </cfRule>
    <cfRule type="containsText" dxfId="560" priority="194" operator="containsText" text="RIESGO EXTREMO">
      <formula>NOT(ISERROR(SEARCH("RIESGO EXTREMO",P40)))</formula>
    </cfRule>
  </conditionalFormatting>
  <conditionalFormatting sqref="O40 O42">
    <cfRule type="containsText" dxfId="559" priority="103" operator="containsText" text="RIESGO BAJO">
      <formula>NOT(ISERROR(SEARCH("RIESGO BAJO",O40)))</formula>
    </cfRule>
    <cfRule type="containsText" dxfId="558" priority="104" operator="containsText" text="RIESGO MODERADO">
      <formula>NOT(ISERROR(SEARCH("RIESGO MODERADO",O40)))</formula>
    </cfRule>
    <cfRule type="containsText" dxfId="557" priority="105" operator="containsText" text="RIESGO ALTO">
      <formula>NOT(ISERROR(SEARCH("RIESGO ALTO",O40)))</formula>
    </cfRule>
    <cfRule type="containsText" dxfId="556" priority="106" operator="containsText" text="RIESGO EXTREMO">
      <formula>NOT(ISERROR(SEARCH("RIESGO EXTREMO",O40)))</formula>
    </cfRule>
  </conditionalFormatting>
  <conditionalFormatting sqref="Q40 Q42">
    <cfRule type="containsText" dxfId="555" priority="127" operator="containsText" text="RIESGO BAJO">
      <formula>NOT(ISERROR(SEARCH("RIESGO BAJO",Q40)))</formula>
    </cfRule>
    <cfRule type="containsText" dxfId="554" priority="128" operator="containsText" text="RIESGO MODERADO">
      <formula>NOT(ISERROR(SEARCH("RIESGO MODERADO",Q40)))</formula>
    </cfRule>
    <cfRule type="containsText" dxfId="553" priority="129" operator="containsText" text="RIESGO ALTO">
      <formula>NOT(ISERROR(SEARCH("RIESGO ALTO",Q40)))</formula>
    </cfRule>
    <cfRule type="containsText" dxfId="552" priority="130" operator="containsText" text="RIESGO EXTREMO">
      <formula>NOT(ISERROR(SEARCH("RIESGO EXTREMO",Q40)))</formula>
    </cfRule>
  </conditionalFormatting>
  <conditionalFormatting sqref="V40 V42">
    <cfRule type="containsText" dxfId="551" priority="67" operator="containsText" text="RIESGO BAJO">
      <formula>NOT(ISERROR(SEARCH("RIESGO BAJO",V40)))</formula>
    </cfRule>
    <cfRule type="containsText" dxfId="550" priority="68" operator="containsText" text="RIESGO MODERADO">
      <formula>NOT(ISERROR(SEARCH("RIESGO MODERADO",V40)))</formula>
    </cfRule>
    <cfRule type="containsText" dxfId="549" priority="69" operator="containsText" text="RIESGO ALTO">
      <formula>NOT(ISERROR(SEARCH("RIESGO ALTO",V40)))</formula>
    </cfRule>
    <cfRule type="containsText" dxfId="548" priority="70" operator="containsText" text="RIESGO EXTREMO">
      <formula>NOT(ISERROR(SEARCH("RIESGO EXTREMO",V40)))</formula>
    </cfRule>
  </conditionalFormatting>
  <conditionalFormatting sqref="U40 U42">
    <cfRule type="containsText" dxfId="547" priority="47" operator="containsText" text="RIESGO BAJO">
      <formula>NOT(ISERROR(SEARCH("RIESGO BAJO",U40)))</formula>
    </cfRule>
    <cfRule type="containsText" dxfId="546" priority="48" operator="containsText" text="RIESGO MODERADO">
      <formula>NOT(ISERROR(SEARCH("RIESGO MODERADO",U40)))</formula>
    </cfRule>
    <cfRule type="containsText" dxfId="545" priority="49" operator="containsText" text="RIESGO ALTO">
      <formula>NOT(ISERROR(SEARCH("RIESGO ALTO",U40)))</formula>
    </cfRule>
    <cfRule type="containsText" dxfId="544" priority="50" operator="containsText" text="RIESGO EXTREMO">
      <formula>NOT(ISERROR(SEARCH("RIESGO EXTREMO",U40)))</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L42:L43 L37:L40 R37:R43" xr:uid="{AD4CF64B-7A58-4B6F-8B4B-DC23831A13BC}">
      <formula1>$L$6:$L$10</formula1>
    </dataValidation>
    <dataValidation type="list" allowBlank="1" showInputMessage="1" showErrorMessage="1" sqref="M42:M43 S37:S43 M37:M40" xr:uid="{B29CA7F3-CA6D-472D-9CF6-2D7A88FBE4D1}">
      <formula1>$M$6:$M$10</formula1>
    </dataValidation>
    <dataValidation type="list" allowBlank="1" showInputMessage="1" showErrorMessage="1" sqref="F42 F40 F37" xr:uid="{C3760282-8FAF-4A64-8196-C10A2F5DEDD7}">
      <formula1>$F$6:$F$11</formula1>
    </dataValidation>
    <dataValidation type="list" allowBlank="1" showInputMessage="1" showErrorMessage="1" sqref="G42 G40 G37" xr:uid="{2F5C3617-E288-4105-AA8F-55C39D6A9DA8}">
      <formula1>$G$6:$G$11</formula1>
    </dataValidation>
    <dataValidation type="list" allowBlank="1" showInputMessage="1" showErrorMessage="1" sqref="H42 H40 H37" xr:uid="{AEF140B7-31DC-4B7D-A956-CAA4419ADA83}">
      <formula1>$H$6:$H$12</formula1>
    </dataValidation>
    <dataValidation type="list" allowBlank="1" showInputMessage="1" showErrorMessage="1" sqref="Q40 Q42 Q37" xr:uid="{242A0275-17B0-45D8-A914-44829B73EE63}">
      <formula1>#REF!</formula1>
    </dataValidation>
    <dataValidation type="list" allowBlank="1" showInputMessage="1" showErrorMessage="1" sqref="AN37:AN43" xr:uid="{3698420E-945F-447B-BFE7-4B83703D4D32}">
      <formula1>$AN$6:$AN$14</formula1>
    </dataValidation>
    <dataValidation type="list" allowBlank="1" showInputMessage="1" showErrorMessage="1" sqref="E37:E43" xr:uid="{D377DCD6-DAC5-4E95-BBBE-C3126039C76D}">
      <formula1>$E$6:$E$15</formula1>
    </dataValidation>
    <dataValidation type="list" allowBlank="1" showInputMessage="1" showErrorMessage="1" sqref="D37:D43" xr:uid="{17CBABA4-A7C3-4C57-B2A7-348B30A0A588}">
      <formula1>$D$6:$D$25</formula1>
    </dataValidation>
    <dataValidation type="list" allowBlank="1" showInputMessage="1" showErrorMessage="1" sqref="BL37:BM43" xr:uid="{F9BD9C81-31F9-4F31-9309-8E612D6D6221}">
      <formula1>$BL$6:$BL$7</formula1>
    </dataValidation>
    <dataValidation type="list" allowBlank="1" showInputMessage="1" showErrorMessage="1" sqref="X37:X43" xr:uid="{F675B509-7913-4692-AAC7-E927705CE154}">
      <formula1>$X$6:$X$7</formula1>
    </dataValidation>
    <dataValidation type="list" allowBlank="1" showInputMessage="1" showErrorMessage="1" sqref="AJ37:AJ43" xr:uid="{44AA46F0-4928-4680-ADF2-9E6C46C1F763}">
      <formula1>$AJ$6:$AJ$8</formula1>
    </dataValidation>
    <dataValidation type="list" allowBlank="1" showInputMessage="1" showErrorMessage="1" sqref="AA37:AA43" xr:uid="{51ED1775-8E58-40AC-BB6F-2A53CA52A8B8}">
      <formula1>$AA$6:$AA$7</formula1>
    </dataValidation>
    <dataValidation type="list" allowBlank="1" showInputMessage="1" showErrorMessage="1" sqref="AK37:AM43" xr:uid="{F3690E85-B4D2-4315-A090-5B342CFA575A}">
      <formula1>$AK$6:$AK$7</formula1>
    </dataValidation>
    <dataValidation type="list" allowBlank="1" showInputMessage="1" showErrorMessage="1" sqref="AP37:AP43" xr:uid="{930576B6-21BA-4A40-A0D4-3602874EC62B}">
      <formula1>$AP$6:$AP$7</formula1>
    </dataValidation>
    <dataValidation type="list" allowBlank="1" showInputMessage="1" showErrorMessage="1" sqref="AQ37:AQ43" xr:uid="{1B69E9C5-53DC-4BB8-8441-92E5BB131029}">
      <formula1>$AQ$6:$AQ$7</formula1>
    </dataValidation>
    <dataValidation type="list" allowBlank="1" showInputMessage="1" showErrorMessage="1" sqref="AR37:AR43" xr:uid="{4CF8F661-BD6E-407D-9E4E-A0458BD363D6}">
      <formula1>$AR$6:$AR$7</formula1>
    </dataValidation>
    <dataValidation type="list" allowBlank="1" showInputMessage="1" showErrorMessage="1" sqref="AS37:AS43" xr:uid="{930CE7DE-937C-4B6D-84B9-C54D405AAB4B}">
      <formula1>$AS$6:$AS$8</formula1>
    </dataValidation>
    <dataValidation type="list" allowBlank="1" showInputMessage="1" showErrorMessage="1" sqref="AT37:AT43" xr:uid="{D35DBC09-087C-404E-B555-A772EDD52833}">
      <formula1>$AT$6:$AT$7</formula1>
    </dataValidation>
    <dataValidation type="list" allowBlank="1" showInputMessage="1" showErrorMessage="1" sqref="AU37:AU43" xr:uid="{5C3734E8-D9F9-4322-BA35-4F4A9C14B1A9}">
      <formula1>$AU$6:$AU$7</formula1>
    </dataValidation>
    <dataValidation type="list" allowBlank="1" showInputMessage="1" showErrorMessage="1" sqref="AV37:AV43" xr:uid="{8F841F3F-E7E8-4F21-A407-FCB5D2AE2708}">
      <formula1>$AV$6:$AV$8</formula1>
    </dataValidation>
    <dataValidation type="list" allowBlank="1" showInputMessage="1" showErrorMessage="1" sqref="BF37:BF43" xr:uid="{FE41D8AF-57A8-4A01-B519-3124B09ABDE1}">
      <formula1>$BF$6:$BF$8</formula1>
    </dataValidation>
    <dataValidation type="list" allowBlank="1" showInputMessage="1" showErrorMessage="1" sqref="AC37:AC43" xr:uid="{D6E92053-F396-4FC8-96FC-DC413777A965}">
      <formula1>$AC$6:$AC$7</formula1>
    </dataValidation>
    <dataValidation type="list" allowBlank="1" showInputMessage="1" showErrorMessage="1" sqref="AI37:AI43" xr:uid="{E46BC864-BFC8-4CCA-B1D5-472B56BAE704}">
      <formula1>$AI$6:$AI$7</formula1>
    </dataValidation>
    <dataValidation type="list" allowBlank="1" showInputMessage="1" showErrorMessage="1" sqref="AO37:AO43" xr:uid="{531B7FF1-1457-4111-A56A-57A0B3635960}">
      <formula1>$AO$6:$AO$7</formula1>
    </dataValidation>
  </dataValidations>
  <pageMargins left="0.25" right="0.25" top="0.75" bottom="0.75" header="0.3" footer="0.3"/>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F1DCC-84CA-484C-ADCB-D16CFA5346B8}">
  <sheetPr>
    <tabColor theme="8" tint="-0.249977111117893"/>
  </sheetPr>
  <dimension ref="A1:BR142"/>
  <sheetViews>
    <sheetView showGridLines="0" zoomScale="70" zoomScaleNormal="70" zoomScaleSheetLayoutView="8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47"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0.3320312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701</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70" s="4" customFormat="1" ht="15.05" hidden="1" thickBot="1" x14ac:dyDescent="0.35">
      <c r="B33" s="15"/>
      <c r="C33" s="27"/>
      <c r="AG33" s="16"/>
      <c r="AH33" s="16"/>
      <c r="BR33" s="27"/>
    </row>
    <row r="34" spans="1:70" s="4" customFormat="1" ht="15.05" hidden="1" thickBot="1" x14ac:dyDescent="0.35">
      <c r="B34" s="15"/>
      <c r="C34" s="27"/>
      <c r="AG34" s="16"/>
      <c r="AH34" s="16"/>
      <c r="BR34" s="27"/>
    </row>
    <row r="35" spans="1:70"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70"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70" s="37" customFormat="1" ht="126.5" x14ac:dyDescent="0.2">
      <c r="A37" s="74">
        <v>53</v>
      </c>
      <c r="B37" s="74" t="s">
        <v>455</v>
      </c>
      <c r="C37" s="56" t="s">
        <v>46</v>
      </c>
      <c r="D37" s="75" t="s">
        <v>46</v>
      </c>
      <c r="E37" s="75" t="s">
        <v>32</v>
      </c>
      <c r="F37" s="70" t="s">
        <v>69</v>
      </c>
      <c r="G37" s="70" t="s">
        <v>41</v>
      </c>
      <c r="H37" s="70" t="s">
        <v>71</v>
      </c>
      <c r="I37" s="76" t="s">
        <v>346</v>
      </c>
      <c r="J37" s="77" t="s">
        <v>347</v>
      </c>
      <c r="K37" s="76" t="s">
        <v>348</v>
      </c>
      <c r="L37" s="70">
        <v>5</v>
      </c>
      <c r="M37" s="70">
        <v>3</v>
      </c>
      <c r="N37" s="102">
        <f>+L37*M37</f>
        <v>15</v>
      </c>
      <c r="O37" s="103" t="str">
        <f>(CONCATENATE(L37,M37))</f>
        <v>53</v>
      </c>
      <c r="P37" s="63" t="str">
        <f>IF(OR(O37="11",O37="12",O37="21",O37="22",O37="31"),$P$9,IF(OR(O37="41",O37="32",O37="23",O37="13"),$P$8,IF(OR(O37="51",O37="52",O37="42",O37="43",O37="33",O37="24",O37="14"),$P$7,IF(OR(O37="53",O37="54",O37="44",O37="34",O37="55",O37="45",O37="35",O37="25",O37="15"),$P$6,0))))</f>
        <v>RIESGO EXTREMO</v>
      </c>
      <c r="Q37" s="79" t="s">
        <v>90</v>
      </c>
      <c r="R37" s="73">
        <f>INT(L37-BO37)</f>
        <v>3</v>
      </c>
      <c r="S37" s="73">
        <f>INT(M37-BQ37)</f>
        <v>1</v>
      </c>
      <c r="T37" s="66">
        <f>+R37*S37</f>
        <v>3</v>
      </c>
      <c r="U37" s="63" t="str">
        <f>(CONCATENATE(R37,S37))</f>
        <v>31</v>
      </c>
      <c r="V37" s="63" t="str">
        <f>IF(OR(U37="11",U37="12",U37="21",U37="22",U37="31"),$P$9,IF(OR(U37="41",U37="32",U37="23",U37="13"),$P$8,IF(OR(U37="51",U37="52",U37="42",U37="43",U37="33",U37="24",U37="14"),$P$7,IF(OR(U37="53",U37="54",U37="44",U37="34",U37="55",U37="45",U37="35",U37="25",U37="15"),$P$6,0))))</f>
        <v>RIESGO BAJO</v>
      </c>
      <c r="W37" s="70" t="s">
        <v>543</v>
      </c>
      <c r="X37" s="70" t="s">
        <v>6</v>
      </c>
      <c r="Y37" s="78" t="s">
        <v>642</v>
      </c>
      <c r="Z37" s="80" t="s">
        <v>640</v>
      </c>
      <c r="AA37" s="80" t="s">
        <v>6</v>
      </c>
      <c r="AB37" s="80" t="s">
        <v>646</v>
      </c>
      <c r="AC37" s="33" t="s">
        <v>7</v>
      </c>
      <c r="AD37" s="72">
        <f>+SUM(AE37:AH37)</f>
        <v>12</v>
      </c>
      <c r="AE37" s="33">
        <v>3</v>
      </c>
      <c r="AF37" s="33">
        <v>3</v>
      </c>
      <c r="AG37" s="33">
        <v>3</v>
      </c>
      <c r="AH37" s="33">
        <v>3</v>
      </c>
      <c r="AI37" s="33" t="s">
        <v>23</v>
      </c>
      <c r="AJ37" s="80" t="s">
        <v>20</v>
      </c>
      <c r="AK37" s="80" t="s">
        <v>6</v>
      </c>
      <c r="AL37" s="80" t="s">
        <v>6</v>
      </c>
      <c r="AM37" s="80" t="s">
        <v>6</v>
      </c>
      <c r="AN37" s="80" t="s">
        <v>27</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100">
        <f>+AVERAGE(BI37:BI37)</f>
        <v>100</v>
      </c>
      <c r="BK37" s="72" t="str">
        <f>IF(BJ37&lt;50,"Débil",IF(BJ37=100,"Fuerte","Moderado"))</f>
        <v>Fuerte</v>
      </c>
      <c r="BL37" s="39" t="s">
        <v>165</v>
      </c>
      <c r="BM37" s="39" t="s">
        <v>165</v>
      </c>
      <c r="BN37" s="66">
        <f>IF(E37=$E$7,0,IF(AND(BK37="Fuerte",BL37="Directamente"),2,IF(AND(BK37="Moderado",BL37="Directamente"),1,0)))</f>
        <v>2</v>
      </c>
      <c r="BO37" s="81">
        <f>+AVERAGE(BN37:BN37)</f>
        <v>2</v>
      </c>
      <c r="BP37" s="66">
        <f>IF(D37=$E$7,0,IF(AND(BK37="Fuerte",BL37="Indirectamente"),1,IF(AND(BK37="Fuerte",BL37="Directamente"),2,IF(AND(BK37="Moderado",BL37="Directamente"),1,0))))</f>
        <v>2</v>
      </c>
      <c r="BQ37" s="81">
        <f>+AVERAGE(BP37:BP37)</f>
        <v>2</v>
      </c>
      <c r="BR37" s="38" t="s">
        <v>46</v>
      </c>
    </row>
    <row r="38" spans="1:70" s="37" customFormat="1" ht="113.95" x14ac:dyDescent="0.2">
      <c r="A38" s="74">
        <v>54</v>
      </c>
      <c r="B38" s="74" t="s">
        <v>456</v>
      </c>
      <c r="C38" s="56" t="s">
        <v>46</v>
      </c>
      <c r="D38" s="75" t="s">
        <v>46</v>
      </c>
      <c r="E38" s="75" t="s">
        <v>38</v>
      </c>
      <c r="F38" s="70" t="s">
        <v>69</v>
      </c>
      <c r="G38" s="70" t="s">
        <v>41</v>
      </c>
      <c r="H38" s="70" t="s">
        <v>71</v>
      </c>
      <c r="I38" s="76" t="s">
        <v>349</v>
      </c>
      <c r="J38" s="77" t="s">
        <v>350</v>
      </c>
      <c r="K38" s="76" t="s">
        <v>351</v>
      </c>
      <c r="L38" s="70">
        <v>2</v>
      </c>
      <c r="M38" s="70">
        <v>4</v>
      </c>
      <c r="N38" s="102">
        <f>+L38*M38</f>
        <v>8</v>
      </c>
      <c r="O38" s="103" t="str">
        <f>(CONCATENATE(L38,M38))</f>
        <v>24</v>
      </c>
      <c r="P38" s="63" t="str">
        <f>IF(OR(O38="11",O38="12",O38="21",O38="22",O38="31"),$P$9,IF(OR(O38="41",O38="32",O38="23",O38="13"),$P$8,IF(OR(O38="51",O38="52",O38="42",O38="43",O38="33",O38="24",O38="14"),$P$7,IF(OR(O38="53",O38="54",O38="44",O38="34",O38="55",O38="45",O38="35",O38="25",O38="15"),$P$6,0))))</f>
        <v>RIESGO ALTO</v>
      </c>
      <c r="Q38" s="79" t="s">
        <v>90</v>
      </c>
      <c r="R38" s="73">
        <f>+IF(INT(L38-BO38)&lt;=1,1,INT(L38-BO38))</f>
        <v>1</v>
      </c>
      <c r="S38" s="73">
        <f>INT(M38-BQ38)</f>
        <v>2</v>
      </c>
      <c r="T38" s="66">
        <f>+R38*S38</f>
        <v>2</v>
      </c>
      <c r="U38" s="63" t="str">
        <f>(CONCATENATE(R38,S38))</f>
        <v>12</v>
      </c>
      <c r="V38" s="63" t="str">
        <f>IF(OR(U38="11",U38="12",U38="21",U38="22",U38="31"),$P$9,IF(OR(U38="41",U38="32",U38="23",U38="13"),$P$8,IF(OR(U38="51",U38="52",U38="42",U38="43",U38="33",U38="24",U38="14"),$P$7,IF(OR(U38="53",U38="54",U38="44",U38="34",U38="55",U38="45",U38="35",U38="25",U38="15"),$P$6,0))))</f>
        <v>RIESGO BAJO</v>
      </c>
      <c r="W38" s="70" t="s">
        <v>543</v>
      </c>
      <c r="X38" s="70" t="s">
        <v>6</v>
      </c>
      <c r="Y38" s="78" t="s">
        <v>643</v>
      </c>
      <c r="Z38" s="80" t="s">
        <v>641</v>
      </c>
      <c r="AA38" s="80" t="s">
        <v>6</v>
      </c>
      <c r="AB38" s="80" t="s">
        <v>647</v>
      </c>
      <c r="AC38" s="33" t="s">
        <v>7</v>
      </c>
      <c r="AD38" s="72">
        <f>+SUM(AE38:AH38)</f>
        <v>24</v>
      </c>
      <c r="AE38" s="33">
        <v>6</v>
      </c>
      <c r="AF38" s="33">
        <v>6</v>
      </c>
      <c r="AG38" s="33">
        <v>6</v>
      </c>
      <c r="AH38" s="33">
        <v>6</v>
      </c>
      <c r="AI38" s="33" t="s">
        <v>6</v>
      </c>
      <c r="AJ38" s="80" t="s">
        <v>20</v>
      </c>
      <c r="AK38" s="80" t="s">
        <v>6</v>
      </c>
      <c r="AL38" s="80" t="s">
        <v>6</v>
      </c>
      <c r="AM38" s="80" t="s">
        <v>6</v>
      </c>
      <c r="AN38" s="80" t="s">
        <v>25</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+IF(BH38=$BE$6,100,IF(BH38=$BE$7,50,0))</f>
        <v>100</v>
      </c>
      <c r="BJ38" s="100">
        <f>+AVERAGE(BI38:BI38)</f>
        <v>100</v>
      </c>
      <c r="BK38" s="72" t="str">
        <f>IF(BJ38&lt;50,"Débil",IF(BJ38=100,"Fuerte","Moderado"))</f>
        <v>Fuerte</v>
      </c>
      <c r="BL38" s="39" t="s">
        <v>165</v>
      </c>
      <c r="BM38" s="39" t="s">
        <v>165</v>
      </c>
      <c r="BN38" s="66">
        <f>IF(E38=$E$7,0,IF(AND(BK38="Fuerte",BL38="Directamente"),2,IF(AND(BK38="Moderado",BL38="Directamente"),1,0)))</f>
        <v>2</v>
      </c>
      <c r="BO38" s="81">
        <f>+AVERAGE(BN38:BN38)</f>
        <v>2</v>
      </c>
      <c r="BP38" s="66">
        <f>IF(D38=$E$7,0,IF(AND(BK38="Fuerte",BL38="Indirectamente"),1,IF(AND(BK38="Fuerte",BL38="Directamente"),2,IF(AND(BK38="Moderado",BL38="Directamente"),1,0))))</f>
        <v>2</v>
      </c>
      <c r="BQ38" s="81">
        <f>+AVERAGE(BP38:BP38)</f>
        <v>2</v>
      </c>
      <c r="BR38" s="38" t="s">
        <v>46</v>
      </c>
    </row>
    <row r="39" spans="1:70" s="37" customFormat="1" ht="114.6" x14ac:dyDescent="0.2">
      <c r="A39" s="74">
        <v>55</v>
      </c>
      <c r="B39" s="74" t="s">
        <v>457</v>
      </c>
      <c r="C39" s="56" t="s">
        <v>46</v>
      </c>
      <c r="D39" s="75" t="s">
        <v>46</v>
      </c>
      <c r="E39" s="75" t="s">
        <v>38</v>
      </c>
      <c r="F39" s="70" t="s">
        <v>69</v>
      </c>
      <c r="G39" s="70" t="s">
        <v>76</v>
      </c>
      <c r="H39" s="70" t="s">
        <v>71</v>
      </c>
      <c r="I39" s="76" t="s">
        <v>352</v>
      </c>
      <c r="J39" s="77" t="s">
        <v>353</v>
      </c>
      <c r="K39" s="76" t="s">
        <v>354</v>
      </c>
      <c r="L39" s="70">
        <v>2</v>
      </c>
      <c r="M39" s="70">
        <v>4</v>
      </c>
      <c r="N39" s="102">
        <f>+L39*M39</f>
        <v>8</v>
      </c>
      <c r="O39" s="103" t="str">
        <f>(CONCATENATE(L39,M39))</f>
        <v>24</v>
      </c>
      <c r="P39" s="63" t="str">
        <f>IF(OR(O39="11",O39="12",O39="21",O39="22",O39="31"),$P$9,IF(OR(O39="41",O39="32",O39="23",O39="13"),$P$8,IF(OR(O39="51",O39="52",O39="42",O39="43",O39="33",O39="24",O39="14"),$P$7,IF(OR(O39="53",O39="54",O39="44",O39="34",O39="55",O39="45",O39="35",O39="25",O39="15"),$P$6,0))))</f>
        <v>RIESGO ALTO</v>
      </c>
      <c r="Q39" s="79" t="s">
        <v>90</v>
      </c>
      <c r="R39" s="73">
        <f>+IF(INT(L39-BO39)&lt;=1,1,INT(L39-BO39))</f>
        <v>1</v>
      </c>
      <c r="S39" s="73">
        <f>INT(M39-BQ39)</f>
        <v>2</v>
      </c>
      <c r="T39" s="66">
        <f>+R39*S39</f>
        <v>2</v>
      </c>
      <c r="U39" s="63" t="str">
        <f>(CONCATENATE(R39,S39))</f>
        <v>12</v>
      </c>
      <c r="V39" s="63" t="str">
        <f>IF(OR(U39="11",U39="12",U39="21",U39="22",U39="31"),$P$9,IF(OR(U39="41",U39="32",U39="23",U39="13"),$P$8,IF(OR(U39="51",U39="52",U39="42",U39="43",U39="33",U39="24",U39="14"),$P$7,IF(OR(U39="53",U39="54",U39="44",U39="34",U39="55",U39="45",U39="35",U39="25",U39="15"),$P$6,0))))</f>
        <v>RIESGO BAJO</v>
      </c>
      <c r="W39" s="70" t="s">
        <v>543</v>
      </c>
      <c r="X39" s="70" t="s">
        <v>6</v>
      </c>
      <c r="Y39" s="78" t="s">
        <v>644</v>
      </c>
      <c r="Z39" s="80" t="s">
        <v>641</v>
      </c>
      <c r="AA39" s="80" t="s">
        <v>6</v>
      </c>
      <c r="AB39" s="80" t="s">
        <v>648</v>
      </c>
      <c r="AC39" s="33" t="s">
        <v>7</v>
      </c>
      <c r="AD39" s="72">
        <f>+SUM(AE39:AH39)</f>
        <v>24</v>
      </c>
      <c r="AE39" s="33">
        <v>6</v>
      </c>
      <c r="AF39" s="33">
        <v>6</v>
      </c>
      <c r="AG39" s="33">
        <v>6</v>
      </c>
      <c r="AH39" s="33">
        <v>6</v>
      </c>
      <c r="AI39" s="33" t="s">
        <v>6</v>
      </c>
      <c r="AJ39" s="80" t="s">
        <v>20</v>
      </c>
      <c r="AK39" s="80" t="s">
        <v>6</v>
      </c>
      <c r="AL39" s="80" t="s">
        <v>6</v>
      </c>
      <c r="AM39" s="80" t="s">
        <v>6</v>
      </c>
      <c r="AN39" s="80" t="s">
        <v>25</v>
      </c>
      <c r="AO39" s="33" t="s">
        <v>117</v>
      </c>
      <c r="AP39" s="33" t="s">
        <v>101</v>
      </c>
      <c r="AQ39" s="33" t="s">
        <v>103</v>
      </c>
      <c r="AR39" s="33" t="s">
        <v>105</v>
      </c>
      <c r="AS39" s="33" t="str">
        <f>+IF(AJ39="Preventivo","Prevenir",IF(AJ39="Detectivo","Detectar","No es un control"))</f>
        <v>Prevenir</v>
      </c>
      <c r="AT39" s="80" t="s">
        <v>108</v>
      </c>
      <c r="AU39" s="80" t="s">
        <v>110</v>
      </c>
      <c r="AV39" s="80" t="s">
        <v>112</v>
      </c>
      <c r="AW39" s="33">
        <f>+IF(AP39=$AP$6,$AP$10,$AP$11)</f>
        <v>15</v>
      </c>
      <c r="AX39" s="33">
        <f>+IF(AQ39=$AQ$6,$AQ$10,$AQ$11)</f>
        <v>15</v>
      </c>
      <c r="AY39" s="33">
        <f>+IF(AR39=$AR$6,$AR$10,$AR$11)</f>
        <v>15</v>
      </c>
      <c r="AZ39" s="33">
        <f>IF(AS39=$AS$6,$AS$10,IF(AS39=$AS$7,$AS$11,0))</f>
        <v>15</v>
      </c>
      <c r="BA39" s="33">
        <f>+IF(AT39=$AT$6,$AT$10,$AT$11)</f>
        <v>15</v>
      </c>
      <c r="BB39" s="33">
        <f>+IF(AU39=$AU$6,$AU$10,$AU$11)</f>
        <v>15</v>
      </c>
      <c r="BC39" s="33">
        <f>IF(AV39=$AV$6,$AV$10,IF(AV39=$AV$7,$AV$11,0))</f>
        <v>10</v>
      </c>
      <c r="BD39" s="72">
        <f>SUM(AW39:BC39)</f>
        <v>100</v>
      </c>
      <c r="BE39" s="72" t="str">
        <f>+IF(BD39&lt;=85,"Débil",IF(AND(BD39&gt;85,BD39&lt;96),"Moderado","Fuerte"))</f>
        <v>Fuerte</v>
      </c>
      <c r="BF39" s="34" t="s">
        <v>156</v>
      </c>
      <c r="BG39" s="72" t="str">
        <f>+IF(BF39=$BF$6,"Fuerte",IF(BF39=$BF$7,"Moderado","Débil"))</f>
        <v>Fuerte</v>
      </c>
      <c r="BH39" s="72" t="str">
        <f>+IF(AND(BE39="Fuerte",BG39="Fuerte"),"Fuerte",IF(BE39="Débil","Débil",IF(BG39="Débil","Débil","Moderado")))</f>
        <v>Fuerte</v>
      </c>
      <c r="BI39" s="72">
        <f>+IF(BH39=$BE$6,100,IF(BH39=$BE$7,50,0))</f>
        <v>100</v>
      </c>
      <c r="BJ39" s="100">
        <f>+AVERAGE(BI39:BI39)</f>
        <v>100</v>
      </c>
      <c r="BK39" s="72" t="str">
        <f>IF(BJ39&lt;50,"Débil",IF(BJ39=100,"Fuerte","Moderado"))</f>
        <v>Fuerte</v>
      </c>
      <c r="BL39" s="39" t="s">
        <v>165</v>
      </c>
      <c r="BM39" s="39" t="s">
        <v>165</v>
      </c>
      <c r="BN39" s="66">
        <f>IF(E39=$E$7,0,IF(AND(BK39="Fuerte",BL39="Directamente"),2,IF(AND(BK39="Moderado",BL39="Directamente"),1,0)))</f>
        <v>2</v>
      </c>
      <c r="BO39" s="81">
        <f>+AVERAGE(BN39:BN39)</f>
        <v>2</v>
      </c>
      <c r="BP39" s="66">
        <f>IF(D39=$E$7,0,IF(AND(BK39="Fuerte",BL39="Indirectamente"),1,IF(AND(BK39="Fuerte",BL39="Directamente"),2,IF(AND(BK39="Moderado",BL39="Directamente"),1,0))))</f>
        <v>2</v>
      </c>
      <c r="BQ39" s="81">
        <f>+AVERAGE(BP39:BP39)</f>
        <v>2</v>
      </c>
      <c r="BR39" s="38" t="s">
        <v>46</v>
      </c>
    </row>
    <row r="40" spans="1:70" s="37" customFormat="1" ht="126.5" x14ac:dyDescent="0.2">
      <c r="A40" s="74">
        <v>56</v>
      </c>
      <c r="B40" s="74" t="s">
        <v>458</v>
      </c>
      <c r="C40" s="56" t="s">
        <v>46</v>
      </c>
      <c r="D40" s="75" t="s">
        <v>46</v>
      </c>
      <c r="E40" s="75" t="s">
        <v>34</v>
      </c>
      <c r="F40" s="70" t="s">
        <v>69</v>
      </c>
      <c r="G40" s="70" t="s">
        <v>76</v>
      </c>
      <c r="H40" s="70" t="s">
        <v>83</v>
      </c>
      <c r="I40" s="76" t="s">
        <v>355</v>
      </c>
      <c r="J40" s="77" t="s">
        <v>356</v>
      </c>
      <c r="K40" s="76" t="s">
        <v>348</v>
      </c>
      <c r="L40" s="70">
        <v>4</v>
      </c>
      <c r="M40" s="70">
        <v>4</v>
      </c>
      <c r="N40" s="102">
        <f>+L40*M40</f>
        <v>16</v>
      </c>
      <c r="O40" s="103" t="str">
        <f>(CONCATENATE(L40,M40))</f>
        <v>44</v>
      </c>
      <c r="P40" s="63" t="str">
        <f>IF(OR(O40="11",O40="12",O40="21",O40="22",O40="31"),$P$9,IF(OR(O40="41",O40="32",O40="23",O40="13"),$P$8,IF(OR(O40="51",O40="52",O40="42",O40="43",O40="33",O40="24",O40="14"),$P$7,IF(OR(O40="53",O40="54",O40="44",O40="34",O40="55",O40="45",O40="35",O40="25",O40="15"),$P$6,0))))</f>
        <v>RIESGO EXTREMO</v>
      </c>
      <c r="Q40" s="79" t="s">
        <v>90</v>
      </c>
      <c r="R40" s="73">
        <f>INT(L40-BO40)</f>
        <v>4</v>
      </c>
      <c r="S40" s="73">
        <f>INT(M40-BQ40)</f>
        <v>4</v>
      </c>
      <c r="T40" s="66">
        <f>+R40*S40</f>
        <v>16</v>
      </c>
      <c r="U40" s="63" t="str">
        <f>(CONCATENATE(R40,S40))</f>
        <v>44</v>
      </c>
      <c r="V40" s="63" t="str">
        <f>IF(OR(U40="11",U40="12",U40="21",U40="22",U40="31"),$P$9,IF(OR(U40="41",U40="32",U40="23",U40="13"),$P$8,IF(OR(U40="51",U40="52",U40="42",U40="43",U40="33",U40="24",U40="14"),$P$7,IF(OR(U40="53",U40="54",U40="44",U40="34",U40="55",U40="45",U40="35",U40="25",U40="15"),$P$6,0))))</f>
        <v>RIESGO EXTREMO</v>
      </c>
      <c r="W40" s="70" t="s">
        <v>543</v>
      </c>
      <c r="X40" s="70" t="s">
        <v>6</v>
      </c>
      <c r="Y40" s="78" t="s">
        <v>645</v>
      </c>
      <c r="Z40" s="80" t="s">
        <v>640</v>
      </c>
      <c r="AA40" s="80" t="s">
        <v>6</v>
      </c>
      <c r="AB40" s="80" t="s">
        <v>646</v>
      </c>
      <c r="AC40" s="33" t="s">
        <v>7</v>
      </c>
      <c r="AD40" s="72">
        <f>+SUM(AE40:AH40)</f>
        <v>12</v>
      </c>
      <c r="AE40" s="33">
        <v>3</v>
      </c>
      <c r="AF40" s="33">
        <v>3</v>
      </c>
      <c r="AG40" s="33">
        <v>3</v>
      </c>
      <c r="AH40" s="33">
        <v>3</v>
      </c>
      <c r="AI40" s="33" t="s">
        <v>23</v>
      </c>
      <c r="AJ40" s="80" t="s">
        <v>20</v>
      </c>
      <c r="AK40" s="80" t="s">
        <v>6</v>
      </c>
      <c r="AL40" s="80" t="s">
        <v>23</v>
      </c>
      <c r="AM40" s="80" t="s">
        <v>6</v>
      </c>
      <c r="AN40" s="80" t="s">
        <v>27</v>
      </c>
      <c r="AO40" s="33" t="s">
        <v>117</v>
      </c>
      <c r="AP40" s="33" t="s">
        <v>101</v>
      </c>
      <c r="AQ40" s="33" t="s">
        <v>103</v>
      </c>
      <c r="AR40" s="33" t="s">
        <v>105</v>
      </c>
      <c r="AS40" s="33" t="str">
        <f>+IF(AJ40="Preventivo","Prevenir",IF(AJ40="Detectivo","Detectar","No es un control"))</f>
        <v>Prevenir</v>
      </c>
      <c r="AT40" s="80" t="s">
        <v>108</v>
      </c>
      <c r="AU40" s="80" t="s">
        <v>110</v>
      </c>
      <c r="AV40" s="80" t="s">
        <v>112</v>
      </c>
      <c r="AW40" s="33">
        <f>+IF(AP40=$AP$6,$AP$10,$AP$11)</f>
        <v>15</v>
      </c>
      <c r="AX40" s="33">
        <f>+IF(AQ40=$AQ$6,$AQ$10,$AQ$11)</f>
        <v>15</v>
      </c>
      <c r="AY40" s="33">
        <f>+IF(AR40=$AR$6,$AR$10,$AR$11)</f>
        <v>15</v>
      </c>
      <c r="AZ40" s="33">
        <f>IF(AS40=$AS$6,$AS$10,IF(AS40=$AS$7,$AS$11,0))</f>
        <v>15</v>
      </c>
      <c r="BA40" s="33">
        <f>+IF(AT40=$AT$6,$AT$10,$AT$11)</f>
        <v>15</v>
      </c>
      <c r="BB40" s="33">
        <f>+IF(AU40=$AU$6,$AU$10,$AU$11)</f>
        <v>15</v>
      </c>
      <c r="BC40" s="33">
        <f>IF(AV40=$AV$6,$AV$10,IF(AV40=$AV$7,$AV$11,0))</f>
        <v>10</v>
      </c>
      <c r="BD40" s="72">
        <f>SUM(AW40:BC40)</f>
        <v>100</v>
      </c>
      <c r="BE40" s="72" t="str">
        <f>+IF(BD40&lt;=85,"Débil",IF(AND(BD40&gt;85,BD40&lt;96),"Moderado","Fuerte"))</f>
        <v>Fuerte</v>
      </c>
      <c r="BF40" s="34" t="s">
        <v>156</v>
      </c>
      <c r="BG40" s="72" t="str">
        <f>+IF(BF40=$BF$6,"Fuerte",IF(BF40=$BF$7,"Moderado","Débil"))</f>
        <v>Fuerte</v>
      </c>
      <c r="BH40" s="72" t="str">
        <f>+IF(AND(BE40="Fuerte",BG40="Fuerte"),"Fuerte",IF(BE40="Débil","Débil",IF(BG40="Débil","Débil","Moderado")))</f>
        <v>Fuerte</v>
      </c>
      <c r="BI40" s="72">
        <f>+IF(BH40=$BE$6,100,IF(BH40=$BE$7,50,0))</f>
        <v>100</v>
      </c>
      <c r="BJ40" s="100">
        <f>+AVERAGE(BI40:BI40)</f>
        <v>100</v>
      </c>
      <c r="BK40" s="72" t="str">
        <f>IF(BJ40&lt;50,"Débil",IF(BJ40=100,"Fuerte","Moderado"))</f>
        <v>Fuerte</v>
      </c>
      <c r="BL40" s="39" t="s">
        <v>165</v>
      </c>
      <c r="BM40" s="39" t="s">
        <v>165</v>
      </c>
      <c r="BN40" s="66">
        <f>IF(E40=$E$7,0,IF(AND(BK40="Fuerte",BL40="Directamente"),2,IF(AND(BK40="Moderado",BL40="Directamente"),1,0)))</f>
        <v>0</v>
      </c>
      <c r="BO40" s="81">
        <f>+AVERAGE(BN40:BN40)</f>
        <v>0</v>
      </c>
      <c r="BP40" s="66">
        <f>IF(D40=$E$7,0,IF(AND(BK40="Fuerte",BL40="Indirectamente"),1,IF(AND(BK40="Fuerte",BL40="Directamente"),2,IF(AND(BK40="Moderado",BL40="Directamente"),1,0))))</f>
        <v>2</v>
      </c>
      <c r="BQ40" s="81">
        <f>+IF(E40="De Corrupción",0,AVERAGE(BP40:BP40))</f>
        <v>0</v>
      </c>
      <c r="BR40" s="38" t="s">
        <v>46</v>
      </c>
    </row>
    <row r="41" spans="1:70" s="50" customFormat="1" x14ac:dyDescent="0.25">
      <c r="B41" s="40"/>
      <c r="C41" s="41"/>
      <c r="D41" s="46"/>
      <c r="I41" s="49"/>
      <c r="K41" s="49"/>
      <c r="N41" s="104"/>
      <c r="O41" s="64"/>
      <c r="P41" s="48"/>
      <c r="Q41" s="44"/>
      <c r="T41" s="101"/>
      <c r="U41" s="105"/>
      <c r="V41" s="48"/>
      <c r="Z41" s="45"/>
      <c r="AA41" s="49"/>
      <c r="AB41" s="49"/>
      <c r="AC41" s="49"/>
      <c r="AD41" s="49"/>
      <c r="AE41" s="49"/>
      <c r="AF41" s="49"/>
      <c r="AG41" s="49"/>
      <c r="AH41" s="49"/>
      <c r="AI41" s="49"/>
      <c r="AJ41" s="49"/>
      <c r="AK41" s="49"/>
      <c r="AL41" s="49"/>
      <c r="AM41" s="49"/>
      <c r="AN41" s="49"/>
      <c r="AO41" s="49"/>
      <c r="AP41" s="45"/>
      <c r="AQ41" s="45"/>
      <c r="AR41" s="45"/>
      <c r="AS41" s="45"/>
      <c r="AT41" s="45"/>
      <c r="AU41" s="45"/>
      <c r="AV41" s="45"/>
      <c r="AW41" s="45"/>
      <c r="AX41" s="45"/>
      <c r="AY41" s="45"/>
      <c r="AZ41" s="45"/>
      <c r="BA41" s="45"/>
      <c r="BB41" s="45"/>
      <c r="BC41" s="45"/>
      <c r="BD41" s="45"/>
      <c r="BE41" s="45"/>
      <c r="BF41" s="49"/>
      <c r="BG41" s="49"/>
      <c r="BH41" s="49"/>
      <c r="BI41" s="49"/>
      <c r="BJ41" s="57"/>
      <c r="BK41" s="49"/>
      <c r="BR41" s="41"/>
    </row>
    <row r="42" spans="1:70" s="50" customFormat="1" x14ac:dyDescent="0.25">
      <c r="B42" s="40"/>
      <c r="C42" s="41"/>
      <c r="D42" s="46"/>
      <c r="I42" s="49"/>
      <c r="K42" s="49"/>
      <c r="N42" s="104"/>
      <c r="O42" s="64"/>
      <c r="P42" s="48"/>
      <c r="Q42" s="44"/>
      <c r="T42" s="101"/>
      <c r="U42" s="105"/>
      <c r="V42" s="48"/>
      <c r="Z42" s="45"/>
      <c r="AA42" s="49"/>
      <c r="AB42" s="49"/>
      <c r="AC42" s="49"/>
      <c r="AD42" s="49"/>
      <c r="AE42" s="49"/>
      <c r="AF42" s="49"/>
      <c r="AG42" s="49"/>
      <c r="AH42" s="49"/>
      <c r="AI42" s="49"/>
      <c r="AJ42" s="49"/>
      <c r="AK42" s="49"/>
      <c r="AL42" s="49"/>
      <c r="AM42" s="49"/>
      <c r="AN42" s="49"/>
      <c r="AO42" s="49"/>
      <c r="AP42" s="45"/>
      <c r="AQ42" s="45"/>
      <c r="AR42" s="45"/>
      <c r="AS42" s="45"/>
      <c r="AT42" s="45"/>
      <c r="AU42" s="45"/>
      <c r="AV42" s="45"/>
      <c r="AW42" s="45"/>
      <c r="AX42" s="45"/>
      <c r="AY42" s="45"/>
      <c r="AZ42" s="45"/>
      <c r="BA42" s="45"/>
      <c r="BB42" s="45"/>
      <c r="BC42" s="45"/>
      <c r="BD42" s="45"/>
      <c r="BE42" s="45"/>
      <c r="BF42" s="49"/>
      <c r="BG42" s="49"/>
      <c r="BH42" s="49"/>
      <c r="BI42" s="49"/>
      <c r="BJ42" s="57"/>
      <c r="BK42" s="49"/>
      <c r="BR42" s="41"/>
    </row>
    <row r="43" spans="1:70" x14ac:dyDescent="0.25">
      <c r="I43" s="22"/>
      <c r="K43" s="22"/>
      <c r="N43" s="203"/>
      <c r="O43" s="204"/>
      <c r="Q43" s="4"/>
      <c r="T43" s="203"/>
      <c r="U43" s="204"/>
      <c r="Z43" s="21"/>
      <c r="AA43" s="22"/>
      <c r="AB43" s="22"/>
      <c r="AC43" s="22"/>
      <c r="AD43" s="22"/>
      <c r="AE43" s="22"/>
      <c r="AF43" s="22"/>
      <c r="AG43" s="22"/>
      <c r="AH43" s="22"/>
      <c r="AI43" s="22"/>
      <c r="AJ43" s="22"/>
      <c r="AK43" s="22"/>
      <c r="AL43" s="22"/>
      <c r="AM43" s="22"/>
      <c r="AN43" s="22"/>
      <c r="AO43" s="22"/>
      <c r="AP43" s="21"/>
      <c r="AQ43" s="21"/>
      <c r="AR43" s="21"/>
      <c r="AS43" s="21"/>
      <c r="AT43" s="21"/>
      <c r="AU43" s="21"/>
      <c r="AV43" s="21"/>
      <c r="AW43" s="21"/>
      <c r="AX43" s="21"/>
      <c r="AY43" s="21"/>
      <c r="AZ43" s="21"/>
      <c r="BA43" s="21"/>
      <c r="BB43" s="21"/>
      <c r="BC43" s="21"/>
      <c r="BD43" s="21"/>
      <c r="BE43" s="21"/>
      <c r="BF43" s="22"/>
      <c r="BG43" s="22"/>
      <c r="BH43" s="22"/>
      <c r="BI43" s="22"/>
      <c r="BJ43" s="213"/>
      <c r="BK43" s="22"/>
    </row>
    <row r="44" spans="1:70" x14ac:dyDescent="0.25">
      <c r="I44" s="22"/>
      <c r="K44" s="22"/>
      <c r="N44" s="203"/>
      <c r="O44" s="204"/>
      <c r="Q44" s="4"/>
      <c r="T44" s="203"/>
      <c r="U44" s="204"/>
      <c r="Z44" s="21"/>
      <c r="AA44" s="22"/>
      <c r="AB44" s="22"/>
      <c r="AC44" s="22"/>
      <c r="AD44" s="22"/>
      <c r="AE44" s="22"/>
      <c r="AF44" s="22"/>
      <c r="AG44" s="22"/>
      <c r="AH44" s="22"/>
      <c r="AI44" s="22"/>
      <c r="AJ44" s="22"/>
      <c r="AK44" s="22"/>
      <c r="AL44" s="22"/>
      <c r="AM44" s="22"/>
      <c r="AN44" s="22"/>
      <c r="AO44" s="22"/>
      <c r="AP44" s="21"/>
      <c r="AQ44" s="21"/>
      <c r="AR44" s="21"/>
      <c r="AS44" s="21"/>
      <c r="AT44" s="21"/>
      <c r="AU44" s="21"/>
      <c r="AV44" s="21"/>
      <c r="AW44" s="21"/>
      <c r="AX44" s="21"/>
      <c r="AY44" s="21"/>
      <c r="AZ44" s="21"/>
      <c r="BA44" s="21"/>
      <c r="BB44" s="21"/>
      <c r="BC44" s="21"/>
      <c r="BD44" s="21"/>
      <c r="BE44" s="21"/>
      <c r="BF44" s="22"/>
      <c r="BG44" s="22"/>
      <c r="BH44" s="22"/>
      <c r="BI44" s="22"/>
      <c r="BJ44" s="213"/>
      <c r="BK44" s="22"/>
    </row>
    <row r="45" spans="1:70" x14ac:dyDescent="0.25">
      <c r="I45" s="22"/>
      <c r="K45" s="22"/>
      <c r="N45" s="203"/>
      <c r="O45" s="204"/>
      <c r="T45" s="203"/>
      <c r="U45" s="204"/>
      <c r="Z45" s="21"/>
      <c r="AA45" s="22"/>
      <c r="AB45" s="22"/>
      <c r="AC45" s="22"/>
      <c r="AD45" s="22"/>
      <c r="AE45" s="22"/>
      <c r="AF45" s="22"/>
      <c r="AG45" s="22"/>
      <c r="AH45" s="22"/>
      <c r="AI45" s="22"/>
      <c r="AJ45" s="22"/>
      <c r="AK45" s="22"/>
      <c r="AL45" s="22"/>
      <c r="AM45" s="22"/>
      <c r="AN45" s="22"/>
      <c r="AO45" s="22"/>
      <c r="AP45" s="21"/>
      <c r="AQ45" s="21"/>
      <c r="AR45" s="21"/>
      <c r="AS45" s="21"/>
      <c r="AT45" s="21"/>
      <c r="AU45" s="21"/>
      <c r="AV45" s="21"/>
      <c r="AW45" s="21"/>
      <c r="AX45" s="21"/>
      <c r="AY45" s="21"/>
      <c r="AZ45" s="21"/>
      <c r="BA45" s="21"/>
      <c r="BB45" s="21"/>
      <c r="BC45" s="21"/>
      <c r="BD45" s="21"/>
      <c r="BE45" s="21"/>
      <c r="BF45" s="22"/>
      <c r="BG45" s="22"/>
      <c r="BH45" s="22"/>
      <c r="BI45" s="22"/>
      <c r="BJ45" s="213"/>
      <c r="BK45" s="22"/>
    </row>
    <row r="46" spans="1:70" x14ac:dyDescent="0.25">
      <c r="I46" s="22"/>
      <c r="K46" s="22"/>
      <c r="N46" s="203"/>
      <c r="O46" s="204"/>
      <c r="T46" s="203"/>
      <c r="U46" s="204"/>
      <c r="BJ46" s="203"/>
    </row>
    <row r="47" spans="1:70" x14ac:dyDescent="0.25">
      <c r="I47" s="22"/>
      <c r="K47" s="22"/>
      <c r="N47" s="203"/>
      <c r="O47" s="204"/>
      <c r="T47" s="203"/>
      <c r="U47" s="204"/>
      <c r="BJ47" s="203"/>
    </row>
    <row r="48" spans="1:70" x14ac:dyDescent="0.25">
      <c r="K48" s="22"/>
      <c r="N48" s="203"/>
      <c r="O48" s="204"/>
      <c r="T48" s="203"/>
      <c r="U48" s="204"/>
      <c r="BJ48" s="203"/>
    </row>
    <row r="49" spans="11:62" x14ac:dyDescent="0.25">
      <c r="K49" s="22"/>
      <c r="N49" s="203"/>
      <c r="O49" s="204"/>
      <c r="T49" s="203"/>
      <c r="U49" s="204"/>
      <c r="BJ49" s="203"/>
    </row>
    <row r="50" spans="11:62" x14ac:dyDescent="0.25">
      <c r="K50" s="22"/>
      <c r="N50" s="203"/>
      <c r="O50" s="204"/>
      <c r="T50" s="203"/>
      <c r="U50" s="204"/>
      <c r="BJ50" s="203"/>
    </row>
    <row r="51" spans="11:62" x14ac:dyDescent="0.25">
      <c r="K51" s="22"/>
      <c r="N51" s="203"/>
      <c r="O51" s="204"/>
      <c r="T51" s="203"/>
      <c r="U51" s="204"/>
      <c r="BJ51" s="203"/>
    </row>
    <row r="52" spans="11:62" x14ac:dyDescent="0.25">
      <c r="K52" s="22"/>
      <c r="N52" s="203"/>
      <c r="O52" s="204"/>
      <c r="T52" s="203"/>
      <c r="U52" s="204"/>
      <c r="BJ52" s="203"/>
    </row>
    <row r="53" spans="11:62" x14ac:dyDescent="0.25">
      <c r="K53" s="22"/>
      <c r="N53" s="203"/>
      <c r="O53" s="204"/>
      <c r="T53" s="203"/>
      <c r="U53" s="204"/>
      <c r="BJ53" s="203"/>
    </row>
    <row r="54" spans="11:62" x14ac:dyDescent="0.25">
      <c r="K54" s="22"/>
      <c r="N54" s="203"/>
      <c r="O54" s="204"/>
      <c r="T54" s="203"/>
      <c r="U54" s="204"/>
      <c r="BJ54" s="203"/>
    </row>
    <row r="55" spans="11:62" x14ac:dyDescent="0.25">
      <c r="K55" s="22"/>
    </row>
    <row r="56" spans="11:62" x14ac:dyDescent="0.25">
      <c r="K56" s="22"/>
    </row>
    <row r="57" spans="11:62" x14ac:dyDescent="0.25">
      <c r="K57" s="22"/>
      <c r="N57" s="203"/>
      <c r="O57" s="204"/>
      <c r="T57" s="203"/>
      <c r="U57" s="204"/>
      <c r="BJ57" s="203"/>
    </row>
    <row r="58" spans="11:62" x14ac:dyDescent="0.25">
      <c r="K58" s="22"/>
      <c r="N58" s="203"/>
      <c r="O58" s="204"/>
      <c r="T58" s="203"/>
      <c r="U58" s="204"/>
      <c r="BJ58" s="203"/>
    </row>
    <row r="59" spans="11:62" x14ac:dyDescent="0.25">
      <c r="K59" s="22"/>
    </row>
    <row r="60" spans="11:62" x14ac:dyDescent="0.25">
      <c r="K60" s="22"/>
      <c r="N60" s="203"/>
      <c r="O60" s="204"/>
      <c r="T60" s="203"/>
      <c r="U60" s="204"/>
      <c r="BJ60" s="203"/>
    </row>
    <row r="61" spans="11:62" x14ac:dyDescent="0.25">
      <c r="K61" s="22"/>
      <c r="N61" s="203"/>
      <c r="O61" s="204"/>
      <c r="T61" s="203"/>
      <c r="U61" s="204"/>
      <c r="BJ61" s="203"/>
    </row>
    <row r="62" spans="11:62" x14ac:dyDescent="0.25">
      <c r="K62" s="22"/>
      <c r="N62" s="203"/>
      <c r="O62" s="204"/>
      <c r="T62" s="203"/>
      <c r="U62" s="204"/>
      <c r="BJ62" s="203"/>
    </row>
    <row r="63" spans="11:62" x14ac:dyDescent="0.25">
      <c r="K63" s="22"/>
      <c r="N63" s="203"/>
      <c r="O63" s="204"/>
      <c r="T63" s="203"/>
      <c r="U63" s="204"/>
      <c r="BJ63" s="203"/>
    </row>
    <row r="64" spans="11:62" x14ac:dyDescent="0.25">
      <c r="K64" s="22"/>
      <c r="N64" s="203"/>
      <c r="O64" s="204"/>
      <c r="T64" s="203"/>
      <c r="U64" s="204"/>
      <c r="BJ64" s="203"/>
    </row>
    <row r="65" spans="11:62" x14ac:dyDescent="0.25">
      <c r="K65" s="22"/>
      <c r="N65" s="203"/>
      <c r="O65" s="204"/>
      <c r="T65" s="203"/>
      <c r="U65" s="204"/>
      <c r="BJ65" s="203"/>
    </row>
    <row r="66" spans="11:62" x14ac:dyDescent="0.25">
      <c r="K66" s="22"/>
      <c r="N66" s="203"/>
      <c r="O66" s="204"/>
      <c r="T66" s="203"/>
      <c r="U66" s="204"/>
      <c r="BJ66" s="203"/>
    </row>
    <row r="67" spans="11:62" x14ac:dyDescent="0.25">
      <c r="K67" s="22"/>
      <c r="N67" s="203"/>
      <c r="O67" s="204"/>
      <c r="T67" s="203"/>
      <c r="U67" s="204"/>
      <c r="BJ67" s="203"/>
    </row>
    <row r="68" spans="11:62" x14ac:dyDescent="0.25">
      <c r="K68" s="22"/>
      <c r="N68" s="203"/>
      <c r="O68" s="204"/>
      <c r="T68" s="203"/>
      <c r="U68" s="204"/>
      <c r="BJ68" s="203"/>
    </row>
    <row r="69" spans="11:62" x14ac:dyDescent="0.25">
      <c r="K69" s="22"/>
      <c r="N69" s="203"/>
      <c r="O69" s="204"/>
      <c r="T69" s="203"/>
      <c r="U69" s="204"/>
      <c r="BJ69" s="203"/>
    </row>
    <row r="70" spans="11:62" x14ac:dyDescent="0.25">
      <c r="K70" s="22"/>
      <c r="N70" s="203"/>
      <c r="O70" s="204"/>
      <c r="T70" s="203"/>
      <c r="U70" s="204"/>
      <c r="BJ70" s="203"/>
    </row>
    <row r="71" spans="11:62" x14ac:dyDescent="0.25">
      <c r="K71" s="22"/>
    </row>
    <row r="72" spans="11:62" x14ac:dyDescent="0.25">
      <c r="K72" s="22"/>
    </row>
    <row r="73" spans="11:62" x14ac:dyDescent="0.25">
      <c r="K73" s="22"/>
    </row>
    <row r="74" spans="11:62" x14ac:dyDescent="0.25">
      <c r="K74" s="22"/>
      <c r="N74" s="203"/>
      <c r="O74" s="204"/>
      <c r="T74" s="203"/>
      <c r="U74" s="204"/>
      <c r="BJ74" s="203"/>
    </row>
    <row r="75" spans="11:62" x14ac:dyDescent="0.25">
      <c r="K75" s="22"/>
      <c r="N75" s="203"/>
      <c r="O75" s="204"/>
      <c r="T75" s="203"/>
      <c r="U75" s="204"/>
      <c r="BJ75" s="203"/>
    </row>
    <row r="76" spans="11:62" x14ac:dyDescent="0.25">
      <c r="K76" s="22"/>
      <c r="N76" s="203"/>
      <c r="O76" s="204"/>
      <c r="T76" s="203"/>
      <c r="U76" s="204"/>
      <c r="BJ76" s="203"/>
    </row>
    <row r="77" spans="11:62" x14ac:dyDescent="0.25">
      <c r="K77" s="22"/>
      <c r="N77" s="203"/>
      <c r="O77" s="204"/>
      <c r="T77" s="203"/>
      <c r="U77" s="204"/>
      <c r="BJ77" s="203"/>
    </row>
    <row r="78" spans="11:62" x14ac:dyDescent="0.25">
      <c r="K78" s="22"/>
      <c r="N78" s="203"/>
      <c r="O78" s="204"/>
      <c r="T78" s="203"/>
      <c r="U78" s="204"/>
      <c r="BJ78" s="203"/>
    </row>
    <row r="79" spans="11:62" x14ac:dyDescent="0.25">
      <c r="K79" s="22"/>
    </row>
    <row r="80" spans="11:62" x14ac:dyDescent="0.25">
      <c r="K80" s="22"/>
      <c r="N80" s="203"/>
      <c r="O80" s="204"/>
      <c r="T80" s="203"/>
      <c r="U80" s="204"/>
      <c r="BJ80" s="203"/>
    </row>
    <row r="81" spans="11:62" x14ac:dyDescent="0.25">
      <c r="K81" s="22"/>
      <c r="N81" s="203"/>
      <c r="O81" s="204"/>
      <c r="T81" s="203"/>
      <c r="U81" s="204"/>
      <c r="BJ81" s="203"/>
    </row>
    <row r="82" spans="11:62" x14ac:dyDescent="0.25">
      <c r="K82" s="22"/>
      <c r="N82" s="203"/>
      <c r="O82" s="204"/>
      <c r="T82" s="203"/>
      <c r="U82" s="204"/>
      <c r="BJ82" s="203"/>
    </row>
    <row r="83" spans="11:62" x14ac:dyDescent="0.25">
      <c r="K83" s="22"/>
      <c r="N83" s="203"/>
      <c r="O83" s="204"/>
      <c r="T83" s="203"/>
      <c r="U83" s="204"/>
      <c r="BJ83" s="203"/>
    </row>
    <row r="84" spans="11:62" x14ac:dyDescent="0.25">
      <c r="K84" s="22"/>
      <c r="N84" s="203"/>
      <c r="O84" s="204"/>
      <c r="T84" s="203"/>
      <c r="U84" s="204"/>
      <c r="BJ84" s="203"/>
    </row>
    <row r="85" spans="11:62" x14ac:dyDescent="0.25">
      <c r="K85" s="22"/>
      <c r="N85" s="203"/>
      <c r="O85" s="204"/>
      <c r="T85" s="203"/>
      <c r="U85" s="204"/>
      <c r="BJ85" s="203"/>
    </row>
    <row r="86" spans="11:62" x14ac:dyDescent="0.25">
      <c r="K86" s="22"/>
      <c r="N86" s="203"/>
      <c r="O86" s="204"/>
      <c r="T86" s="203"/>
      <c r="U86" s="204"/>
      <c r="BJ86" s="203"/>
    </row>
    <row r="87" spans="11:62" x14ac:dyDescent="0.25">
      <c r="K87" s="22"/>
      <c r="N87" s="203"/>
      <c r="O87" s="204"/>
      <c r="T87" s="203"/>
      <c r="U87" s="204"/>
      <c r="BJ87" s="203"/>
    </row>
    <row r="88" spans="11:62" x14ac:dyDescent="0.25">
      <c r="K88" s="22"/>
      <c r="N88" s="203"/>
      <c r="O88" s="204"/>
      <c r="T88" s="203"/>
      <c r="U88" s="204"/>
      <c r="BJ88" s="203"/>
    </row>
    <row r="89" spans="11:62" x14ac:dyDescent="0.25">
      <c r="K89" s="22"/>
      <c r="N89" s="203"/>
      <c r="O89" s="204"/>
      <c r="T89" s="203"/>
      <c r="U89" s="204"/>
      <c r="BJ89" s="203"/>
    </row>
    <row r="90" spans="11:62" x14ac:dyDescent="0.25">
      <c r="K90" s="22"/>
      <c r="N90" s="203"/>
      <c r="O90" s="204"/>
      <c r="T90" s="203"/>
      <c r="U90" s="204"/>
      <c r="BJ90" s="203"/>
    </row>
    <row r="91" spans="11:62" x14ac:dyDescent="0.25">
      <c r="K91" s="22"/>
      <c r="N91" s="203"/>
      <c r="O91" s="204"/>
      <c r="T91" s="203"/>
      <c r="U91" s="204"/>
      <c r="BJ91" s="203"/>
    </row>
    <row r="92" spans="11:62" x14ac:dyDescent="0.25">
      <c r="K92" s="22"/>
      <c r="N92" s="203"/>
      <c r="O92" s="204"/>
      <c r="T92" s="203"/>
      <c r="U92" s="204"/>
      <c r="BJ92" s="203"/>
    </row>
    <row r="93" spans="11:62" x14ac:dyDescent="0.25">
      <c r="K93" s="22"/>
    </row>
    <row r="94" spans="11:62" x14ac:dyDescent="0.25">
      <c r="K94" s="22"/>
      <c r="N94" s="203"/>
      <c r="O94" s="204"/>
      <c r="T94" s="203"/>
      <c r="U94" s="204"/>
      <c r="BJ94" s="203"/>
    </row>
    <row r="95" spans="11:62" x14ac:dyDescent="0.25">
      <c r="K95" s="22"/>
      <c r="N95" s="203"/>
      <c r="O95" s="204"/>
      <c r="T95" s="203"/>
      <c r="U95" s="204"/>
      <c r="BJ95" s="203"/>
    </row>
    <row r="96" spans="11:62" x14ac:dyDescent="0.25">
      <c r="K96" s="22"/>
      <c r="N96" s="203"/>
      <c r="O96" s="204"/>
      <c r="T96" s="203"/>
      <c r="U96" s="204"/>
      <c r="BJ96" s="203"/>
    </row>
    <row r="97" spans="11:62" x14ac:dyDescent="0.25">
      <c r="K97" s="22"/>
    </row>
    <row r="98" spans="11:62" x14ac:dyDescent="0.25">
      <c r="K98" s="22"/>
    </row>
    <row r="99" spans="11:62" x14ac:dyDescent="0.25">
      <c r="K99" s="22"/>
      <c r="N99" s="203"/>
      <c r="O99" s="204"/>
      <c r="T99" s="203"/>
      <c r="U99" s="204"/>
      <c r="BJ99" s="203"/>
    </row>
    <row r="100" spans="11:62" x14ac:dyDescent="0.25">
      <c r="K100" s="22"/>
      <c r="N100" s="203"/>
      <c r="O100" s="204"/>
      <c r="T100" s="203"/>
      <c r="U100" s="204"/>
      <c r="BJ100" s="203"/>
    </row>
    <row r="101" spans="11:62" x14ac:dyDescent="0.25">
      <c r="K101" s="22"/>
      <c r="N101" s="203"/>
      <c r="O101" s="204"/>
      <c r="T101" s="203"/>
      <c r="U101" s="204"/>
      <c r="BJ101" s="203"/>
    </row>
    <row r="102" spans="11:62" x14ac:dyDescent="0.25">
      <c r="K102" s="22"/>
      <c r="N102" s="203"/>
      <c r="O102" s="204"/>
      <c r="T102" s="203"/>
      <c r="U102" s="204"/>
      <c r="BJ102" s="203"/>
    </row>
    <row r="103" spans="11:62" x14ac:dyDescent="0.25">
      <c r="K103" s="22"/>
      <c r="N103" s="203"/>
      <c r="O103" s="204"/>
      <c r="T103" s="203"/>
      <c r="U103" s="204"/>
      <c r="BJ103" s="203"/>
    </row>
    <row r="104" spans="11:62" x14ac:dyDescent="0.25">
      <c r="K104" s="22"/>
      <c r="N104" s="203"/>
      <c r="O104" s="204"/>
      <c r="T104" s="203"/>
      <c r="U104" s="204"/>
      <c r="BJ104" s="203"/>
    </row>
    <row r="105" spans="11:62" x14ac:dyDescent="0.25">
      <c r="N105" s="203"/>
      <c r="O105" s="204"/>
      <c r="T105" s="203"/>
      <c r="U105" s="204"/>
      <c r="BJ105" s="203"/>
    </row>
    <row r="106" spans="11:62" x14ac:dyDescent="0.25">
      <c r="N106" s="203"/>
      <c r="O106" s="204"/>
      <c r="T106" s="203"/>
      <c r="U106" s="204"/>
      <c r="BJ106" s="203"/>
    </row>
    <row r="107" spans="11:62" x14ac:dyDescent="0.25">
      <c r="N107" s="203"/>
      <c r="O107" s="204"/>
      <c r="T107" s="203"/>
      <c r="U107" s="204"/>
      <c r="BJ107" s="203"/>
    </row>
    <row r="111" spans="11:62" x14ac:dyDescent="0.25">
      <c r="N111" s="203"/>
      <c r="O111" s="204"/>
      <c r="T111" s="203"/>
      <c r="U111" s="204"/>
      <c r="BJ111" s="203"/>
    </row>
    <row r="112" spans="11:62" x14ac:dyDescent="0.25">
      <c r="N112" s="203"/>
      <c r="O112" s="204"/>
      <c r="T112" s="203"/>
      <c r="U112" s="204"/>
      <c r="BJ112" s="203"/>
    </row>
    <row r="113" spans="14:62" x14ac:dyDescent="0.25">
      <c r="N113" s="203"/>
      <c r="O113" s="204"/>
      <c r="T113" s="203"/>
      <c r="U113" s="204"/>
      <c r="BJ113" s="203"/>
    </row>
    <row r="114" spans="14:62" x14ac:dyDescent="0.25">
      <c r="N114" s="203"/>
      <c r="O114" s="204"/>
      <c r="T114" s="203"/>
      <c r="U114" s="204"/>
      <c r="BJ114" s="203"/>
    </row>
    <row r="115" spans="14:62" x14ac:dyDescent="0.25">
      <c r="N115" s="203"/>
      <c r="O115" s="204"/>
      <c r="T115" s="203"/>
      <c r="U115" s="204"/>
      <c r="BJ115" s="203"/>
    </row>
    <row r="116" spans="14:62" x14ac:dyDescent="0.25">
      <c r="N116" s="203"/>
      <c r="O116" s="204"/>
      <c r="T116" s="203"/>
      <c r="U116" s="204"/>
      <c r="BJ116" s="203"/>
    </row>
    <row r="117" spans="14:62" x14ac:dyDescent="0.25">
      <c r="N117" s="203"/>
      <c r="O117" s="204"/>
      <c r="T117" s="203"/>
      <c r="U117" s="204"/>
      <c r="BJ117" s="203"/>
    </row>
    <row r="118" spans="14:62" x14ac:dyDescent="0.25">
      <c r="N118" s="203"/>
      <c r="O118" s="204"/>
      <c r="T118" s="203"/>
      <c r="U118" s="204"/>
      <c r="BJ118" s="203"/>
    </row>
    <row r="119" spans="14:62" x14ac:dyDescent="0.25">
      <c r="N119" s="203"/>
      <c r="O119" s="204"/>
      <c r="T119" s="203"/>
      <c r="U119" s="204"/>
      <c r="BJ119" s="203"/>
    </row>
    <row r="122" spans="14:62" x14ac:dyDescent="0.25">
      <c r="N122" s="203"/>
      <c r="O122" s="204"/>
      <c r="T122" s="203"/>
      <c r="U122" s="204"/>
      <c r="BJ122" s="203"/>
    </row>
    <row r="123" spans="14:62" x14ac:dyDescent="0.25">
      <c r="N123" s="203"/>
      <c r="O123" s="204"/>
      <c r="T123" s="203"/>
      <c r="U123" s="204"/>
      <c r="BJ123" s="203"/>
    </row>
    <row r="125" spans="14:62" x14ac:dyDescent="0.25">
      <c r="N125" s="203"/>
      <c r="O125" s="204"/>
      <c r="T125" s="203"/>
      <c r="U125" s="204"/>
      <c r="BJ125" s="203"/>
    </row>
    <row r="126" spans="14:62" x14ac:dyDescent="0.25">
      <c r="N126" s="203"/>
      <c r="O126" s="204"/>
      <c r="T126" s="203"/>
      <c r="U126" s="204"/>
      <c r="BJ126" s="203"/>
    </row>
    <row r="127" spans="14:62" x14ac:dyDescent="0.25">
      <c r="N127" s="203"/>
      <c r="O127" s="204"/>
      <c r="T127" s="203"/>
      <c r="U127" s="204"/>
      <c r="BJ127" s="203"/>
    </row>
    <row r="128" spans="14:62" x14ac:dyDescent="0.25">
      <c r="N128" s="203"/>
      <c r="O128" s="204"/>
      <c r="T128" s="203"/>
      <c r="U128" s="204"/>
      <c r="BJ128" s="203"/>
    </row>
    <row r="129" spans="14:62" x14ac:dyDescent="0.25">
      <c r="N129" s="203"/>
      <c r="O129" s="204"/>
      <c r="T129" s="203"/>
      <c r="U129" s="204"/>
      <c r="BJ129" s="203"/>
    </row>
    <row r="130" spans="14:62" x14ac:dyDescent="0.25">
      <c r="N130" s="203"/>
      <c r="O130" s="204"/>
      <c r="T130" s="203"/>
      <c r="U130" s="204"/>
      <c r="BJ130" s="203"/>
    </row>
    <row r="131" spans="14:62" x14ac:dyDescent="0.25">
      <c r="N131" s="203"/>
      <c r="O131" s="204"/>
      <c r="T131" s="203"/>
      <c r="U131" s="204"/>
      <c r="BJ131" s="203"/>
    </row>
    <row r="132" spans="14:62" x14ac:dyDescent="0.25">
      <c r="N132" s="203"/>
      <c r="O132" s="204"/>
      <c r="T132" s="203"/>
      <c r="U132" s="204"/>
      <c r="BJ132" s="203"/>
    </row>
    <row r="136" spans="14:62" x14ac:dyDescent="0.25">
      <c r="N136" s="203"/>
      <c r="O136" s="204"/>
      <c r="T136" s="203"/>
      <c r="U136" s="204"/>
      <c r="BJ136" s="203"/>
    </row>
    <row r="137" spans="14:62" x14ac:dyDescent="0.25">
      <c r="N137" s="203"/>
      <c r="O137" s="204"/>
      <c r="T137" s="203"/>
      <c r="U137" s="204"/>
      <c r="BJ137" s="203"/>
    </row>
    <row r="138" spans="14:62" x14ac:dyDescent="0.25">
      <c r="N138" s="203"/>
      <c r="O138" s="204"/>
      <c r="T138" s="203"/>
      <c r="U138" s="204"/>
      <c r="BJ138" s="203"/>
    </row>
    <row r="139" spans="14:62" x14ac:dyDescent="0.25">
      <c r="N139" s="203"/>
      <c r="O139" s="204"/>
      <c r="T139" s="203"/>
      <c r="U139" s="204"/>
      <c r="BJ139" s="203"/>
    </row>
    <row r="140" spans="14:62" x14ac:dyDescent="0.25">
      <c r="N140" s="203"/>
      <c r="O140" s="204"/>
      <c r="T140" s="203"/>
      <c r="U140" s="204"/>
      <c r="BJ140" s="203"/>
    </row>
    <row r="141" spans="14:62" x14ac:dyDescent="0.25">
      <c r="N141" s="203"/>
      <c r="O141" s="204"/>
      <c r="T141" s="203"/>
      <c r="U141" s="204"/>
      <c r="BJ141" s="203"/>
    </row>
    <row r="142" spans="14:62" x14ac:dyDescent="0.25">
      <c r="N142" s="203"/>
      <c r="O142" s="204"/>
      <c r="T142" s="203"/>
      <c r="U142" s="204"/>
      <c r="BJ142" s="203"/>
    </row>
  </sheetData>
  <sheetProtection sheet="1" formatCells="0" formatColumns="0" formatRows="0" sort="0" autoFilter="0" pivotTables="0"/>
  <autoFilter ref="A36:BR40" xr:uid="{C17AB63A-CC2E-45B1-9000-3DF8F50B2535}"/>
  <mergeCells count="161">
    <mergeCell ref="BJ138:BJ139"/>
    <mergeCell ref="T138:T139"/>
    <mergeCell ref="U138:U139"/>
    <mergeCell ref="N138:N139"/>
    <mergeCell ref="O138:O139"/>
    <mergeCell ref="U140:U142"/>
    <mergeCell ref="BJ140:BJ142"/>
    <mergeCell ref="O140:O142"/>
    <mergeCell ref="T140:T142"/>
    <mergeCell ref="N140:N142"/>
    <mergeCell ref="BJ131:BJ132"/>
    <mergeCell ref="T131:T132"/>
    <mergeCell ref="U131:U132"/>
    <mergeCell ref="N131:N132"/>
    <mergeCell ref="O131:O132"/>
    <mergeCell ref="U136:U137"/>
    <mergeCell ref="BJ136:BJ137"/>
    <mergeCell ref="O136:O137"/>
    <mergeCell ref="T136:T137"/>
    <mergeCell ref="N136:N137"/>
    <mergeCell ref="BJ125:BJ127"/>
    <mergeCell ref="T125:T127"/>
    <mergeCell ref="U125:U127"/>
    <mergeCell ref="N125:N127"/>
    <mergeCell ref="O125:O127"/>
    <mergeCell ref="U128:U130"/>
    <mergeCell ref="BJ128:BJ130"/>
    <mergeCell ref="O128:O130"/>
    <mergeCell ref="T128:T130"/>
    <mergeCell ref="N128:N130"/>
    <mergeCell ref="BJ116:BJ119"/>
    <mergeCell ref="T116:T119"/>
    <mergeCell ref="U116:U119"/>
    <mergeCell ref="N116:N119"/>
    <mergeCell ref="O116:O119"/>
    <mergeCell ref="U122:U123"/>
    <mergeCell ref="BJ122:BJ123"/>
    <mergeCell ref="O122:O123"/>
    <mergeCell ref="T122:T123"/>
    <mergeCell ref="N122:N123"/>
    <mergeCell ref="BJ111:BJ112"/>
    <mergeCell ref="T111:T112"/>
    <mergeCell ref="U111:U112"/>
    <mergeCell ref="N111:N112"/>
    <mergeCell ref="O111:O112"/>
    <mergeCell ref="U113:U115"/>
    <mergeCell ref="BJ113:BJ115"/>
    <mergeCell ref="O113:O115"/>
    <mergeCell ref="T113:T115"/>
    <mergeCell ref="N113:N115"/>
    <mergeCell ref="BJ104:BJ105"/>
    <mergeCell ref="T104:T105"/>
    <mergeCell ref="U104:U105"/>
    <mergeCell ref="N104:N105"/>
    <mergeCell ref="O104:O105"/>
    <mergeCell ref="U106:U107"/>
    <mergeCell ref="BJ106:BJ107"/>
    <mergeCell ref="O106:O107"/>
    <mergeCell ref="T106:T107"/>
    <mergeCell ref="N106:N107"/>
    <mergeCell ref="BJ99:BJ101"/>
    <mergeCell ref="T99:T101"/>
    <mergeCell ref="U99:U101"/>
    <mergeCell ref="N99:N101"/>
    <mergeCell ref="O99:O101"/>
    <mergeCell ref="U102:U103"/>
    <mergeCell ref="BJ102:BJ103"/>
    <mergeCell ref="O102:O103"/>
    <mergeCell ref="T102:T103"/>
    <mergeCell ref="N102:N103"/>
    <mergeCell ref="BJ90:BJ92"/>
    <mergeCell ref="T90:T92"/>
    <mergeCell ref="U90:U92"/>
    <mergeCell ref="N90:N92"/>
    <mergeCell ref="O90:O92"/>
    <mergeCell ref="U94:U96"/>
    <mergeCell ref="BJ94:BJ96"/>
    <mergeCell ref="O94:O96"/>
    <mergeCell ref="T94:T96"/>
    <mergeCell ref="N94:N96"/>
    <mergeCell ref="BJ85:BJ86"/>
    <mergeCell ref="T85:T86"/>
    <mergeCell ref="U85:U86"/>
    <mergeCell ref="N85:N86"/>
    <mergeCell ref="O85:O86"/>
    <mergeCell ref="U87:U89"/>
    <mergeCell ref="BJ87:BJ89"/>
    <mergeCell ref="O87:O89"/>
    <mergeCell ref="T87:T89"/>
    <mergeCell ref="N87:N89"/>
    <mergeCell ref="BJ80:BJ82"/>
    <mergeCell ref="T80:T82"/>
    <mergeCell ref="U80:U82"/>
    <mergeCell ref="N80:N82"/>
    <mergeCell ref="O80:O82"/>
    <mergeCell ref="U83:U84"/>
    <mergeCell ref="BJ83:BJ84"/>
    <mergeCell ref="O83:O84"/>
    <mergeCell ref="T83:T84"/>
    <mergeCell ref="N83:N84"/>
    <mergeCell ref="BJ74:BJ75"/>
    <mergeCell ref="T74:T75"/>
    <mergeCell ref="U74:U75"/>
    <mergeCell ref="N74:N75"/>
    <mergeCell ref="O74:O75"/>
    <mergeCell ref="U76:U78"/>
    <mergeCell ref="BJ76:BJ78"/>
    <mergeCell ref="O76:O78"/>
    <mergeCell ref="T76:T78"/>
    <mergeCell ref="N76:N78"/>
    <mergeCell ref="BJ64:BJ66"/>
    <mergeCell ref="T64:T66"/>
    <mergeCell ref="U64:U66"/>
    <mergeCell ref="N64:N66"/>
    <mergeCell ref="O64:O66"/>
    <mergeCell ref="U67:U70"/>
    <mergeCell ref="BJ67:BJ70"/>
    <mergeCell ref="O67:O70"/>
    <mergeCell ref="T67:T70"/>
    <mergeCell ref="N67:N70"/>
    <mergeCell ref="BJ60:BJ61"/>
    <mergeCell ref="T60:T61"/>
    <mergeCell ref="U60:U61"/>
    <mergeCell ref="N60:N61"/>
    <mergeCell ref="O60:O61"/>
    <mergeCell ref="U62:U63"/>
    <mergeCell ref="BJ62:BJ63"/>
    <mergeCell ref="O62:O63"/>
    <mergeCell ref="T62:T63"/>
    <mergeCell ref="N62:N63"/>
    <mergeCell ref="BJ52:BJ54"/>
    <mergeCell ref="T52:T54"/>
    <mergeCell ref="U52:U54"/>
    <mergeCell ref="N52:N54"/>
    <mergeCell ref="O52:O54"/>
    <mergeCell ref="U57:U58"/>
    <mergeCell ref="BJ57:BJ58"/>
    <mergeCell ref="O57:O58"/>
    <mergeCell ref="T57:T58"/>
    <mergeCell ref="N57:N58"/>
    <mergeCell ref="BJ46:BJ49"/>
    <mergeCell ref="T46:T49"/>
    <mergeCell ref="U46:U49"/>
    <mergeCell ref="N46:N49"/>
    <mergeCell ref="O46:O49"/>
    <mergeCell ref="U50:U51"/>
    <mergeCell ref="BJ50:BJ51"/>
    <mergeCell ref="O50:O51"/>
    <mergeCell ref="T50:T51"/>
    <mergeCell ref="N50:N51"/>
    <mergeCell ref="B2:D5"/>
    <mergeCell ref="E2:X5"/>
    <mergeCell ref="D28:F28"/>
    <mergeCell ref="D35:K35"/>
    <mergeCell ref="L35:X35"/>
    <mergeCell ref="Y35:BK35"/>
    <mergeCell ref="N43:N45"/>
    <mergeCell ref="U43:U45"/>
    <mergeCell ref="BJ43:BJ45"/>
    <mergeCell ref="O43:O45"/>
    <mergeCell ref="T43:T45"/>
  </mergeCells>
  <conditionalFormatting sqref="W37:W40">
    <cfRule type="containsText" dxfId="543" priority="252" operator="containsText" text="RIESGO BAJO">
      <formula>NOT(ISERROR(SEARCH("RIESGO BAJO",W37)))</formula>
    </cfRule>
    <cfRule type="containsText" dxfId="542" priority="253" operator="containsText" text="RIESGO MODERADO">
      <formula>NOT(ISERROR(SEARCH("RIESGO MODERADO",W37)))</formula>
    </cfRule>
    <cfRule type="containsText" dxfId="541" priority="254" operator="containsText" text="RIESGO ALTO">
      <formula>NOT(ISERROR(SEARCH("RIESGO ALTO",W37)))</formula>
    </cfRule>
    <cfRule type="containsText" dxfId="540" priority="255" operator="containsText" text="RIESGO EXTREMO">
      <formula>NOT(ISERROR(SEARCH("RIESGO EXTREMO",W37)))</formula>
    </cfRule>
  </conditionalFormatting>
  <conditionalFormatting sqref="X37:X40">
    <cfRule type="containsText" dxfId="539" priority="211" operator="containsText" text="RIESGO BAJO">
      <formula>NOT(ISERROR(SEARCH("RIESGO BAJO",X37)))</formula>
    </cfRule>
    <cfRule type="containsText" dxfId="538" priority="212" operator="containsText" text="RIESGO MODERADO">
      <formula>NOT(ISERROR(SEARCH("RIESGO MODERADO",X37)))</formula>
    </cfRule>
    <cfRule type="containsText" dxfId="537" priority="213" operator="containsText" text="RIESGO ALTO">
      <formula>NOT(ISERROR(SEARCH("RIESGO ALTO",X37)))</formula>
    </cfRule>
    <cfRule type="containsText" dxfId="536" priority="214" operator="containsText" text="RIESGO EXTREMO">
      <formula>NOT(ISERROR(SEARCH("RIESGO EXTREMO",X37)))</formula>
    </cfRule>
  </conditionalFormatting>
  <conditionalFormatting sqref="P37:P40">
    <cfRule type="containsText" dxfId="535" priority="191" operator="containsText" text="RIESGO BAJO">
      <formula>NOT(ISERROR(SEARCH("RIESGO BAJO",P37)))</formula>
    </cfRule>
    <cfRule type="containsText" dxfId="534" priority="192" operator="containsText" text="RIESGO MODERADO">
      <formula>NOT(ISERROR(SEARCH("RIESGO MODERADO",P37)))</formula>
    </cfRule>
    <cfRule type="containsText" dxfId="533" priority="193" operator="containsText" text="RIESGO ALTO">
      <formula>NOT(ISERROR(SEARCH("RIESGO ALTO",P37)))</formula>
    </cfRule>
    <cfRule type="containsText" dxfId="532" priority="194" operator="containsText" text="RIESGO EXTREMO">
      <formula>NOT(ISERROR(SEARCH("RIESGO EXTREMO",P37)))</formula>
    </cfRule>
  </conditionalFormatting>
  <conditionalFormatting sqref="O37:O40">
    <cfRule type="containsText" dxfId="531" priority="103" operator="containsText" text="RIESGO BAJO">
      <formula>NOT(ISERROR(SEARCH("RIESGO BAJO",O37)))</formula>
    </cfRule>
    <cfRule type="containsText" dxfId="530" priority="104" operator="containsText" text="RIESGO MODERADO">
      <formula>NOT(ISERROR(SEARCH("RIESGO MODERADO",O37)))</formula>
    </cfRule>
    <cfRule type="containsText" dxfId="529" priority="105" operator="containsText" text="RIESGO ALTO">
      <formula>NOT(ISERROR(SEARCH("RIESGO ALTO",O37)))</formula>
    </cfRule>
    <cfRule type="containsText" dxfId="528" priority="106" operator="containsText" text="RIESGO EXTREMO">
      <formula>NOT(ISERROR(SEARCH("RIESGO EXTREMO",O37)))</formula>
    </cfRule>
  </conditionalFormatting>
  <conditionalFormatting sqref="Q37:Q40">
    <cfRule type="containsText" dxfId="527" priority="127" operator="containsText" text="RIESGO BAJO">
      <formula>NOT(ISERROR(SEARCH("RIESGO BAJO",Q37)))</formula>
    </cfRule>
    <cfRule type="containsText" dxfId="526" priority="128" operator="containsText" text="RIESGO MODERADO">
      <formula>NOT(ISERROR(SEARCH("RIESGO MODERADO",Q37)))</formula>
    </cfRule>
    <cfRule type="containsText" dxfId="525" priority="129" operator="containsText" text="RIESGO ALTO">
      <formula>NOT(ISERROR(SEARCH("RIESGO ALTO",Q37)))</formula>
    </cfRule>
    <cfRule type="containsText" dxfId="524" priority="130" operator="containsText" text="RIESGO EXTREMO">
      <formula>NOT(ISERROR(SEARCH("RIESGO EXTREMO",Q37)))</formula>
    </cfRule>
  </conditionalFormatting>
  <conditionalFormatting sqref="V37:V40">
    <cfRule type="containsText" dxfId="523" priority="67" operator="containsText" text="RIESGO BAJO">
      <formula>NOT(ISERROR(SEARCH("RIESGO BAJO",V37)))</formula>
    </cfRule>
    <cfRule type="containsText" dxfId="522" priority="68" operator="containsText" text="RIESGO MODERADO">
      <formula>NOT(ISERROR(SEARCH("RIESGO MODERADO",V37)))</formula>
    </cfRule>
    <cfRule type="containsText" dxfId="521" priority="69" operator="containsText" text="RIESGO ALTO">
      <formula>NOT(ISERROR(SEARCH("RIESGO ALTO",V37)))</formula>
    </cfRule>
    <cfRule type="containsText" dxfId="520" priority="70" operator="containsText" text="RIESGO EXTREMO">
      <formula>NOT(ISERROR(SEARCH("RIESGO EXTREMO",V37)))</formula>
    </cfRule>
  </conditionalFormatting>
  <conditionalFormatting sqref="U37:U40">
    <cfRule type="containsText" dxfId="519" priority="47" operator="containsText" text="RIESGO BAJO">
      <formula>NOT(ISERROR(SEARCH("RIESGO BAJO",U37)))</formula>
    </cfRule>
    <cfRule type="containsText" dxfId="518" priority="48" operator="containsText" text="RIESGO MODERADO">
      <formula>NOT(ISERROR(SEARCH("RIESGO MODERADO",U37)))</formula>
    </cfRule>
    <cfRule type="containsText" dxfId="517" priority="49" operator="containsText" text="RIESGO ALTO">
      <formula>NOT(ISERROR(SEARCH("RIESGO ALTO",U37)))</formula>
    </cfRule>
    <cfRule type="containsText" dxfId="516"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F37:F40" xr:uid="{F8DFAF4B-F710-4564-9BC6-8F9CBFCEC1CB}">
      <formula1>$F$6:$F$11</formula1>
    </dataValidation>
    <dataValidation type="list" allowBlank="1" showInputMessage="1" showErrorMessage="1" sqref="G37:G40" xr:uid="{1DC6A2C9-AA41-4548-9EDA-BDA39947BD37}">
      <formula1>$G$6:$G$11</formula1>
    </dataValidation>
    <dataValidation type="list" allowBlank="1" showInputMessage="1" showErrorMessage="1" sqref="H37:H40" xr:uid="{4157BF80-CC28-4DB8-BA1E-98A75F522710}">
      <formula1>$H$6:$H$12</formula1>
    </dataValidation>
    <dataValidation type="list" allowBlank="1" showInputMessage="1" showErrorMessage="1" sqref="Q37:Q40" xr:uid="{A7FE6316-BFDE-4D60-ACD3-DEE3531E1171}">
      <formula1>#REF!</formula1>
    </dataValidation>
    <dataValidation type="list" allowBlank="1" showInputMessage="1" showErrorMessage="1" sqref="R37:R40 L37:L40" xr:uid="{3C1DCE31-55D5-4272-BAF3-9CB91313F844}">
      <formula1>$L$6:$L$10</formula1>
    </dataValidation>
    <dataValidation type="list" allowBlank="1" showInputMessage="1" showErrorMessage="1" sqref="M37:M40 S37:S40" xr:uid="{FADFBB84-17FE-4301-9995-34F695A4362D}">
      <formula1>$M$6:$M$10</formula1>
    </dataValidation>
    <dataValidation type="list" allowBlank="1" showInputMessage="1" showErrorMessage="1" sqref="AN37:AN40" xr:uid="{B970F565-407A-4487-B6E7-6907F6B52132}">
      <formula1>$AN$6:$AN$14</formula1>
    </dataValidation>
    <dataValidation type="list" allowBlank="1" showInputMessage="1" showErrorMessage="1" sqref="E37:E40" xr:uid="{3BC28AB2-B5C5-4E48-8AD6-81B78E11C859}">
      <formula1>$E$6:$E$15</formula1>
    </dataValidation>
    <dataValidation type="list" allowBlank="1" showInputMessage="1" showErrorMessage="1" sqref="D37:D40" xr:uid="{F8EBFB68-65E9-4D0B-8F8C-36FBF7653ACA}">
      <formula1>$D$6:$D$25</formula1>
    </dataValidation>
    <dataValidation type="list" allowBlank="1" showInputMessage="1" showErrorMessage="1" sqref="BL37:BM40" xr:uid="{591BF207-5494-4627-81F9-ACDF5C6F02B7}">
      <formula1>$BL$6:$BL$7</formula1>
    </dataValidation>
    <dataValidation type="list" allowBlank="1" showInputMessage="1" showErrorMessage="1" sqref="X37:X40" xr:uid="{7F47D159-584C-4441-9318-0D1AE445F50C}">
      <formula1>$X$6:$X$7</formula1>
    </dataValidation>
    <dataValidation type="list" allowBlank="1" showInputMessage="1" showErrorMessage="1" sqref="AJ37:AJ40" xr:uid="{61076FD5-D749-4B31-AA59-8CA9FF906912}">
      <formula1>$AJ$6:$AJ$8</formula1>
    </dataValidation>
    <dataValidation type="list" allowBlank="1" showInputMessage="1" showErrorMessage="1" sqref="AA37:AA40" xr:uid="{0EA0B2CE-CF20-4F6C-B02A-DA24C7A4F880}">
      <formula1>$AA$6:$AA$7</formula1>
    </dataValidation>
    <dataValidation type="list" allowBlank="1" showInputMessage="1" showErrorMessage="1" sqref="AK37:AM40" xr:uid="{3961DC28-D573-429C-ACE9-9DFD62E32014}">
      <formula1>$AK$6:$AK$7</formula1>
    </dataValidation>
    <dataValidation type="list" allowBlank="1" showInputMessage="1" showErrorMessage="1" sqref="AP37:AP40" xr:uid="{4BD3238A-39CF-4EC9-881E-8FF61B6192DC}">
      <formula1>$AP$6:$AP$7</formula1>
    </dataValidation>
    <dataValidation type="list" allowBlank="1" showInputMessage="1" showErrorMessage="1" sqref="AQ37:AQ40" xr:uid="{1C16535D-E19B-4709-B350-8F4912920C8C}">
      <formula1>$AQ$6:$AQ$7</formula1>
    </dataValidation>
    <dataValidation type="list" allowBlank="1" showInputMessage="1" showErrorMessage="1" sqref="AR37:AR40" xr:uid="{5030362C-D13F-4D1C-A9BD-AFF46C29B48B}">
      <formula1>$AR$6:$AR$7</formula1>
    </dataValidation>
    <dataValidation type="list" allowBlank="1" showInputMessage="1" showErrorMessage="1" sqref="AS37:AS40" xr:uid="{890C7A41-712B-4FA0-A174-995A934A402E}">
      <formula1>$AS$6:$AS$8</formula1>
    </dataValidation>
    <dataValidation type="list" allowBlank="1" showInputMessage="1" showErrorMessage="1" sqref="AT37:AT40" xr:uid="{3D79FFCE-9AD3-4EA4-B628-22FB25502FEC}">
      <formula1>$AT$6:$AT$7</formula1>
    </dataValidation>
    <dataValidation type="list" allowBlank="1" showInputMessage="1" showErrorMessage="1" sqref="AU37:AU40" xr:uid="{076D0C1D-DF38-4E81-89F2-653BA94AA142}">
      <formula1>$AU$6:$AU$7</formula1>
    </dataValidation>
    <dataValidation type="list" allowBlank="1" showInputMessage="1" showErrorMessage="1" sqref="AV37:AV40" xr:uid="{1B251D67-C0A3-4E22-93B1-1DFE8E433267}">
      <formula1>$AV$6:$AV$8</formula1>
    </dataValidation>
    <dataValidation type="list" allowBlank="1" showInputMessage="1" showErrorMessage="1" sqref="BF37:BF40" xr:uid="{CB2A5E62-E6A8-48C8-9430-4913FC8338FD}">
      <formula1>$BF$6:$BF$8</formula1>
    </dataValidation>
    <dataValidation type="list" allowBlank="1" showInputMessage="1" showErrorMessage="1" sqref="AC37:AC40" xr:uid="{768DAD6D-EA23-4499-89AA-49AD9E31DB77}">
      <formula1>$AC$6:$AC$7</formula1>
    </dataValidation>
    <dataValidation type="list" allowBlank="1" showInputMessage="1" showErrorMessage="1" sqref="AI37:AI40" xr:uid="{98C78A6F-310C-4F25-924E-0D8075B8FD48}">
      <formula1>$AI$6:$AI$7</formula1>
    </dataValidation>
    <dataValidation type="list" allowBlank="1" showInputMessage="1" showErrorMessage="1" sqref="AO37:AO40" xr:uid="{05B9199A-C1DE-4F49-BA93-7D70ABB0068A}">
      <formula1>$AO$6:$AO$7</formula1>
    </dataValidation>
  </dataValidations>
  <pageMargins left="0.25" right="0.25" top="0.75" bottom="0.75" header="0.3" footer="0.3"/>
  <pageSetup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AD4D-AE9A-4858-A44D-1B75A745916A}">
  <sheetPr>
    <tabColor theme="8" tint="-0.249977111117893"/>
  </sheetPr>
  <dimension ref="A1:BR132"/>
  <sheetViews>
    <sheetView showGridLines="0" zoomScale="70" zoomScaleNormal="70" zoomScaleSheetLayoutView="8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2.8867187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708</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70" s="4" customFormat="1" ht="15.05" hidden="1" thickBot="1" x14ac:dyDescent="0.35">
      <c r="B33" s="15"/>
      <c r="C33" s="27"/>
      <c r="AG33" s="16"/>
      <c r="AH33" s="16"/>
      <c r="BR33" s="27"/>
    </row>
    <row r="34" spans="1:70" s="4" customFormat="1" ht="15.05" hidden="1" thickBot="1" x14ac:dyDescent="0.35">
      <c r="B34" s="15"/>
      <c r="C34" s="27"/>
      <c r="AG34" s="16"/>
      <c r="AH34" s="16"/>
      <c r="BR34" s="27"/>
    </row>
    <row r="35" spans="1:70"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70"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70" s="37" customFormat="1" ht="123.85" customHeight="1" x14ac:dyDescent="0.2">
      <c r="A37" s="150">
        <v>50</v>
      </c>
      <c r="B37" s="150" t="s">
        <v>452</v>
      </c>
      <c r="C37" s="56" t="s">
        <v>55</v>
      </c>
      <c r="D37" s="75" t="s">
        <v>55</v>
      </c>
      <c r="E37" s="151" t="s">
        <v>290</v>
      </c>
      <c r="F37" s="152" t="s">
        <v>69</v>
      </c>
      <c r="G37" s="152" t="s">
        <v>77</v>
      </c>
      <c r="H37" s="152" t="s">
        <v>71</v>
      </c>
      <c r="I37" s="153" t="s">
        <v>335</v>
      </c>
      <c r="J37" s="154" t="s">
        <v>336</v>
      </c>
      <c r="K37" s="153" t="s">
        <v>337</v>
      </c>
      <c r="L37" s="152">
        <v>5</v>
      </c>
      <c r="M37" s="152">
        <v>3</v>
      </c>
      <c r="N37" s="156">
        <f>+L37*M37</f>
        <v>15</v>
      </c>
      <c r="O37" s="205" t="str">
        <f>(CONCATENATE(L37,M37))</f>
        <v>53</v>
      </c>
      <c r="P37" s="205" t="str">
        <f>IF(OR(O37="11",O37="12",O37="21",O37="22",O37="31"),$P$9,IF(OR(O37="41",O37="32",O37="23",O37="13"),$P$8,IF(OR(O37="51",O37="52",O37="42",O37="43",O37="33",O37="24",O37="14"),$P$7,IF(OR(O37="53",O37="54",O37="44",O37="34",O37="55",O37="45",O37="35",O37="25",O37="15"),$P$6,0))))</f>
        <v>RIESGO EXTREMO</v>
      </c>
      <c r="Q37" s="157" t="s">
        <v>90</v>
      </c>
      <c r="R37" s="187">
        <f>INT(L37-BO37)</f>
        <v>4</v>
      </c>
      <c r="S37" s="187">
        <f>INT(M37-BQ37)</f>
        <v>2</v>
      </c>
      <c r="T37" s="156">
        <f>+R37*S37</f>
        <v>8</v>
      </c>
      <c r="U37" s="205" t="str">
        <f>(CONCATENATE(R37,S37))</f>
        <v>42</v>
      </c>
      <c r="V37" s="205" t="str">
        <f>IF(OR(U37="11",U37="12",U37="21",U37="22",U37="31"),$P$9,IF(OR(U37="41",U37="32",U37="23",U37="13"),$P$8,IF(OR(U37="51",U37="52",U37="42",U37="43",U37="33",U37="24",U37="14"),$P$7,IF(OR(U37="53",U37="54",U37="44",U37="34",U37="55",U37="45",U37="35",U37="25",U37="15"),$P$6,0))))</f>
        <v>RIESGO ALTO</v>
      </c>
      <c r="W37" s="152" t="s">
        <v>790</v>
      </c>
      <c r="X37" s="152" t="s">
        <v>6</v>
      </c>
      <c r="Y37" s="76" t="s">
        <v>702</v>
      </c>
      <c r="Z37" s="80" t="s">
        <v>649</v>
      </c>
      <c r="AA37" s="80" t="s">
        <v>6</v>
      </c>
      <c r="AB37" s="80" t="s">
        <v>548</v>
      </c>
      <c r="AC37" s="33" t="s">
        <v>7</v>
      </c>
      <c r="AD37" s="72">
        <f t="shared" ref="AD37:AD43" si="0">+SUM(AE37:AH37)</f>
        <v>0</v>
      </c>
      <c r="AE37" s="33">
        <v>0</v>
      </c>
      <c r="AF37" s="33">
        <v>0</v>
      </c>
      <c r="AG37" s="33">
        <v>0</v>
      </c>
      <c r="AH37" s="33">
        <v>0</v>
      </c>
      <c r="AI37" s="33" t="s">
        <v>6</v>
      </c>
      <c r="AJ37" s="80" t="s">
        <v>21</v>
      </c>
      <c r="AK37" s="80" t="s">
        <v>6</v>
      </c>
      <c r="AL37" s="80" t="s">
        <v>6</v>
      </c>
      <c r="AM37" s="80" t="s">
        <v>6</v>
      </c>
      <c r="AN37" s="80" t="s">
        <v>29</v>
      </c>
      <c r="AO37" s="33" t="s">
        <v>117</v>
      </c>
      <c r="AP37" s="33" t="s">
        <v>101</v>
      </c>
      <c r="AQ37" s="33" t="s">
        <v>103</v>
      </c>
      <c r="AR37" s="33" t="s">
        <v>105</v>
      </c>
      <c r="AS37" s="33" t="str">
        <f t="shared" ref="AS37:AS43" si="1">+IF(AJ37="Preventivo","Prevenir",IF(AJ37="Detectivo","Detectar","No es un control"))</f>
        <v>Detectar</v>
      </c>
      <c r="AT37" s="80" t="s">
        <v>108</v>
      </c>
      <c r="AU37" s="80" t="s">
        <v>110</v>
      </c>
      <c r="AV37" s="80" t="s">
        <v>112</v>
      </c>
      <c r="AW37" s="33">
        <f t="shared" ref="AW37:AW43" si="2">+IF(AP37=$AP$6,$AP$10,$AP$11)</f>
        <v>15</v>
      </c>
      <c r="AX37" s="33">
        <f t="shared" ref="AX37:AX43" si="3">+IF(AQ37=$AQ$6,$AQ$10,$AQ$11)</f>
        <v>15</v>
      </c>
      <c r="AY37" s="33">
        <f t="shared" ref="AY37:AY43" si="4">+IF(AR37=$AR$6,$AR$10,$AR$11)</f>
        <v>15</v>
      </c>
      <c r="AZ37" s="33">
        <f t="shared" ref="AZ37:AZ43" si="5">IF(AS37=$AS$6,$AS$10,IF(AS37=$AS$7,$AS$11,0))</f>
        <v>10</v>
      </c>
      <c r="BA37" s="33">
        <f t="shared" ref="BA37:BA43" si="6">+IF(AT37=$AT$6,$AT$10,$AT$11)</f>
        <v>15</v>
      </c>
      <c r="BB37" s="33">
        <f t="shared" ref="BB37:BB43" si="7">+IF(AU37=$AU$6,$AU$10,$AU$11)</f>
        <v>15</v>
      </c>
      <c r="BC37" s="33">
        <f t="shared" ref="BC37:BC43" si="8">IF(AV37=$AV$6,$AV$10,IF(AV37=$AV$7,$AV$11,0))</f>
        <v>10</v>
      </c>
      <c r="BD37" s="72">
        <f t="shared" ref="BD37:BD43" si="9">SUM(AW37:BC37)</f>
        <v>95</v>
      </c>
      <c r="BE37" s="72" t="str">
        <f t="shared" ref="BE37:BE43" si="10">+IF(BD37&lt;=85,"Débil",IF(AND(BD37&gt;85,BD37&lt;96),"Moderado","Fuerte"))</f>
        <v>Moderado</v>
      </c>
      <c r="BF37" s="34" t="s">
        <v>156</v>
      </c>
      <c r="BG37" s="72" t="str">
        <f t="shared" ref="BG37:BG43" si="11">+IF(BF37=$BF$6,"Fuerte",IF(BF37=$BF$7,"Moderado","Débil"))</f>
        <v>Fuerte</v>
      </c>
      <c r="BH37" s="72" t="str">
        <f t="shared" ref="BH37:BH43" si="12">+IF(AND(BE37="Fuerte",BG37="Fuerte"),"Fuerte",IF(BE37="Débil","Débil",IF(BG37="Débil","Débil","Moderado")))</f>
        <v>Moderado</v>
      </c>
      <c r="BI37" s="72">
        <f t="shared" ref="BI37:BI43" si="13">+IF(BH37=$BE$6,100,IF(BH37=$BE$7,50,0))</f>
        <v>50</v>
      </c>
      <c r="BJ37" s="149">
        <f>+AVERAGE(BI37:BI38)</f>
        <v>75</v>
      </c>
      <c r="BK37" s="186" t="str">
        <f>IF(BJ37&lt;50,"Débil",IF(BJ37=100,"Fuerte","Moderado"))</f>
        <v>Moderado</v>
      </c>
      <c r="BL37" s="39" t="s">
        <v>165</v>
      </c>
      <c r="BM37" s="39" t="s">
        <v>167</v>
      </c>
      <c r="BN37" s="66">
        <f>IF(E37=$E$7,0,IF(AND(BK37="Fuerte",BL37="Directamente"),2,IF(AND(BK37="Moderado",BL37="Directamente"),1,0)))</f>
        <v>1</v>
      </c>
      <c r="BO37" s="185">
        <f>+AVERAGE(BN37:BN38)</f>
        <v>1</v>
      </c>
      <c r="BP37" s="66">
        <f>IF(D37=$E$7,0,IF(AND(BK37="Fuerte",BL37="Indirectamente"),1,IF(AND(BK37="Fuerte",BL37="Directamente"),2,IF(AND(BK37="Moderado",BL37="Directamente"),1,0))))</f>
        <v>1</v>
      </c>
      <c r="BQ37" s="185">
        <f>+AVERAGE(BP37:BP38)</f>
        <v>1</v>
      </c>
      <c r="BR37" s="56" t="s">
        <v>55</v>
      </c>
    </row>
    <row r="38" spans="1:70" s="37" customFormat="1" ht="99.1" customHeight="1" x14ac:dyDescent="0.2">
      <c r="A38" s="150"/>
      <c r="B38" s="150"/>
      <c r="C38" s="56" t="s">
        <v>55</v>
      </c>
      <c r="D38" s="75" t="s">
        <v>55</v>
      </c>
      <c r="E38" s="151"/>
      <c r="F38" s="152"/>
      <c r="G38" s="152"/>
      <c r="H38" s="152"/>
      <c r="I38" s="153"/>
      <c r="J38" s="154"/>
      <c r="K38" s="153"/>
      <c r="L38" s="152"/>
      <c r="M38" s="152"/>
      <c r="N38" s="156"/>
      <c r="O38" s="205"/>
      <c r="P38" s="205">
        <f>IF(OR(O38="11",O38="12",O38="21",O38="22",O38="31"),$P$9,IF(OR(O38="41",O38="32",O38="23",O38="13"),$P$8,IF(OR(O38="51",O38="52",O38="42",O38="43",O38="33",O38="24",O38="14"),$P$7,IF(OR(O38="53",O38="54",O38="44",O38="34",O38="55",O38="45",O38="35",O38="25",O38="15"),$P$6,0))))</f>
        <v>0</v>
      </c>
      <c r="Q38" s="157"/>
      <c r="R38" s="187"/>
      <c r="S38" s="187"/>
      <c r="T38" s="156"/>
      <c r="U38" s="205"/>
      <c r="V38" s="205">
        <f>IF(OR(U38="11",U38="12",U38="21",U38="22",U38="31"),$P$9,IF(OR(U38="41",U38="32",U38="23",U38="13"),$P$8,IF(OR(U38="51",U38="52",U38="42",U38="43",U38="33",U38="24",U38="14"),$P$7,IF(OR(U38="53",U38="54",U38="44",U38="34",U38="55",U38="45",U38="35",U38="25",U38="15"),$P$6,0))))</f>
        <v>0</v>
      </c>
      <c r="W38" s="152"/>
      <c r="X38" s="152"/>
      <c r="Y38" s="76" t="s">
        <v>703</v>
      </c>
      <c r="Z38" s="80" t="s">
        <v>338</v>
      </c>
      <c r="AA38" s="80" t="s">
        <v>23</v>
      </c>
      <c r="AB38" s="80" t="s">
        <v>402</v>
      </c>
      <c r="AC38" s="33" t="s">
        <v>7</v>
      </c>
      <c r="AD38" s="72">
        <f t="shared" si="0"/>
        <v>12</v>
      </c>
      <c r="AE38" s="33">
        <v>3</v>
      </c>
      <c r="AF38" s="33">
        <v>3</v>
      </c>
      <c r="AG38" s="33">
        <v>3</v>
      </c>
      <c r="AH38" s="33">
        <v>3</v>
      </c>
      <c r="AI38" s="33" t="s">
        <v>23</v>
      </c>
      <c r="AJ38" s="80" t="s">
        <v>20</v>
      </c>
      <c r="AK38" s="80" t="s">
        <v>6</v>
      </c>
      <c r="AL38" s="80" t="s">
        <v>6</v>
      </c>
      <c r="AM38" s="80" t="s">
        <v>6</v>
      </c>
      <c r="AN38" s="80" t="s">
        <v>29</v>
      </c>
      <c r="AO38" s="33" t="s">
        <v>117</v>
      </c>
      <c r="AP38" s="33" t="s">
        <v>101</v>
      </c>
      <c r="AQ38" s="33" t="s">
        <v>103</v>
      </c>
      <c r="AR38" s="33" t="s">
        <v>105</v>
      </c>
      <c r="AS38" s="33" t="str">
        <f t="shared" si="1"/>
        <v>Prevenir</v>
      </c>
      <c r="AT38" s="80" t="s">
        <v>108</v>
      </c>
      <c r="AU38" s="80" t="s">
        <v>110</v>
      </c>
      <c r="AV38" s="80" t="s">
        <v>112</v>
      </c>
      <c r="AW38" s="33">
        <f t="shared" si="2"/>
        <v>15</v>
      </c>
      <c r="AX38" s="33">
        <f t="shared" si="3"/>
        <v>15</v>
      </c>
      <c r="AY38" s="33">
        <f t="shared" si="4"/>
        <v>15</v>
      </c>
      <c r="AZ38" s="33">
        <f t="shared" si="5"/>
        <v>15</v>
      </c>
      <c r="BA38" s="33">
        <f t="shared" si="6"/>
        <v>15</v>
      </c>
      <c r="BB38" s="33">
        <f t="shared" si="7"/>
        <v>15</v>
      </c>
      <c r="BC38" s="33">
        <f t="shared" si="8"/>
        <v>10</v>
      </c>
      <c r="BD38" s="72">
        <f t="shared" si="9"/>
        <v>100</v>
      </c>
      <c r="BE38" s="72" t="str">
        <f t="shared" si="10"/>
        <v>Fuerte</v>
      </c>
      <c r="BF38" s="34" t="s">
        <v>156</v>
      </c>
      <c r="BG38" s="72" t="str">
        <f t="shared" si="11"/>
        <v>Fuerte</v>
      </c>
      <c r="BH38" s="72" t="str">
        <f t="shared" si="12"/>
        <v>Fuerte</v>
      </c>
      <c r="BI38" s="72">
        <f t="shared" si="13"/>
        <v>100</v>
      </c>
      <c r="BJ38" s="149"/>
      <c r="BK38" s="186"/>
      <c r="BL38" s="39" t="s">
        <v>165</v>
      </c>
      <c r="BM38" s="39" t="s">
        <v>165</v>
      </c>
      <c r="BN38" s="66">
        <f>IF(E38=$E$7,0,IF(AND(BK37="Fuerte",BL38="Directamente"),2,IF(AND(BK37="Moderado",BL38="Directamente"),1,0)))</f>
        <v>1</v>
      </c>
      <c r="BO38" s="185"/>
      <c r="BP38" s="66">
        <f>IF(D38=$E$7,0,IF(AND(BK37="Fuerte",BL38="Indirectamente"),1,IF(AND(BK37="Fuerte",BL38="Directamente"),2,IF(AND(BK37="Moderado",BL38="Directamente"),1,0))))</f>
        <v>1</v>
      </c>
      <c r="BQ38" s="185"/>
      <c r="BR38" s="56" t="s">
        <v>55</v>
      </c>
    </row>
    <row r="39" spans="1:70" s="37" customFormat="1" ht="127.6" customHeight="1" x14ac:dyDescent="0.2">
      <c r="A39" s="150">
        <v>51</v>
      </c>
      <c r="B39" s="150" t="s">
        <v>453</v>
      </c>
      <c r="C39" s="56" t="s">
        <v>55</v>
      </c>
      <c r="D39" s="75" t="s">
        <v>55</v>
      </c>
      <c r="E39" s="151" t="s">
        <v>34</v>
      </c>
      <c r="F39" s="152" t="s">
        <v>69</v>
      </c>
      <c r="G39" s="152" t="s">
        <v>76</v>
      </c>
      <c r="H39" s="152" t="s">
        <v>82</v>
      </c>
      <c r="I39" s="153" t="s">
        <v>339</v>
      </c>
      <c r="J39" s="154" t="s">
        <v>340</v>
      </c>
      <c r="K39" s="153" t="s">
        <v>341</v>
      </c>
      <c r="L39" s="152">
        <v>2</v>
      </c>
      <c r="M39" s="152">
        <v>5</v>
      </c>
      <c r="N39" s="156">
        <f>+L39*M39</f>
        <v>10</v>
      </c>
      <c r="O39" s="205" t="str">
        <f>(CONCATENATE(L39,M39))</f>
        <v>25</v>
      </c>
      <c r="P39" s="205" t="str">
        <f>IF(OR(O39="11",O39="12",O39="21",O39="22",O39="31"),$P$9,IF(OR(O39="41",O39="32",O39="23",O39="13"),$P$8,IF(OR(O39="51",O39="52",O39="42",O39="43",O39="33",O39="24",O39="14"),$P$7,IF(OR(O39="53",O39="54",O39="44",O39="34",O39="55",O39="45",O39="35",O39="25",O39="15"),$P$6,0))))</f>
        <v>RIESGO EXTREMO</v>
      </c>
      <c r="Q39" s="157" t="s">
        <v>90</v>
      </c>
      <c r="R39" s="187">
        <f>INT(L39-BO39)</f>
        <v>1</v>
      </c>
      <c r="S39" s="187">
        <f>INT(M39-BQ39)</f>
        <v>5</v>
      </c>
      <c r="T39" s="156">
        <f>+R39*S39</f>
        <v>5</v>
      </c>
      <c r="U39" s="205" t="str">
        <f>(CONCATENATE(R39,S39))</f>
        <v>15</v>
      </c>
      <c r="V39" s="205" t="str">
        <f>IF(OR(U39="11",U39="12",U39="21",U39="22",U39="31"),$P$9,IF(OR(U39="41",U39="32",U39="23",U39="13"),$P$8,IF(OR(U39="51",U39="52",U39="42",U39="43",U39="33",U39="24",U39="14"),$P$7,IF(OR(U39="53",U39="54",U39="44",U39="34",U39="55",U39="45",U39="35",U39="25",U39="15"),$P$6,0))))</f>
        <v>RIESGO EXTREMO</v>
      </c>
      <c r="W39" s="152" t="s">
        <v>790</v>
      </c>
      <c r="X39" s="152" t="s">
        <v>23</v>
      </c>
      <c r="Y39" s="76" t="s">
        <v>704</v>
      </c>
      <c r="Z39" s="80" t="s">
        <v>503</v>
      </c>
      <c r="AA39" s="80" t="s">
        <v>6</v>
      </c>
      <c r="AB39" s="80" t="s">
        <v>650</v>
      </c>
      <c r="AC39" s="33" t="s">
        <v>7</v>
      </c>
      <c r="AD39" s="72">
        <f t="shared" si="0"/>
        <v>0</v>
      </c>
      <c r="AE39" s="33">
        <v>0</v>
      </c>
      <c r="AF39" s="33">
        <v>0</v>
      </c>
      <c r="AG39" s="33">
        <v>0</v>
      </c>
      <c r="AH39" s="33">
        <v>0</v>
      </c>
      <c r="AI39" s="33" t="s">
        <v>6</v>
      </c>
      <c r="AJ39" s="80" t="s">
        <v>20</v>
      </c>
      <c r="AK39" s="80" t="s">
        <v>6</v>
      </c>
      <c r="AL39" s="80" t="s">
        <v>6</v>
      </c>
      <c r="AM39" s="80" t="s">
        <v>6</v>
      </c>
      <c r="AN39" s="80" t="s">
        <v>29</v>
      </c>
      <c r="AO39" s="33" t="s">
        <v>117</v>
      </c>
      <c r="AP39" s="33" t="s">
        <v>101</v>
      </c>
      <c r="AQ39" s="33" t="s">
        <v>103</v>
      </c>
      <c r="AR39" s="33" t="s">
        <v>105</v>
      </c>
      <c r="AS39" s="33" t="str">
        <f t="shared" si="1"/>
        <v>Prevenir</v>
      </c>
      <c r="AT39" s="80" t="s">
        <v>108</v>
      </c>
      <c r="AU39" s="80" t="s">
        <v>110</v>
      </c>
      <c r="AV39" s="80" t="s">
        <v>112</v>
      </c>
      <c r="AW39" s="33">
        <f t="shared" si="2"/>
        <v>15</v>
      </c>
      <c r="AX39" s="33">
        <f t="shared" si="3"/>
        <v>15</v>
      </c>
      <c r="AY39" s="33">
        <f t="shared" si="4"/>
        <v>15</v>
      </c>
      <c r="AZ39" s="33">
        <f t="shared" si="5"/>
        <v>15</v>
      </c>
      <c r="BA39" s="33">
        <f t="shared" si="6"/>
        <v>15</v>
      </c>
      <c r="BB39" s="33">
        <f t="shared" si="7"/>
        <v>15</v>
      </c>
      <c r="BC39" s="33">
        <f t="shared" si="8"/>
        <v>10</v>
      </c>
      <c r="BD39" s="72">
        <f t="shared" si="9"/>
        <v>100</v>
      </c>
      <c r="BE39" s="72" t="str">
        <f t="shared" si="10"/>
        <v>Fuerte</v>
      </c>
      <c r="BF39" s="34" t="s">
        <v>156</v>
      </c>
      <c r="BG39" s="72" t="str">
        <f t="shared" si="11"/>
        <v>Fuerte</v>
      </c>
      <c r="BH39" s="72" t="str">
        <f t="shared" si="12"/>
        <v>Fuerte</v>
      </c>
      <c r="BI39" s="72">
        <f t="shared" si="13"/>
        <v>100</v>
      </c>
      <c r="BJ39" s="149">
        <f>+AVERAGE(BI39:BI40)</f>
        <v>100</v>
      </c>
      <c r="BK39" s="186" t="str">
        <f>IF(BJ39&lt;50,"Débil",IF(BJ39=100,"Fuerte","Moderado"))</f>
        <v>Fuerte</v>
      </c>
      <c r="BL39" s="39" t="s">
        <v>165</v>
      </c>
      <c r="BM39" s="39" t="s">
        <v>165</v>
      </c>
      <c r="BN39" s="66">
        <f>IF(E39=$E$7,0,IF(AND(BK39="Fuerte",BL39="Directamente"),2,IF(AND(BK39="Moderado",BL39="Directamente"),1,0)))</f>
        <v>0</v>
      </c>
      <c r="BO39" s="185">
        <f>+AVERAGE(BN39:BN40)</f>
        <v>1</v>
      </c>
      <c r="BP39" s="66">
        <f>IF(D39=$E$7,0,IF(AND(BK39="Fuerte",BL39="Indirectamente"),1,IF(AND(BK39="Fuerte",BL39="Directamente"),2,IF(AND(BK39="Moderado",BL39="Directamente"),1,0))))</f>
        <v>2</v>
      </c>
      <c r="BQ39" s="185">
        <f>+IF(E39="De Corrupción",0,AVERAGE(BP39:BP40))</f>
        <v>0</v>
      </c>
      <c r="BR39" s="56" t="s">
        <v>55</v>
      </c>
    </row>
    <row r="40" spans="1:70" s="37" customFormat="1" ht="80.3" customHeight="1" x14ac:dyDescent="0.2">
      <c r="A40" s="150"/>
      <c r="B40" s="150"/>
      <c r="C40" s="56" t="s">
        <v>55</v>
      </c>
      <c r="D40" s="75" t="s">
        <v>55</v>
      </c>
      <c r="E40" s="151"/>
      <c r="F40" s="152"/>
      <c r="G40" s="152"/>
      <c r="H40" s="152"/>
      <c r="I40" s="153"/>
      <c r="J40" s="154"/>
      <c r="K40" s="153"/>
      <c r="L40" s="152"/>
      <c r="M40" s="152"/>
      <c r="N40" s="156"/>
      <c r="O40" s="205"/>
      <c r="P40" s="205"/>
      <c r="Q40" s="157"/>
      <c r="R40" s="187"/>
      <c r="S40" s="187"/>
      <c r="T40" s="156"/>
      <c r="U40" s="205"/>
      <c r="V40" s="205"/>
      <c r="W40" s="152"/>
      <c r="X40" s="152"/>
      <c r="Y40" s="76" t="s">
        <v>705</v>
      </c>
      <c r="Z40" s="80" t="s">
        <v>338</v>
      </c>
      <c r="AA40" s="80" t="s">
        <v>23</v>
      </c>
      <c r="AB40" s="80" t="s">
        <v>403</v>
      </c>
      <c r="AC40" s="33" t="s">
        <v>7</v>
      </c>
      <c r="AD40" s="72">
        <f t="shared" si="0"/>
        <v>0</v>
      </c>
      <c r="AE40" s="33">
        <v>0</v>
      </c>
      <c r="AF40" s="33">
        <v>0</v>
      </c>
      <c r="AG40" s="33">
        <v>0</v>
      </c>
      <c r="AH40" s="33">
        <v>0</v>
      </c>
      <c r="AI40" s="33" t="s">
        <v>6</v>
      </c>
      <c r="AJ40" s="80" t="s">
        <v>20</v>
      </c>
      <c r="AK40" s="80" t="s">
        <v>6</v>
      </c>
      <c r="AL40" s="80" t="s">
        <v>6</v>
      </c>
      <c r="AM40" s="80" t="s">
        <v>6</v>
      </c>
      <c r="AN40" s="80" t="s">
        <v>29</v>
      </c>
      <c r="AO40" s="33" t="s">
        <v>117</v>
      </c>
      <c r="AP40" s="33" t="s">
        <v>101</v>
      </c>
      <c r="AQ40" s="33" t="s">
        <v>103</v>
      </c>
      <c r="AR40" s="33" t="s">
        <v>105</v>
      </c>
      <c r="AS40" s="33" t="str">
        <f t="shared" si="1"/>
        <v>Prevenir</v>
      </c>
      <c r="AT40" s="80" t="s">
        <v>108</v>
      </c>
      <c r="AU40" s="80" t="s">
        <v>110</v>
      </c>
      <c r="AV40" s="80" t="s">
        <v>112</v>
      </c>
      <c r="AW40" s="33">
        <f t="shared" si="2"/>
        <v>15</v>
      </c>
      <c r="AX40" s="33">
        <f t="shared" si="3"/>
        <v>15</v>
      </c>
      <c r="AY40" s="33">
        <f t="shared" si="4"/>
        <v>15</v>
      </c>
      <c r="AZ40" s="33">
        <f t="shared" si="5"/>
        <v>15</v>
      </c>
      <c r="BA40" s="33">
        <f t="shared" si="6"/>
        <v>15</v>
      </c>
      <c r="BB40" s="33">
        <f t="shared" si="7"/>
        <v>15</v>
      </c>
      <c r="BC40" s="33">
        <f t="shared" si="8"/>
        <v>10</v>
      </c>
      <c r="BD40" s="72">
        <f t="shared" si="9"/>
        <v>100</v>
      </c>
      <c r="BE40" s="72" t="str">
        <f t="shared" si="10"/>
        <v>Fuerte</v>
      </c>
      <c r="BF40" s="34" t="s">
        <v>156</v>
      </c>
      <c r="BG40" s="72" t="str">
        <f t="shared" si="11"/>
        <v>Fuerte</v>
      </c>
      <c r="BH40" s="72" t="str">
        <f t="shared" si="12"/>
        <v>Fuerte</v>
      </c>
      <c r="BI40" s="72">
        <f t="shared" si="13"/>
        <v>100</v>
      </c>
      <c r="BJ40" s="149"/>
      <c r="BK40" s="186"/>
      <c r="BL40" s="39" t="s">
        <v>165</v>
      </c>
      <c r="BM40" s="39" t="s">
        <v>165</v>
      </c>
      <c r="BN40" s="66">
        <f>IF(E40=$E$7,0,IF(AND(BK39="Fuerte",BL40="Directamente"),2,IF(AND(BK39="Moderado",BL40="Directamente"),1,0)))</f>
        <v>2</v>
      </c>
      <c r="BO40" s="185"/>
      <c r="BP40" s="66">
        <f>IF(D40=$E$7,0,IF(AND(BK39="Fuerte",BL40="Indirectamente"),1,IF(AND(BK39="Fuerte",BL40="Directamente"),2,IF(AND(BK39="Moderado",BL40="Directamente"),1,0))))</f>
        <v>2</v>
      </c>
      <c r="BQ40" s="185"/>
      <c r="BR40" s="56" t="s">
        <v>55</v>
      </c>
    </row>
    <row r="41" spans="1:70" s="37" customFormat="1" ht="97.55" customHeight="1" x14ac:dyDescent="0.2">
      <c r="A41" s="150">
        <v>52</v>
      </c>
      <c r="B41" s="150" t="s">
        <v>454</v>
      </c>
      <c r="C41" s="56" t="s">
        <v>55</v>
      </c>
      <c r="D41" s="75" t="s">
        <v>55</v>
      </c>
      <c r="E41" s="151" t="s">
        <v>290</v>
      </c>
      <c r="F41" s="152" t="s">
        <v>69</v>
      </c>
      <c r="G41" s="152" t="s">
        <v>77</v>
      </c>
      <c r="H41" s="152" t="s">
        <v>71</v>
      </c>
      <c r="I41" s="153" t="s">
        <v>342</v>
      </c>
      <c r="J41" s="154" t="s">
        <v>343</v>
      </c>
      <c r="K41" s="153" t="s">
        <v>344</v>
      </c>
      <c r="L41" s="152">
        <v>2</v>
      </c>
      <c r="M41" s="152">
        <v>3</v>
      </c>
      <c r="N41" s="156">
        <f>+L41*M41</f>
        <v>6</v>
      </c>
      <c r="O41" s="205" t="str">
        <f>(CONCATENATE(L41,M41))</f>
        <v>23</v>
      </c>
      <c r="P41" s="205" t="str">
        <f>IF(OR(O41="11",O41="12",O41="21",O41="22",O41="31"),$P$9,IF(OR(O41="41",O41="32",O41="23",O41="13"),$P$8,IF(OR(O41="51",O41="52",O41="42",O41="43",O41="33",O41="24",O41="14"),$P$7,IF(OR(O41="53",O41="54",O41="44",O41="34",O41="55",O41="45",O41="35",O41="25",O41="15"),$P$6,0))))</f>
        <v>RIESGO MODERADO</v>
      </c>
      <c r="Q41" s="157" t="s">
        <v>90</v>
      </c>
      <c r="R41" s="187">
        <f>INT(L41-BO41)</f>
        <v>1</v>
      </c>
      <c r="S41" s="187">
        <f>INT(M41-BQ41)</f>
        <v>2</v>
      </c>
      <c r="T41" s="156">
        <f>+R41*S41</f>
        <v>2</v>
      </c>
      <c r="U41" s="205" t="str">
        <f>(CONCATENATE(R41,S41))</f>
        <v>12</v>
      </c>
      <c r="V41" s="205" t="str">
        <f>IF(OR(U41="11",U41="12",U41="21",U41="22",U41="31"),$P$9,IF(OR(U41="41",U41="32",U41="23",U41="13"),$P$8,IF(OR(U41="51",U41="52",U41="42",U41="43",U41="33",U41="24",U41="14"),$P$7,IF(OR(U41="53",U41="54",U41="44",U41="34",U41="55",U41="45",U41="35",U41="25",U41="15"),$P$6,0))))</f>
        <v>RIESGO BAJO</v>
      </c>
      <c r="W41" s="152" t="s">
        <v>790</v>
      </c>
      <c r="X41" s="152" t="s">
        <v>6</v>
      </c>
      <c r="Y41" s="76" t="s">
        <v>541</v>
      </c>
      <c r="Z41" s="80" t="s">
        <v>345</v>
      </c>
      <c r="AA41" s="80" t="s">
        <v>23</v>
      </c>
      <c r="AB41" s="80" t="s">
        <v>404</v>
      </c>
      <c r="AC41" s="33" t="s">
        <v>7</v>
      </c>
      <c r="AD41" s="72">
        <f t="shared" si="0"/>
        <v>12</v>
      </c>
      <c r="AE41" s="33">
        <v>3</v>
      </c>
      <c r="AF41" s="33">
        <v>3</v>
      </c>
      <c r="AG41" s="33">
        <v>3</v>
      </c>
      <c r="AH41" s="33">
        <v>3</v>
      </c>
      <c r="AI41" s="33" t="s">
        <v>23</v>
      </c>
      <c r="AJ41" s="80" t="s">
        <v>20</v>
      </c>
      <c r="AK41" s="80" t="s">
        <v>6</v>
      </c>
      <c r="AL41" s="80" t="s">
        <v>6</v>
      </c>
      <c r="AM41" s="80" t="s">
        <v>6</v>
      </c>
      <c r="AN41" s="80" t="s">
        <v>27</v>
      </c>
      <c r="AO41" s="33" t="s">
        <v>117</v>
      </c>
      <c r="AP41" s="33" t="s">
        <v>101</v>
      </c>
      <c r="AQ41" s="33" t="s">
        <v>103</v>
      </c>
      <c r="AR41" s="33" t="s">
        <v>105</v>
      </c>
      <c r="AS41" s="33" t="str">
        <f t="shared" si="1"/>
        <v>Prevenir</v>
      </c>
      <c r="AT41" s="80" t="s">
        <v>108</v>
      </c>
      <c r="AU41" s="80" t="s">
        <v>110</v>
      </c>
      <c r="AV41" s="80" t="s">
        <v>112</v>
      </c>
      <c r="AW41" s="33">
        <f t="shared" si="2"/>
        <v>15</v>
      </c>
      <c r="AX41" s="33">
        <f t="shared" si="3"/>
        <v>15</v>
      </c>
      <c r="AY41" s="33">
        <f t="shared" si="4"/>
        <v>15</v>
      </c>
      <c r="AZ41" s="33">
        <f t="shared" si="5"/>
        <v>15</v>
      </c>
      <c r="BA41" s="33">
        <f t="shared" si="6"/>
        <v>15</v>
      </c>
      <c r="BB41" s="33">
        <f t="shared" si="7"/>
        <v>15</v>
      </c>
      <c r="BC41" s="33">
        <f t="shared" si="8"/>
        <v>10</v>
      </c>
      <c r="BD41" s="72">
        <f t="shared" si="9"/>
        <v>100</v>
      </c>
      <c r="BE41" s="72" t="str">
        <f t="shared" si="10"/>
        <v>Fuerte</v>
      </c>
      <c r="BF41" s="34" t="s">
        <v>156</v>
      </c>
      <c r="BG41" s="72" t="str">
        <f t="shared" si="11"/>
        <v>Fuerte</v>
      </c>
      <c r="BH41" s="72" t="str">
        <f t="shared" si="12"/>
        <v>Fuerte</v>
      </c>
      <c r="BI41" s="72">
        <f t="shared" si="13"/>
        <v>100</v>
      </c>
      <c r="BJ41" s="149">
        <f>+AVERAGE(BI41:BI43)</f>
        <v>66.666666666666671</v>
      </c>
      <c r="BK41" s="186" t="str">
        <f>IF(BJ41&lt;50,"Débil",IF(BJ41=100,"Fuerte","Moderado"))</f>
        <v>Moderado</v>
      </c>
      <c r="BL41" s="39" t="s">
        <v>165</v>
      </c>
      <c r="BM41" s="39" t="s">
        <v>165</v>
      </c>
      <c r="BN41" s="66">
        <f>IF(E41=$E$7,0,IF(AND(BK41="Fuerte",BL41="Directamente"),2,IF(AND(BK41="Moderado",BL41="Directamente"),1,0)))</f>
        <v>1</v>
      </c>
      <c r="BO41" s="185">
        <f>+AVERAGE(BN41:BN43)</f>
        <v>1</v>
      </c>
      <c r="BP41" s="66">
        <f>IF(D41=$E$7,0,IF(AND(BK41="Fuerte",BL41="Indirectamente"),1,IF(AND(BK41="Fuerte",BL41="Directamente"),2,IF(AND(BK41="Moderado",BL41="Directamente"),1,0))))</f>
        <v>1</v>
      </c>
      <c r="BQ41" s="185">
        <f>+AVERAGE(BP41:BP43)</f>
        <v>1</v>
      </c>
      <c r="BR41" s="56" t="s">
        <v>55</v>
      </c>
    </row>
    <row r="42" spans="1:70" s="37" customFormat="1" ht="97.55" customHeight="1" x14ac:dyDescent="0.2">
      <c r="A42" s="150"/>
      <c r="B42" s="150"/>
      <c r="C42" s="56" t="s">
        <v>55</v>
      </c>
      <c r="D42" s="75" t="s">
        <v>55</v>
      </c>
      <c r="E42" s="151"/>
      <c r="F42" s="152"/>
      <c r="G42" s="152"/>
      <c r="H42" s="152"/>
      <c r="I42" s="153"/>
      <c r="J42" s="154"/>
      <c r="K42" s="153"/>
      <c r="L42" s="152"/>
      <c r="M42" s="152"/>
      <c r="N42" s="156"/>
      <c r="O42" s="205"/>
      <c r="P42" s="205">
        <f>IF(OR(O42="11",O42="12",O42="21",O42="22",O42="31"),$P$9,IF(OR(O42="41",O42="32",O42="23",O42="13"),$P$8,IF(OR(O42="51",O42="52",O42="42",O42="43",O42="33",O42="24",O42="14"),$P$7,IF(OR(O42="53",O42="54",O42="44",O42="34",O42="55",O42="45",O42="35",O42="25",O42="15"),$P$6,0))))</f>
        <v>0</v>
      </c>
      <c r="Q42" s="157"/>
      <c r="R42" s="187"/>
      <c r="S42" s="187"/>
      <c r="T42" s="156"/>
      <c r="U42" s="205"/>
      <c r="V42" s="205">
        <f>IF(OR(U42="11",U42="12",U42="21",U42="22",U42="31"),$P$9,IF(OR(U42="41",U42="32",U42="23",U42="13"),$P$8,IF(OR(U42="51",U42="52",U42="42",U42="43",U42="33",U42="24",U42="14"),$P$7,IF(OR(U42="53",U42="54",U42="44",U42="34",U42="55",U42="45",U42="35",U42="25",U42="15"),$P$6,0))))</f>
        <v>0</v>
      </c>
      <c r="W42" s="152"/>
      <c r="X42" s="152"/>
      <c r="Y42" s="76" t="s">
        <v>706</v>
      </c>
      <c r="Z42" s="80" t="s">
        <v>542</v>
      </c>
      <c r="AA42" s="80" t="s">
        <v>6</v>
      </c>
      <c r="AB42" s="80" t="s">
        <v>405</v>
      </c>
      <c r="AC42" s="33" t="s">
        <v>7</v>
      </c>
      <c r="AD42" s="72">
        <f t="shared" si="0"/>
        <v>1</v>
      </c>
      <c r="AE42" s="33">
        <v>0</v>
      </c>
      <c r="AF42" s="33">
        <v>0</v>
      </c>
      <c r="AG42" s="33">
        <v>0</v>
      </c>
      <c r="AH42" s="33">
        <v>1</v>
      </c>
      <c r="AI42" s="33" t="s">
        <v>23</v>
      </c>
      <c r="AJ42" s="80" t="s">
        <v>22</v>
      </c>
      <c r="AK42" s="80" t="s">
        <v>23</v>
      </c>
      <c r="AL42" s="80" t="s">
        <v>6</v>
      </c>
      <c r="AM42" s="80" t="s">
        <v>6</v>
      </c>
      <c r="AN42" s="80" t="s">
        <v>28</v>
      </c>
      <c r="AO42" s="33" t="s">
        <v>117</v>
      </c>
      <c r="AP42" s="33" t="s">
        <v>101</v>
      </c>
      <c r="AQ42" s="33" t="s">
        <v>103</v>
      </c>
      <c r="AR42" s="33" t="s">
        <v>105</v>
      </c>
      <c r="AS42" s="33" t="str">
        <f t="shared" si="1"/>
        <v>No es un control</v>
      </c>
      <c r="AT42" s="80" t="s">
        <v>108</v>
      </c>
      <c r="AU42" s="80" t="s">
        <v>110</v>
      </c>
      <c r="AV42" s="80" t="s">
        <v>112</v>
      </c>
      <c r="AW42" s="33">
        <f t="shared" si="2"/>
        <v>15</v>
      </c>
      <c r="AX42" s="33">
        <f t="shared" si="3"/>
        <v>15</v>
      </c>
      <c r="AY42" s="33">
        <f t="shared" si="4"/>
        <v>15</v>
      </c>
      <c r="AZ42" s="33">
        <f t="shared" si="5"/>
        <v>0</v>
      </c>
      <c r="BA42" s="33">
        <f t="shared" si="6"/>
        <v>15</v>
      </c>
      <c r="BB42" s="33">
        <f t="shared" si="7"/>
        <v>15</v>
      </c>
      <c r="BC42" s="33">
        <f t="shared" si="8"/>
        <v>10</v>
      </c>
      <c r="BD42" s="72">
        <f t="shared" si="9"/>
        <v>85</v>
      </c>
      <c r="BE42" s="72" t="str">
        <f t="shared" si="10"/>
        <v>Débil</v>
      </c>
      <c r="BF42" s="34" t="s">
        <v>156</v>
      </c>
      <c r="BG42" s="72" t="str">
        <f t="shared" si="11"/>
        <v>Fuerte</v>
      </c>
      <c r="BH42" s="72" t="str">
        <f t="shared" si="12"/>
        <v>Débil</v>
      </c>
      <c r="BI42" s="72">
        <f>+IF(BH42=$BE$6,100,IF(BH42=$BE$7,50,0))</f>
        <v>0</v>
      </c>
      <c r="BJ42" s="149"/>
      <c r="BK42" s="186"/>
      <c r="BL42" s="39" t="s">
        <v>165</v>
      </c>
      <c r="BM42" s="39" t="s">
        <v>165</v>
      </c>
      <c r="BN42" s="66">
        <f>IF(E42=$E$7,0,IF(AND(BK41="Fuerte",BL42="Directamente"),2,IF(AND(BK41="Moderado",BL42="Directamente"),1,0)))</f>
        <v>1</v>
      </c>
      <c r="BO42" s="185"/>
      <c r="BP42" s="66">
        <f>IF(D42=$E$7,0,IF(AND(BK41="Fuerte",BL42="Indirectamente"),1,IF(AND(BK41="Fuerte",BL42="Directamente"),2,IF(AND(BK41="Moderado",BL42="Directamente"),1,0))))</f>
        <v>1</v>
      </c>
      <c r="BQ42" s="185"/>
      <c r="BR42" s="56" t="s">
        <v>55</v>
      </c>
    </row>
    <row r="43" spans="1:70" s="37" customFormat="1" ht="104.25" customHeight="1" x14ac:dyDescent="0.2">
      <c r="A43" s="189"/>
      <c r="B43" s="189"/>
      <c r="C43" s="56" t="s">
        <v>55</v>
      </c>
      <c r="D43" s="75" t="s">
        <v>55</v>
      </c>
      <c r="E43" s="151"/>
      <c r="F43" s="152"/>
      <c r="G43" s="152"/>
      <c r="H43" s="152"/>
      <c r="I43" s="153"/>
      <c r="J43" s="154"/>
      <c r="K43" s="153"/>
      <c r="L43" s="152"/>
      <c r="M43" s="152"/>
      <c r="N43" s="156"/>
      <c r="O43" s="205"/>
      <c r="P43" s="205">
        <f>IF(OR(O43="11",O43="12",O43="21",O43="22",O43="31"),$P$9,IF(OR(O43="41",O43="32",O43="23",O43="13"),$P$8,IF(OR(O43="51",O43="52",O43="42",O43="43",O43="33",O43="24",O43="14"),$P$7,IF(OR(O43="53",O43="54",O43="44",O43="34",O43="55",O43="45",O43="35",O43="25",O43="15"),$P$6,0))))</f>
        <v>0</v>
      </c>
      <c r="Q43" s="157"/>
      <c r="R43" s="187"/>
      <c r="S43" s="187"/>
      <c r="T43" s="156"/>
      <c r="U43" s="205"/>
      <c r="V43" s="205">
        <f>IF(OR(U43="11",U43="12",U43="21",U43="22",U43="31"),$P$9,IF(OR(U43="41",U43="32",U43="23",U43="13"),$P$8,IF(OR(U43="51",U43="52",U43="42",U43="43",U43="33",U43="24",U43="14"),$P$7,IF(OR(U43="53",U43="54",U43="44",U43="34",U43="55",U43="45",U43="35",U43="25",U43="15"),$P$6,0))))</f>
        <v>0</v>
      </c>
      <c r="W43" s="152"/>
      <c r="X43" s="152"/>
      <c r="Y43" s="76" t="s">
        <v>707</v>
      </c>
      <c r="Z43" s="80" t="s">
        <v>651</v>
      </c>
      <c r="AA43" s="80" t="s">
        <v>23</v>
      </c>
      <c r="AB43" s="80" t="s">
        <v>406</v>
      </c>
      <c r="AC43" s="33" t="s">
        <v>7</v>
      </c>
      <c r="AD43" s="72">
        <f t="shared" si="0"/>
        <v>0</v>
      </c>
      <c r="AE43" s="33">
        <v>0</v>
      </c>
      <c r="AF43" s="33">
        <v>0</v>
      </c>
      <c r="AG43" s="33">
        <v>0</v>
      </c>
      <c r="AH43" s="33">
        <v>0</v>
      </c>
      <c r="AI43" s="33" t="s">
        <v>6</v>
      </c>
      <c r="AJ43" s="80" t="s">
        <v>20</v>
      </c>
      <c r="AK43" s="80" t="s">
        <v>23</v>
      </c>
      <c r="AL43" s="80" t="s">
        <v>6</v>
      </c>
      <c r="AM43" s="80" t="s">
        <v>6</v>
      </c>
      <c r="AN43" s="80" t="s">
        <v>29</v>
      </c>
      <c r="AO43" s="33" t="s">
        <v>117</v>
      </c>
      <c r="AP43" s="33" t="s">
        <v>101</v>
      </c>
      <c r="AQ43" s="33" t="s">
        <v>103</v>
      </c>
      <c r="AR43" s="33" t="s">
        <v>105</v>
      </c>
      <c r="AS43" s="33" t="str">
        <f t="shared" si="1"/>
        <v>Prevenir</v>
      </c>
      <c r="AT43" s="80" t="s">
        <v>108</v>
      </c>
      <c r="AU43" s="80" t="s">
        <v>110</v>
      </c>
      <c r="AV43" s="80" t="s">
        <v>112</v>
      </c>
      <c r="AW43" s="33">
        <f t="shared" si="2"/>
        <v>15</v>
      </c>
      <c r="AX43" s="33">
        <f t="shared" si="3"/>
        <v>15</v>
      </c>
      <c r="AY43" s="33">
        <f t="shared" si="4"/>
        <v>15</v>
      </c>
      <c r="AZ43" s="33">
        <f t="shared" si="5"/>
        <v>15</v>
      </c>
      <c r="BA43" s="33">
        <f t="shared" si="6"/>
        <v>15</v>
      </c>
      <c r="BB43" s="33">
        <f t="shared" si="7"/>
        <v>15</v>
      </c>
      <c r="BC43" s="33">
        <f t="shared" si="8"/>
        <v>10</v>
      </c>
      <c r="BD43" s="72">
        <f t="shared" si="9"/>
        <v>100</v>
      </c>
      <c r="BE43" s="72" t="str">
        <f t="shared" si="10"/>
        <v>Fuerte</v>
      </c>
      <c r="BF43" s="34" t="s">
        <v>156</v>
      </c>
      <c r="BG43" s="72" t="str">
        <f t="shared" si="11"/>
        <v>Fuerte</v>
      </c>
      <c r="BH43" s="72" t="str">
        <f t="shared" si="12"/>
        <v>Fuerte</v>
      </c>
      <c r="BI43" s="72">
        <f t="shared" si="13"/>
        <v>100</v>
      </c>
      <c r="BJ43" s="149"/>
      <c r="BK43" s="186"/>
      <c r="BL43" s="39" t="s">
        <v>165</v>
      </c>
      <c r="BM43" s="39" t="s">
        <v>165</v>
      </c>
      <c r="BN43" s="66">
        <f>IF(E43=$E$7,0,IF(AND(BK41="Fuerte",BL43="Directamente"),2,IF(AND(BK41="Moderado",BL43="Directamente"),1,0)))</f>
        <v>1</v>
      </c>
      <c r="BO43" s="185"/>
      <c r="BP43" s="66">
        <f>IF(D43=$E$7,0,IF(AND(BK41="Fuerte",BL43="Indirectamente"),1,IF(AND(BK41="Fuerte",BL43="Directamente"),2,IF(AND(BK41="Moderado",BL43="Directamente"),1,0))))</f>
        <v>1</v>
      </c>
      <c r="BQ43" s="185"/>
      <c r="BR43" s="56" t="s">
        <v>55</v>
      </c>
    </row>
    <row r="44" spans="1:70" s="50" customFormat="1" x14ac:dyDescent="0.25">
      <c r="B44" s="40"/>
      <c r="C44" s="41"/>
      <c r="D44" s="46"/>
      <c r="I44" s="49"/>
      <c r="K44" s="49"/>
      <c r="N44" s="104"/>
      <c r="O44" s="64"/>
      <c r="P44" s="48"/>
      <c r="Q44" s="44"/>
      <c r="R44" s="67"/>
      <c r="S44" s="67"/>
      <c r="T44" s="104"/>
      <c r="U44" s="64"/>
      <c r="V44" s="48"/>
      <c r="Z44" s="45"/>
      <c r="AA44" s="49"/>
      <c r="AB44" s="49"/>
      <c r="AC44" s="49"/>
      <c r="AD44" s="49"/>
      <c r="AE44" s="49"/>
      <c r="AF44" s="49"/>
      <c r="AG44" s="49"/>
      <c r="AH44" s="49"/>
      <c r="AI44" s="49"/>
      <c r="AJ44" s="49"/>
      <c r="AK44" s="49"/>
      <c r="AL44" s="49"/>
      <c r="AM44" s="49"/>
      <c r="AN44" s="49"/>
      <c r="AO44" s="49"/>
      <c r="AP44" s="45"/>
      <c r="AQ44" s="45"/>
      <c r="AR44" s="45"/>
      <c r="AS44" s="45"/>
      <c r="AT44" s="45"/>
      <c r="AU44" s="45"/>
      <c r="AV44" s="45"/>
      <c r="AW44" s="45"/>
      <c r="AX44" s="45"/>
      <c r="AY44" s="45"/>
      <c r="AZ44" s="45"/>
      <c r="BA44" s="45"/>
      <c r="BB44" s="45"/>
      <c r="BC44" s="45"/>
      <c r="BD44" s="45"/>
      <c r="BE44" s="45"/>
      <c r="BF44" s="49"/>
      <c r="BG44" s="49"/>
      <c r="BH44" s="49"/>
      <c r="BI44" s="49"/>
      <c r="BJ44" s="57"/>
      <c r="BK44" s="49"/>
      <c r="BR44" s="41"/>
    </row>
    <row r="45" spans="1:70" s="35" customFormat="1" x14ac:dyDescent="0.25">
      <c r="B45" s="40"/>
      <c r="C45" s="41"/>
      <c r="D45" s="46"/>
      <c r="I45" s="42"/>
      <c r="K45" s="42"/>
      <c r="N45" s="104"/>
      <c r="O45" s="64"/>
      <c r="P45" s="43"/>
      <c r="Q45" s="44"/>
      <c r="R45" s="67"/>
      <c r="S45" s="67"/>
      <c r="T45" s="104"/>
      <c r="U45" s="64"/>
      <c r="V45" s="43"/>
      <c r="Z45" s="45"/>
      <c r="AA45" s="42"/>
      <c r="AB45" s="42"/>
      <c r="AC45" s="42"/>
      <c r="AD45" s="42"/>
      <c r="AE45" s="42"/>
      <c r="AF45" s="42"/>
      <c r="AG45" s="42"/>
      <c r="AH45" s="42"/>
      <c r="AI45" s="42"/>
      <c r="AJ45" s="42"/>
      <c r="AK45" s="42"/>
      <c r="AL45" s="42"/>
      <c r="AM45" s="42"/>
      <c r="AN45" s="42"/>
      <c r="AO45" s="42"/>
      <c r="AP45" s="45"/>
      <c r="AQ45" s="45"/>
      <c r="AR45" s="45"/>
      <c r="AS45" s="45"/>
      <c r="AT45" s="45"/>
      <c r="AU45" s="45"/>
      <c r="AV45" s="45"/>
      <c r="AW45" s="45"/>
      <c r="AX45" s="45"/>
      <c r="AY45" s="45"/>
      <c r="AZ45" s="45"/>
      <c r="BA45" s="45"/>
      <c r="BB45" s="45"/>
      <c r="BC45" s="45"/>
      <c r="BD45" s="45"/>
      <c r="BE45" s="45"/>
      <c r="BF45" s="42"/>
      <c r="BG45" s="42"/>
      <c r="BH45" s="42"/>
      <c r="BI45" s="42"/>
      <c r="BJ45" s="57"/>
      <c r="BK45" s="42"/>
      <c r="BR45" s="41"/>
    </row>
    <row r="46" spans="1:70" x14ac:dyDescent="0.25">
      <c r="I46" s="22"/>
      <c r="K46" s="22"/>
      <c r="N46" s="203"/>
      <c r="O46" s="204"/>
      <c r="Q46" s="4"/>
      <c r="T46" s="203"/>
      <c r="U46" s="204"/>
      <c r="Z46" s="21"/>
      <c r="AA46" s="22"/>
      <c r="AB46" s="22"/>
      <c r="AC46" s="22"/>
      <c r="AD46" s="22"/>
      <c r="AE46" s="22"/>
      <c r="AF46" s="22"/>
      <c r="AG46" s="22"/>
      <c r="AH46" s="22"/>
      <c r="AI46" s="22"/>
      <c r="AJ46" s="22"/>
      <c r="AK46" s="22"/>
      <c r="AL46" s="22"/>
      <c r="AM46" s="22"/>
      <c r="AN46" s="22"/>
      <c r="AO46" s="22"/>
      <c r="AP46" s="21"/>
      <c r="AQ46" s="21"/>
      <c r="AR46" s="21"/>
      <c r="AS46" s="21"/>
      <c r="AT46" s="21"/>
      <c r="AU46" s="21"/>
      <c r="AV46" s="21"/>
      <c r="AW46" s="21"/>
      <c r="AX46" s="21"/>
      <c r="AY46" s="21"/>
      <c r="AZ46" s="21"/>
      <c r="BA46" s="21"/>
      <c r="BB46" s="21"/>
      <c r="BC46" s="21"/>
      <c r="BD46" s="21"/>
      <c r="BE46" s="21"/>
      <c r="BF46" s="22"/>
      <c r="BG46" s="22"/>
      <c r="BH46" s="22"/>
      <c r="BI46" s="22"/>
      <c r="BJ46" s="213"/>
      <c r="BK46" s="22"/>
    </row>
    <row r="47" spans="1:70" x14ac:dyDescent="0.25">
      <c r="I47" s="22"/>
      <c r="K47" s="22"/>
      <c r="N47" s="203"/>
      <c r="O47" s="204"/>
      <c r="Q47" s="4"/>
      <c r="T47" s="203"/>
      <c r="U47" s="204"/>
      <c r="Z47" s="21"/>
      <c r="AA47" s="22"/>
      <c r="AB47" s="22"/>
      <c r="AC47" s="22"/>
      <c r="AD47" s="22"/>
      <c r="AE47" s="22"/>
      <c r="AF47" s="22"/>
      <c r="AG47" s="22"/>
      <c r="AH47" s="22"/>
      <c r="AI47" s="22"/>
      <c r="AJ47" s="22"/>
      <c r="AK47" s="22"/>
      <c r="AL47" s="22"/>
      <c r="AM47" s="22"/>
      <c r="AN47" s="22"/>
      <c r="AO47" s="22"/>
      <c r="AP47" s="21"/>
      <c r="AQ47" s="21"/>
      <c r="AR47" s="21"/>
      <c r="AS47" s="21"/>
      <c r="AT47" s="21"/>
      <c r="AU47" s="21"/>
      <c r="AV47" s="21"/>
      <c r="AW47" s="21"/>
      <c r="AX47" s="21"/>
      <c r="AY47" s="21"/>
      <c r="AZ47" s="21"/>
      <c r="BA47" s="21"/>
      <c r="BB47" s="21"/>
      <c r="BC47" s="21"/>
      <c r="BD47" s="21"/>
      <c r="BE47" s="21"/>
      <c r="BF47" s="22"/>
      <c r="BG47" s="22"/>
      <c r="BH47" s="22"/>
      <c r="BI47" s="22"/>
      <c r="BJ47" s="213"/>
      <c r="BK47" s="22"/>
    </row>
    <row r="48" spans="1:70" x14ac:dyDescent="0.25">
      <c r="I48" s="22"/>
      <c r="K48" s="22"/>
      <c r="N48" s="203"/>
      <c r="O48" s="204"/>
      <c r="T48" s="203"/>
      <c r="U48" s="204"/>
      <c r="Z48" s="21"/>
      <c r="AA48" s="22"/>
      <c r="AB48" s="22"/>
      <c r="AC48" s="22"/>
      <c r="AD48" s="22"/>
      <c r="AE48" s="22"/>
      <c r="AF48" s="22"/>
      <c r="AG48" s="22"/>
      <c r="AH48" s="22"/>
      <c r="AI48" s="22"/>
      <c r="AJ48" s="22"/>
      <c r="AK48" s="22"/>
      <c r="AL48" s="22"/>
      <c r="AM48" s="22"/>
      <c r="AN48" s="22"/>
      <c r="AO48" s="22"/>
      <c r="AP48" s="21"/>
      <c r="AQ48" s="21"/>
      <c r="AR48" s="21"/>
      <c r="AS48" s="21"/>
      <c r="AT48" s="21"/>
      <c r="AU48" s="21"/>
      <c r="AV48" s="21"/>
      <c r="AW48" s="21"/>
      <c r="AX48" s="21"/>
      <c r="AY48" s="21"/>
      <c r="AZ48" s="21"/>
      <c r="BA48" s="21"/>
      <c r="BB48" s="21"/>
      <c r="BC48" s="21"/>
      <c r="BD48" s="21"/>
      <c r="BE48" s="21"/>
      <c r="BF48" s="22"/>
      <c r="BG48" s="22"/>
      <c r="BH48" s="22"/>
      <c r="BI48" s="22"/>
      <c r="BJ48" s="213"/>
      <c r="BK48" s="22"/>
    </row>
    <row r="49" spans="9:62" x14ac:dyDescent="0.25">
      <c r="I49" s="22"/>
      <c r="K49" s="22"/>
      <c r="N49" s="203"/>
      <c r="O49" s="204"/>
      <c r="T49" s="203"/>
      <c r="U49" s="204"/>
      <c r="BJ49" s="203"/>
    </row>
    <row r="50" spans="9:62" x14ac:dyDescent="0.25">
      <c r="I50" s="22"/>
      <c r="K50" s="22"/>
      <c r="N50" s="203"/>
      <c r="O50" s="204"/>
      <c r="T50" s="203"/>
      <c r="U50" s="204"/>
      <c r="BJ50" s="203"/>
    </row>
    <row r="51" spans="9:62" x14ac:dyDescent="0.25">
      <c r="K51" s="22"/>
      <c r="N51" s="203"/>
      <c r="O51" s="204"/>
      <c r="T51" s="203"/>
      <c r="U51" s="204"/>
      <c r="BJ51" s="203"/>
    </row>
    <row r="52" spans="9:62" x14ac:dyDescent="0.25">
      <c r="K52" s="22"/>
      <c r="N52" s="203"/>
      <c r="O52" s="204"/>
      <c r="T52" s="203"/>
      <c r="U52" s="204"/>
      <c r="BJ52" s="203"/>
    </row>
    <row r="53" spans="9:62" x14ac:dyDescent="0.25">
      <c r="K53" s="22"/>
      <c r="N53" s="203"/>
      <c r="O53" s="204"/>
      <c r="T53" s="203"/>
      <c r="U53" s="204"/>
      <c r="BJ53" s="203"/>
    </row>
    <row r="54" spans="9:62" x14ac:dyDescent="0.25">
      <c r="K54" s="22"/>
      <c r="N54" s="203"/>
      <c r="O54" s="204"/>
      <c r="T54" s="203"/>
      <c r="U54" s="204"/>
      <c r="BJ54" s="203"/>
    </row>
    <row r="55" spans="9:62" x14ac:dyDescent="0.25">
      <c r="K55" s="22"/>
    </row>
    <row r="56" spans="9:62" x14ac:dyDescent="0.25">
      <c r="K56" s="22"/>
    </row>
    <row r="57" spans="9:62" x14ac:dyDescent="0.25">
      <c r="K57" s="22"/>
      <c r="N57" s="203"/>
      <c r="O57" s="204"/>
      <c r="T57" s="203"/>
      <c r="U57" s="204"/>
      <c r="BJ57" s="203"/>
    </row>
    <row r="58" spans="9:62" x14ac:dyDescent="0.25">
      <c r="K58" s="22"/>
      <c r="N58" s="203"/>
      <c r="O58" s="204"/>
      <c r="T58" s="203"/>
      <c r="U58" s="204"/>
      <c r="BJ58" s="203"/>
    </row>
    <row r="59" spans="9:62" x14ac:dyDescent="0.25">
      <c r="K59" s="22"/>
    </row>
    <row r="60" spans="9:62" x14ac:dyDescent="0.25">
      <c r="K60" s="22"/>
      <c r="N60" s="203"/>
      <c r="O60" s="204"/>
      <c r="T60" s="203"/>
      <c r="U60" s="204"/>
      <c r="BJ60" s="203"/>
    </row>
    <row r="61" spans="9:62" x14ac:dyDescent="0.25">
      <c r="K61" s="22"/>
      <c r="N61" s="203"/>
      <c r="O61" s="204"/>
      <c r="T61" s="203"/>
      <c r="U61" s="204"/>
      <c r="BJ61" s="203"/>
    </row>
    <row r="62" spans="9:62" x14ac:dyDescent="0.25">
      <c r="K62" s="22"/>
      <c r="N62" s="203"/>
      <c r="O62" s="204"/>
      <c r="T62" s="203"/>
      <c r="U62" s="204"/>
      <c r="BJ62" s="203"/>
    </row>
    <row r="63" spans="9:62" x14ac:dyDescent="0.25">
      <c r="K63" s="22"/>
      <c r="N63" s="203"/>
      <c r="O63" s="204"/>
      <c r="T63" s="203"/>
      <c r="U63" s="204"/>
      <c r="BJ63" s="203"/>
    </row>
    <row r="64" spans="9:62" x14ac:dyDescent="0.25">
      <c r="K64" s="22"/>
      <c r="N64" s="203"/>
      <c r="O64" s="204"/>
      <c r="T64" s="203"/>
      <c r="U64" s="204"/>
      <c r="BJ64" s="203"/>
    </row>
    <row r="65" spans="11:62" x14ac:dyDescent="0.25">
      <c r="K65" s="22"/>
      <c r="N65" s="203"/>
      <c r="O65" s="204"/>
      <c r="T65" s="203"/>
      <c r="U65" s="204"/>
      <c r="BJ65" s="203"/>
    </row>
    <row r="66" spans="11:62" x14ac:dyDescent="0.25">
      <c r="K66" s="22"/>
      <c r="N66" s="203"/>
      <c r="O66" s="204"/>
      <c r="T66" s="203"/>
      <c r="U66" s="204"/>
      <c r="BJ66" s="203"/>
    </row>
    <row r="67" spans="11:62" x14ac:dyDescent="0.25">
      <c r="K67" s="22"/>
      <c r="N67" s="203"/>
      <c r="O67" s="204"/>
      <c r="T67" s="203"/>
      <c r="U67" s="204"/>
      <c r="BJ67" s="203"/>
    </row>
    <row r="68" spans="11:62" x14ac:dyDescent="0.25">
      <c r="K68" s="22"/>
      <c r="N68" s="203"/>
      <c r="O68" s="204"/>
      <c r="T68" s="203"/>
      <c r="U68" s="204"/>
      <c r="BJ68" s="203"/>
    </row>
    <row r="69" spans="11:62" x14ac:dyDescent="0.25">
      <c r="K69" s="22"/>
      <c r="N69" s="203"/>
      <c r="O69" s="204"/>
      <c r="T69" s="203"/>
      <c r="U69" s="204"/>
      <c r="BJ69" s="203"/>
    </row>
    <row r="70" spans="11:62" x14ac:dyDescent="0.25">
      <c r="K70" s="22"/>
      <c r="N70" s="203"/>
      <c r="O70" s="204"/>
      <c r="T70" s="203"/>
      <c r="U70" s="204"/>
      <c r="BJ70" s="203"/>
    </row>
    <row r="71" spans="11:62" x14ac:dyDescent="0.25">
      <c r="K71" s="22"/>
    </row>
    <row r="72" spans="11:62" x14ac:dyDescent="0.25">
      <c r="K72" s="22"/>
    </row>
    <row r="73" spans="11:62" x14ac:dyDescent="0.25">
      <c r="K73" s="22"/>
    </row>
    <row r="74" spans="11:62" x14ac:dyDescent="0.25">
      <c r="K74" s="22"/>
      <c r="N74" s="203"/>
      <c r="O74" s="204"/>
      <c r="T74" s="203"/>
      <c r="U74" s="204"/>
      <c r="BJ74" s="203"/>
    </row>
    <row r="75" spans="11:62" x14ac:dyDescent="0.25">
      <c r="K75" s="22"/>
      <c r="N75" s="203"/>
      <c r="O75" s="204"/>
      <c r="T75" s="203"/>
      <c r="U75" s="204"/>
      <c r="BJ75" s="203"/>
    </row>
    <row r="76" spans="11:62" x14ac:dyDescent="0.25">
      <c r="K76" s="22"/>
      <c r="N76" s="203"/>
      <c r="O76" s="204"/>
      <c r="T76" s="203"/>
      <c r="U76" s="204"/>
      <c r="BJ76" s="203"/>
    </row>
    <row r="77" spans="11:62" x14ac:dyDescent="0.25">
      <c r="K77" s="22"/>
      <c r="N77" s="203"/>
      <c r="O77" s="204"/>
      <c r="T77" s="203"/>
      <c r="U77" s="204"/>
      <c r="BJ77" s="203"/>
    </row>
    <row r="78" spans="11:62" x14ac:dyDescent="0.25">
      <c r="K78" s="22"/>
      <c r="N78" s="203"/>
      <c r="O78" s="204"/>
      <c r="T78" s="203"/>
      <c r="U78" s="204"/>
      <c r="BJ78" s="203"/>
    </row>
    <row r="79" spans="11:62" x14ac:dyDescent="0.25">
      <c r="K79" s="22"/>
    </row>
    <row r="80" spans="11:62" x14ac:dyDescent="0.25">
      <c r="K80" s="22"/>
      <c r="N80" s="203"/>
      <c r="O80" s="204"/>
      <c r="T80" s="203"/>
      <c r="U80" s="204"/>
      <c r="BJ80" s="203"/>
    </row>
    <row r="81" spans="11:62" x14ac:dyDescent="0.25">
      <c r="K81" s="22"/>
      <c r="N81" s="203"/>
      <c r="O81" s="204"/>
      <c r="T81" s="203"/>
      <c r="U81" s="204"/>
      <c r="BJ81" s="203"/>
    </row>
    <row r="82" spans="11:62" x14ac:dyDescent="0.25">
      <c r="K82" s="22"/>
      <c r="N82" s="203"/>
      <c r="O82" s="204"/>
      <c r="T82" s="203"/>
      <c r="U82" s="204"/>
      <c r="BJ82" s="203"/>
    </row>
    <row r="83" spans="11:62" x14ac:dyDescent="0.25">
      <c r="K83" s="22"/>
      <c r="N83" s="203"/>
      <c r="O83" s="204"/>
      <c r="T83" s="203"/>
      <c r="U83" s="204"/>
      <c r="BJ83" s="203"/>
    </row>
    <row r="84" spans="11:62" x14ac:dyDescent="0.25">
      <c r="K84" s="22"/>
      <c r="N84" s="203"/>
      <c r="O84" s="204"/>
      <c r="T84" s="203"/>
      <c r="U84" s="204"/>
      <c r="BJ84" s="203"/>
    </row>
    <row r="85" spans="11:62" x14ac:dyDescent="0.25">
      <c r="K85" s="22"/>
      <c r="N85" s="203"/>
      <c r="O85" s="204"/>
      <c r="T85" s="203"/>
      <c r="U85" s="204"/>
      <c r="BJ85" s="203"/>
    </row>
    <row r="86" spans="11:62" x14ac:dyDescent="0.25">
      <c r="K86" s="22"/>
      <c r="N86" s="203"/>
      <c r="O86" s="204"/>
      <c r="T86" s="203"/>
      <c r="U86" s="204"/>
      <c r="BJ86" s="203"/>
    </row>
    <row r="87" spans="11:62" x14ac:dyDescent="0.25">
      <c r="K87" s="22"/>
      <c r="N87" s="203"/>
      <c r="O87" s="204"/>
      <c r="T87" s="203"/>
      <c r="U87" s="204"/>
      <c r="BJ87" s="203"/>
    </row>
    <row r="88" spans="11:62" x14ac:dyDescent="0.25">
      <c r="K88" s="22"/>
      <c r="N88" s="203"/>
      <c r="O88" s="204"/>
      <c r="T88" s="203"/>
      <c r="U88" s="204"/>
      <c r="BJ88" s="203"/>
    </row>
    <row r="89" spans="11:62" x14ac:dyDescent="0.25">
      <c r="K89" s="22"/>
      <c r="N89" s="203"/>
      <c r="O89" s="204"/>
      <c r="T89" s="203"/>
      <c r="U89" s="204"/>
      <c r="BJ89" s="203"/>
    </row>
    <row r="90" spans="11:62" x14ac:dyDescent="0.25">
      <c r="K90" s="22"/>
      <c r="N90" s="203"/>
      <c r="O90" s="204"/>
      <c r="T90" s="203"/>
      <c r="U90" s="204"/>
      <c r="BJ90" s="203"/>
    </row>
    <row r="91" spans="11:62" x14ac:dyDescent="0.25">
      <c r="K91" s="22"/>
      <c r="N91" s="203"/>
      <c r="O91" s="204"/>
      <c r="T91" s="203"/>
      <c r="U91" s="204"/>
      <c r="BJ91" s="203"/>
    </row>
    <row r="92" spans="11:62" x14ac:dyDescent="0.25">
      <c r="K92" s="22"/>
      <c r="N92" s="203"/>
      <c r="O92" s="204"/>
      <c r="T92" s="203"/>
      <c r="U92" s="204"/>
      <c r="BJ92" s="203"/>
    </row>
    <row r="93" spans="11:62" x14ac:dyDescent="0.25">
      <c r="K93" s="22"/>
    </row>
    <row r="94" spans="11:62" x14ac:dyDescent="0.25">
      <c r="K94" s="22"/>
      <c r="N94" s="203"/>
      <c r="O94" s="204"/>
      <c r="T94" s="203"/>
      <c r="U94" s="204"/>
      <c r="BJ94" s="203"/>
    </row>
    <row r="95" spans="11:62" x14ac:dyDescent="0.25">
      <c r="K95" s="22"/>
      <c r="N95" s="203"/>
      <c r="O95" s="204"/>
      <c r="T95" s="203"/>
      <c r="U95" s="204"/>
      <c r="BJ95" s="203"/>
    </row>
    <row r="96" spans="11:62" x14ac:dyDescent="0.25">
      <c r="K96" s="22"/>
      <c r="N96" s="203"/>
      <c r="O96" s="204"/>
      <c r="T96" s="203"/>
      <c r="U96" s="204"/>
      <c r="BJ96" s="203"/>
    </row>
    <row r="97" spans="11:62" x14ac:dyDescent="0.25">
      <c r="K97" s="22"/>
    </row>
    <row r="98" spans="11:62" x14ac:dyDescent="0.25">
      <c r="K98" s="22"/>
    </row>
    <row r="99" spans="11:62" x14ac:dyDescent="0.25">
      <c r="K99" s="22"/>
      <c r="N99" s="203"/>
      <c r="O99" s="204"/>
      <c r="T99" s="203"/>
      <c r="U99" s="204"/>
      <c r="BJ99" s="203"/>
    </row>
    <row r="100" spans="11:62" x14ac:dyDescent="0.25">
      <c r="K100" s="22"/>
      <c r="N100" s="203"/>
      <c r="O100" s="204"/>
      <c r="T100" s="203"/>
      <c r="U100" s="204"/>
      <c r="BJ100" s="203"/>
    </row>
    <row r="101" spans="11:62" x14ac:dyDescent="0.25">
      <c r="K101" s="22"/>
      <c r="N101" s="203"/>
      <c r="O101" s="204"/>
      <c r="T101" s="203"/>
      <c r="U101" s="204"/>
      <c r="BJ101" s="203"/>
    </row>
    <row r="102" spans="11:62" x14ac:dyDescent="0.25">
      <c r="K102" s="22"/>
      <c r="N102" s="203"/>
      <c r="O102" s="204"/>
      <c r="T102" s="203"/>
      <c r="U102" s="204"/>
      <c r="BJ102" s="203"/>
    </row>
    <row r="103" spans="11:62" x14ac:dyDescent="0.25">
      <c r="K103" s="22"/>
      <c r="N103" s="203"/>
      <c r="O103" s="204"/>
      <c r="T103" s="203"/>
      <c r="U103" s="204"/>
      <c r="BJ103" s="203"/>
    </row>
    <row r="104" spans="11:62" x14ac:dyDescent="0.25">
      <c r="K104" s="22"/>
      <c r="N104" s="203"/>
      <c r="O104" s="204"/>
      <c r="T104" s="203"/>
      <c r="U104" s="204"/>
      <c r="BJ104" s="203"/>
    </row>
    <row r="105" spans="11:62" x14ac:dyDescent="0.25">
      <c r="K105" s="22"/>
      <c r="N105" s="203"/>
      <c r="O105" s="204"/>
      <c r="T105" s="203"/>
      <c r="U105" s="204"/>
      <c r="BJ105" s="203"/>
    </row>
    <row r="106" spans="11:62" x14ac:dyDescent="0.25">
      <c r="K106" s="22"/>
      <c r="N106" s="203"/>
      <c r="O106" s="204"/>
      <c r="T106" s="203"/>
      <c r="U106" s="204"/>
      <c r="BJ106" s="203"/>
    </row>
    <row r="107" spans="11:62" x14ac:dyDescent="0.25">
      <c r="K107" s="22"/>
      <c r="N107" s="203"/>
      <c r="O107" s="204"/>
      <c r="T107" s="203"/>
      <c r="U107" s="204"/>
      <c r="BJ107" s="203"/>
    </row>
    <row r="111" spans="11:62" x14ac:dyDescent="0.25">
      <c r="N111" s="203"/>
      <c r="O111" s="204"/>
      <c r="T111" s="203"/>
      <c r="U111" s="204"/>
      <c r="BJ111" s="203"/>
    </row>
    <row r="112" spans="11:62" x14ac:dyDescent="0.25">
      <c r="N112" s="203"/>
      <c r="O112" s="204"/>
      <c r="T112" s="203"/>
      <c r="U112" s="204"/>
      <c r="BJ112" s="203"/>
    </row>
    <row r="113" spans="14:62" x14ac:dyDescent="0.25">
      <c r="N113" s="203"/>
      <c r="O113" s="204"/>
      <c r="T113" s="203"/>
      <c r="U113" s="204"/>
      <c r="BJ113" s="203"/>
    </row>
    <row r="114" spans="14:62" x14ac:dyDescent="0.25">
      <c r="N114" s="203"/>
      <c r="O114" s="204"/>
      <c r="T114" s="203"/>
      <c r="U114" s="204"/>
      <c r="BJ114" s="203"/>
    </row>
    <row r="115" spans="14:62" x14ac:dyDescent="0.25">
      <c r="N115" s="203"/>
      <c r="O115" s="204"/>
      <c r="T115" s="203"/>
      <c r="U115" s="204"/>
      <c r="BJ115" s="203"/>
    </row>
    <row r="116" spans="14:62" x14ac:dyDescent="0.25">
      <c r="N116" s="203"/>
      <c r="O116" s="204"/>
      <c r="T116" s="203"/>
      <c r="U116" s="204"/>
      <c r="BJ116" s="203"/>
    </row>
    <row r="117" spans="14:62" x14ac:dyDescent="0.25">
      <c r="N117" s="203"/>
      <c r="O117" s="204"/>
      <c r="T117" s="203"/>
      <c r="U117" s="204"/>
      <c r="BJ117" s="203"/>
    </row>
    <row r="118" spans="14:62" x14ac:dyDescent="0.25">
      <c r="N118" s="203"/>
      <c r="O118" s="204"/>
      <c r="T118" s="203"/>
      <c r="U118" s="204"/>
      <c r="BJ118" s="203"/>
    </row>
    <row r="119" spans="14:62" x14ac:dyDescent="0.25">
      <c r="N119" s="203"/>
      <c r="O119" s="204"/>
      <c r="T119" s="203"/>
      <c r="U119" s="204"/>
      <c r="BJ119" s="203"/>
    </row>
    <row r="122" spans="14:62" x14ac:dyDescent="0.25">
      <c r="N122" s="203"/>
      <c r="O122" s="204"/>
      <c r="T122" s="203"/>
      <c r="U122" s="204"/>
      <c r="BJ122" s="203"/>
    </row>
    <row r="123" spans="14:62" x14ac:dyDescent="0.25">
      <c r="N123" s="203"/>
      <c r="O123" s="204"/>
      <c r="T123" s="203"/>
      <c r="U123" s="204"/>
      <c r="BJ123" s="203"/>
    </row>
    <row r="125" spans="14:62" x14ac:dyDescent="0.25">
      <c r="N125" s="203"/>
      <c r="O125" s="204"/>
      <c r="T125" s="203"/>
      <c r="U125" s="204"/>
      <c r="BJ125" s="203"/>
    </row>
    <row r="126" spans="14:62" x14ac:dyDescent="0.25">
      <c r="N126" s="203"/>
      <c r="O126" s="204"/>
      <c r="T126" s="203"/>
      <c r="U126" s="204"/>
      <c r="BJ126" s="203"/>
    </row>
    <row r="127" spans="14:62" x14ac:dyDescent="0.25">
      <c r="N127" s="203"/>
      <c r="O127" s="204"/>
      <c r="T127" s="203"/>
      <c r="U127" s="204"/>
      <c r="BJ127" s="203"/>
    </row>
    <row r="128" spans="14:62" x14ac:dyDescent="0.25">
      <c r="N128" s="203"/>
      <c r="O128" s="204"/>
      <c r="T128" s="203"/>
      <c r="U128" s="204"/>
      <c r="BJ128" s="203"/>
    </row>
    <row r="129" spans="14:62" x14ac:dyDescent="0.25">
      <c r="N129" s="203"/>
      <c r="O129" s="204"/>
      <c r="T129" s="203"/>
      <c r="U129" s="204"/>
      <c r="BJ129" s="203"/>
    </row>
    <row r="130" spans="14:62" x14ac:dyDescent="0.25">
      <c r="N130" s="203"/>
      <c r="O130" s="204"/>
      <c r="T130" s="203"/>
      <c r="U130" s="204"/>
      <c r="BJ130" s="203"/>
    </row>
    <row r="131" spans="14:62" x14ac:dyDescent="0.25">
      <c r="N131" s="203"/>
      <c r="O131" s="204"/>
      <c r="T131" s="203"/>
      <c r="U131" s="204"/>
      <c r="BJ131" s="203"/>
    </row>
    <row r="132" spans="14:62" x14ac:dyDescent="0.25">
      <c r="N132" s="203"/>
      <c r="O132" s="204"/>
      <c r="T132" s="203"/>
      <c r="U132" s="204"/>
      <c r="BJ132" s="203"/>
    </row>
  </sheetData>
  <sheetProtection sheet="1" formatCells="0" formatColumns="0" formatRows="0" sort="0" autoFilter="0" pivotTables="0"/>
  <autoFilter ref="A36:BR43" xr:uid="{C17AB63A-CC2E-45B1-9000-3DF8F50B2535}"/>
  <mergeCells count="219">
    <mergeCell ref="BO41:BO43"/>
    <mergeCell ref="BQ41:BQ43"/>
    <mergeCell ref="A39:A40"/>
    <mergeCell ref="B39:B40"/>
    <mergeCell ref="E39:E40"/>
    <mergeCell ref="F39:F40"/>
    <mergeCell ref="G39:G40"/>
    <mergeCell ref="H39:H40"/>
    <mergeCell ref="V41:V43"/>
    <mergeCell ref="W41:W43"/>
    <mergeCell ref="X41:X43"/>
    <mergeCell ref="BK41:BK43"/>
    <mergeCell ref="P41:P43"/>
    <mergeCell ref="Q41:Q43"/>
    <mergeCell ref="R41:R43"/>
    <mergeCell ref="S41:S43"/>
    <mergeCell ref="I41:I43"/>
    <mergeCell ref="J41:J43"/>
    <mergeCell ref="K41:K43"/>
    <mergeCell ref="L41:L43"/>
    <mergeCell ref="M41:M43"/>
    <mergeCell ref="BO37:BO38"/>
    <mergeCell ref="BQ37:BQ38"/>
    <mergeCell ref="I39:I40"/>
    <mergeCell ref="J39:J40"/>
    <mergeCell ref="V37:V38"/>
    <mergeCell ref="W37:W38"/>
    <mergeCell ref="X37:X38"/>
    <mergeCell ref="BK37:BK38"/>
    <mergeCell ref="P37:P38"/>
    <mergeCell ref="Q37:Q38"/>
    <mergeCell ref="R37:R38"/>
    <mergeCell ref="S37:S38"/>
    <mergeCell ref="I37:I38"/>
    <mergeCell ref="J37:J38"/>
    <mergeCell ref="K37:K38"/>
    <mergeCell ref="L37:L38"/>
    <mergeCell ref="M37:M38"/>
    <mergeCell ref="W39:W40"/>
    <mergeCell ref="X39:X40"/>
    <mergeCell ref="BK39:BK40"/>
    <mergeCell ref="BO39:BO40"/>
    <mergeCell ref="BQ39:BQ40"/>
    <mergeCell ref="Q39:Q40"/>
    <mergeCell ref="R39:R40"/>
    <mergeCell ref="A37:A38"/>
    <mergeCell ref="B37:B38"/>
    <mergeCell ref="E37:E38"/>
    <mergeCell ref="F37:F38"/>
    <mergeCell ref="G37:G38"/>
    <mergeCell ref="H37:H38"/>
    <mergeCell ref="BJ131:BJ132"/>
    <mergeCell ref="T131:T132"/>
    <mergeCell ref="U131:U132"/>
    <mergeCell ref="N131:N132"/>
    <mergeCell ref="O131:O132"/>
    <mergeCell ref="A41:A43"/>
    <mergeCell ref="B41:B43"/>
    <mergeCell ref="E41:E43"/>
    <mergeCell ref="F41:F43"/>
    <mergeCell ref="G41:G43"/>
    <mergeCell ref="H41:H43"/>
    <mergeCell ref="S39:S40"/>
    <mergeCell ref="V39:V40"/>
    <mergeCell ref="K39:K40"/>
    <mergeCell ref="L39:L40"/>
    <mergeCell ref="M39:M40"/>
    <mergeCell ref="P39:P40"/>
    <mergeCell ref="BJ125:BJ127"/>
    <mergeCell ref="T125:T127"/>
    <mergeCell ref="U125:U127"/>
    <mergeCell ref="N125:N127"/>
    <mergeCell ref="O125:O127"/>
    <mergeCell ref="U128:U130"/>
    <mergeCell ref="BJ128:BJ130"/>
    <mergeCell ref="O128:O130"/>
    <mergeCell ref="T128:T130"/>
    <mergeCell ref="N128:N130"/>
    <mergeCell ref="BJ116:BJ119"/>
    <mergeCell ref="T116:T119"/>
    <mergeCell ref="U116:U119"/>
    <mergeCell ref="N116:N119"/>
    <mergeCell ref="O116:O119"/>
    <mergeCell ref="U122:U123"/>
    <mergeCell ref="BJ122:BJ123"/>
    <mergeCell ref="O122:O123"/>
    <mergeCell ref="T122:T123"/>
    <mergeCell ref="N122:N123"/>
    <mergeCell ref="BJ111:BJ112"/>
    <mergeCell ref="T111:T112"/>
    <mergeCell ref="U111:U112"/>
    <mergeCell ref="N111:N112"/>
    <mergeCell ref="O111:O112"/>
    <mergeCell ref="U113:U115"/>
    <mergeCell ref="BJ113:BJ115"/>
    <mergeCell ref="O113:O115"/>
    <mergeCell ref="T113:T115"/>
    <mergeCell ref="N113:N115"/>
    <mergeCell ref="BJ104:BJ105"/>
    <mergeCell ref="T104:T105"/>
    <mergeCell ref="U104:U105"/>
    <mergeCell ref="N104:N105"/>
    <mergeCell ref="O104:O105"/>
    <mergeCell ref="U106:U107"/>
    <mergeCell ref="BJ106:BJ107"/>
    <mergeCell ref="O106:O107"/>
    <mergeCell ref="T106:T107"/>
    <mergeCell ref="N106:N107"/>
    <mergeCell ref="BJ99:BJ101"/>
    <mergeCell ref="T99:T101"/>
    <mergeCell ref="U99:U101"/>
    <mergeCell ref="N99:N101"/>
    <mergeCell ref="O99:O101"/>
    <mergeCell ref="U102:U103"/>
    <mergeCell ref="BJ102:BJ103"/>
    <mergeCell ref="O102:O103"/>
    <mergeCell ref="T102:T103"/>
    <mergeCell ref="N102:N103"/>
    <mergeCell ref="BJ90:BJ92"/>
    <mergeCell ref="T90:T92"/>
    <mergeCell ref="U90:U92"/>
    <mergeCell ref="N90:N92"/>
    <mergeCell ref="O90:O92"/>
    <mergeCell ref="U94:U96"/>
    <mergeCell ref="BJ94:BJ96"/>
    <mergeCell ref="O94:O96"/>
    <mergeCell ref="T94:T96"/>
    <mergeCell ref="N94:N96"/>
    <mergeCell ref="BJ85:BJ86"/>
    <mergeCell ref="T85:T86"/>
    <mergeCell ref="U85:U86"/>
    <mergeCell ref="N85:N86"/>
    <mergeCell ref="O85:O86"/>
    <mergeCell ref="U87:U89"/>
    <mergeCell ref="BJ87:BJ89"/>
    <mergeCell ref="O87:O89"/>
    <mergeCell ref="T87:T89"/>
    <mergeCell ref="N87:N89"/>
    <mergeCell ref="BJ80:BJ82"/>
    <mergeCell ref="T80:T82"/>
    <mergeCell ref="U80:U82"/>
    <mergeCell ref="N80:N82"/>
    <mergeCell ref="O80:O82"/>
    <mergeCell ref="U83:U84"/>
    <mergeCell ref="BJ83:BJ84"/>
    <mergeCell ref="O83:O84"/>
    <mergeCell ref="T83:T84"/>
    <mergeCell ref="N83:N84"/>
    <mergeCell ref="BJ74:BJ75"/>
    <mergeCell ref="T74:T75"/>
    <mergeCell ref="U74:U75"/>
    <mergeCell ref="N74:N75"/>
    <mergeCell ref="O74:O75"/>
    <mergeCell ref="U76:U78"/>
    <mergeCell ref="BJ76:BJ78"/>
    <mergeCell ref="O76:O78"/>
    <mergeCell ref="T76:T78"/>
    <mergeCell ref="N76:N78"/>
    <mergeCell ref="BJ64:BJ66"/>
    <mergeCell ref="T64:T66"/>
    <mergeCell ref="U64:U66"/>
    <mergeCell ref="N64:N66"/>
    <mergeCell ref="O64:O66"/>
    <mergeCell ref="U67:U70"/>
    <mergeCell ref="BJ67:BJ70"/>
    <mergeCell ref="O67:O70"/>
    <mergeCell ref="T67:T70"/>
    <mergeCell ref="N67:N70"/>
    <mergeCell ref="BJ60:BJ61"/>
    <mergeCell ref="T60:T61"/>
    <mergeCell ref="U60:U61"/>
    <mergeCell ref="N60:N61"/>
    <mergeCell ref="O60:O61"/>
    <mergeCell ref="U62:U63"/>
    <mergeCell ref="BJ62:BJ63"/>
    <mergeCell ref="O62:O63"/>
    <mergeCell ref="T62:T63"/>
    <mergeCell ref="N62:N63"/>
    <mergeCell ref="BJ52:BJ54"/>
    <mergeCell ref="T52:T54"/>
    <mergeCell ref="U52:U54"/>
    <mergeCell ref="N52:N54"/>
    <mergeCell ref="O52:O54"/>
    <mergeCell ref="U57:U58"/>
    <mergeCell ref="BJ57:BJ58"/>
    <mergeCell ref="O57:O58"/>
    <mergeCell ref="T57:T58"/>
    <mergeCell ref="N57:N58"/>
    <mergeCell ref="BJ46:BJ49"/>
    <mergeCell ref="T46:T49"/>
    <mergeCell ref="U46:U49"/>
    <mergeCell ref="N46:N49"/>
    <mergeCell ref="O46:O49"/>
    <mergeCell ref="U50:U51"/>
    <mergeCell ref="BJ50:BJ51"/>
    <mergeCell ref="O50:O51"/>
    <mergeCell ref="T50:T51"/>
    <mergeCell ref="N50:N51"/>
    <mergeCell ref="B2:D5"/>
    <mergeCell ref="E2:X5"/>
    <mergeCell ref="D28:F28"/>
    <mergeCell ref="D35:K35"/>
    <mergeCell ref="L35:X35"/>
    <mergeCell ref="Y35:BK35"/>
    <mergeCell ref="BJ37:BJ38"/>
    <mergeCell ref="BJ41:BJ43"/>
    <mergeCell ref="BJ39:BJ40"/>
    <mergeCell ref="N37:N38"/>
    <mergeCell ref="O37:O38"/>
    <mergeCell ref="N39:N40"/>
    <mergeCell ref="O39:O40"/>
    <mergeCell ref="N41:N43"/>
    <mergeCell ref="O41:O43"/>
    <mergeCell ref="T37:T38"/>
    <mergeCell ref="U37:U38"/>
    <mergeCell ref="T39:T40"/>
    <mergeCell ref="U39:U40"/>
    <mergeCell ref="T41:T43"/>
    <mergeCell ref="U41:U43"/>
  </mergeCells>
  <conditionalFormatting sqref="W41 O37:Q37 U37:X37">
    <cfRule type="containsText" dxfId="515" priority="252" operator="containsText" text="RIESGO BAJO">
      <formula>NOT(ISERROR(SEARCH("RIESGO BAJO",O37)))</formula>
    </cfRule>
    <cfRule type="containsText" dxfId="514" priority="253" operator="containsText" text="RIESGO MODERADO">
      <formula>NOT(ISERROR(SEARCH("RIESGO MODERADO",O37)))</formula>
    </cfRule>
    <cfRule type="containsText" dxfId="513" priority="254" operator="containsText" text="RIESGO ALTO">
      <formula>NOT(ISERROR(SEARCH("RIESGO ALTO",O37)))</formula>
    </cfRule>
    <cfRule type="containsText" dxfId="512" priority="255" operator="containsText" text="RIESGO EXTREMO">
      <formula>NOT(ISERROR(SEARCH("RIESGO EXTREMO",O37)))</formula>
    </cfRule>
  </conditionalFormatting>
  <conditionalFormatting sqref="X39 X41">
    <cfRule type="containsText" dxfId="511" priority="211" operator="containsText" text="RIESGO BAJO">
      <formula>NOT(ISERROR(SEARCH("RIESGO BAJO",X39)))</formula>
    </cfRule>
    <cfRule type="containsText" dxfId="510" priority="212" operator="containsText" text="RIESGO MODERADO">
      <formula>NOT(ISERROR(SEARCH("RIESGO MODERADO",X39)))</formula>
    </cfRule>
    <cfRule type="containsText" dxfId="509" priority="213" operator="containsText" text="RIESGO ALTO">
      <formula>NOT(ISERROR(SEARCH("RIESGO ALTO",X39)))</formula>
    </cfRule>
    <cfRule type="containsText" dxfId="508" priority="214" operator="containsText" text="RIESGO EXTREMO">
      <formula>NOT(ISERROR(SEARCH("RIESGO EXTREMO",X39)))</formula>
    </cfRule>
  </conditionalFormatting>
  <conditionalFormatting sqref="P39 P41">
    <cfRule type="containsText" dxfId="507" priority="191" operator="containsText" text="RIESGO BAJO">
      <formula>NOT(ISERROR(SEARCH("RIESGO BAJO",P39)))</formula>
    </cfRule>
    <cfRule type="containsText" dxfId="506" priority="192" operator="containsText" text="RIESGO MODERADO">
      <formula>NOT(ISERROR(SEARCH("RIESGO MODERADO",P39)))</formula>
    </cfRule>
    <cfRule type="containsText" dxfId="505" priority="193" operator="containsText" text="RIESGO ALTO">
      <formula>NOT(ISERROR(SEARCH("RIESGO ALTO",P39)))</formula>
    </cfRule>
    <cfRule type="containsText" dxfId="504" priority="194" operator="containsText" text="RIESGO EXTREMO">
      <formula>NOT(ISERROR(SEARCH("RIESGO EXTREMO",P39)))</formula>
    </cfRule>
  </conditionalFormatting>
  <conditionalFormatting sqref="W39">
    <cfRule type="containsText" dxfId="503" priority="155" operator="containsText" text="RIESGO BAJO">
      <formula>NOT(ISERROR(SEARCH("RIESGO BAJO",W39)))</formula>
    </cfRule>
    <cfRule type="containsText" dxfId="502" priority="156" operator="containsText" text="RIESGO MODERADO">
      <formula>NOT(ISERROR(SEARCH("RIESGO MODERADO",W39)))</formula>
    </cfRule>
    <cfRule type="containsText" dxfId="501" priority="157" operator="containsText" text="RIESGO ALTO">
      <formula>NOT(ISERROR(SEARCH("RIESGO ALTO",W39)))</formula>
    </cfRule>
    <cfRule type="containsText" dxfId="500" priority="158" operator="containsText" text="RIESGO EXTREMO">
      <formula>NOT(ISERROR(SEARCH("RIESGO EXTREMO",W39)))</formula>
    </cfRule>
  </conditionalFormatting>
  <conditionalFormatting sqref="O39 O41">
    <cfRule type="containsText" dxfId="499" priority="103" operator="containsText" text="RIESGO BAJO">
      <formula>NOT(ISERROR(SEARCH("RIESGO BAJO",O39)))</formula>
    </cfRule>
    <cfRule type="containsText" dxfId="498" priority="104" operator="containsText" text="RIESGO MODERADO">
      <formula>NOT(ISERROR(SEARCH("RIESGO MODERADO",O39)))</formula>
    </cfRule>
    <cfRule type="containsText" dxfId="497" priority="105" operator="containsText" text="RIESGO ALTO">
      <formula>NOT(ISERROR(SEARCH("RIESGO ALTO",O39)))</formula>
    </cfRule>
    <cfRule type="containsText" dxfId="496" priority="106" operator="containsText" text="RIESGO EXTREMO">
      <formula>NOT(ISERROR(SEARCH("RIESGO EXTREMO",O39)))</formula>
    </cfRule>
  </conditionalFormatting>
  <conditionalFormatting sqref="Q39 Q41">
    <cfRule type="containsText" dxfId="495" priority="127" operator="containsText" text="RIESGO BAJO">
      <formula>NOT(ISERROR(SEARCH("RIESGO BAJO",Q39)))</formula>
    </cfRule>
    <cfRule type="containsText" dxfId="494" priority="128" operator="containsText" text="RIESGO MODERADO">
      <formula>NOT(ISERROR(SEARCH("RIESGO MODERADO",Q39)))</formula>
    </cfRule>
    <cfRule type="containsText" dxfId="493" priority="129" operator="containsText" text="RIESGO ALTO">
      <formula>NOT(ISERROR(SEARCH("RIESGO ALTO",Q39)))</formula>
    </cfRule>
    <cfRule type="containsText" dxfId="492" priority="130" operator="containsText" text="RIESGO EXTREMO">
      <formula>NOT(ISERROR(SEARCH("RIESGO EXTREMO",Q39)))</formula>
    </cfRule>
  </conditionalFormatting>
  <conditionalFormatting sqref="V39 V41">
    <cfRule type="containsText" dxfId="491" priority="67" operator="containsText" text="RIESGO BAJO">
      <formula>NOT(ISERROR(SEARCH("RIESGO BAJO",V39)))</formula>
    </cfRule>
    <cfRule type="containsText" dxfId="490" priority="68" operator="containsText" text="RIESGO MODERADO">
      <formula>NOT(ISERROR(SEARCH("RIESGO MODERADO",V39)))</formula>
    </cfRule>
    <cfRule type="containsText" dxfId="489" priority="69" operator="containsText" text="RIESGO ALTO">
      <formula>NOT(ISERROR(SEARCH("RIESGO ALTO",V39)))</formula>
    </cfRule>
    <cfRule type="containsText" dxfId="488" priority="70" operator="containsText" text="RIESGO EXTREMO">
      <formula>NOT(ISERROR(SEARCH("RIESGO EXTREMO",V39)))</formula>
    </cfRule>
  </conditionalFormatting>
  <conditionalFormatting sqref="U39 U41">
    <cfRule type="containsText" dxfId="487" priority="47" operator="containsText" text="RIESGO BAJO">
      <formula>NOT(ISERROR(SEARCH("RIESGO BAJO",U39)))</formula>
    </cfRule>
    <cfRule type="containsText" dxfId="486" priority="48" operator="containsText" text="RIESGO MODERADO">
      <formula>NOT(ISERROR(SEARCH("RIESGO MODERADO",U39)))</formula>
    </cfRule>
    <cfRule type="containsText" dxfId="485" priority="49" operator="containsText" text="RIESGO ALTO">
      <formula>NOT(ISERROR(SEARCH("RIESGO ALTO",U39)))</formula>
    </cfRule>
    <cfRule type="containsText" dxfId="484" priority="50" operator="containsText" text="RIESGO EXTREMO">
      <formula>NOT(ISERROR(SEARCH("RIESGO EXTREMO",U39)))</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Q39 Q41 Q37" xr:uid="{95672EF4-2269-4E1C-BDD1-A325BFC16201}">
      <formula1>#REF!</formula1>
    </dataValidation>
    <dataValidation type="list" allowBlank="1" showInputMessage="1" showErrorMessage="1" sqref="H39 H41 H37" xr:uid="{BC05D205-8811-472B-9BA0-1C3F5E7514F5}">
      <formula1>$H$6:$H$12</formula1>
    </dataValidation>
    <dataValidation type="list" allowBlank="1" showInputMessage="1" showErrorMessage="1" sqref="G39 G41 G37" xr:uid="{898F9647-537A-48FB-BE46-BF2A07FC6DCA}">
      <formula1>$G$6:$G$11</formula1>
    </dataValidation>
    <dataValidation type="list" allowBlank="1" showInputMessage="1" showErrorMessage="1" sqref="F39 F41 F37" xr:uid="{00DBFDA0-2C39-46B9-B9DC-B87088C9FB96}">
      <formula1>$F$6:$F$11</formula1>
    </dataValidation>
    <dataValidation type="list" allowBlank="1" showInputMessage="1" showErrorMessage="1" sqref="BM38:BM43 BL37:BL43" xr:uid="{148B8968-7F7A-48EA-B6A9-5271D3406451}">
      <formula1>$BL$6:$BL$7</formula1>
    </dataValidation>
    <dataValidation type="list" allowBlank="1" showInputMessage="1" showErrorMessage="1" sqref="BM37" xr:uid="{864BF83D-3E93-4B6B-B222-268C98AD7763}">
      <formula1>$BM$6:$BM$8</formula1>
    </dataValidation>
    <dataValidation type="list" allowBlank="1" showInputMessage="1" showErrorMessage="1" sqref="AN37:AN43" xr:uid="{22912344-8283-431C-9963-B172BD91CD4C}">
      <formula1>$AN$6:$AN$14</formula1>
    </dataValidation>
    <dataValidation type="list" allowBlank="1" showInputMessage="1" showErrorMessage="1" sqref="M41:M43 M37:M39 S37 S39 S41" xr:uid="{7F54F5F8-CCBB-41EF-A589-F43F467D6C9C}">
      <formula1>$M$6:$M$10</formula1>
    </dataValidation>
    <dataValidation type="list" allowBlank="1" showInputMessage="1" showErrorMessage="1" sqref="L41:L43 L37:L39 R37 R39 R41" xr:uid="{A4BD98F4-CA00-42BE-82AF-C72EBA25CC1F}">
      <formula1>$L$6:$L$10</formula1>
    </dataValidation>
    <dataValidation type="list" allowBlank="1" showInputMessage="1" showErrorMessage="1" sqref="AO37:AO43" xr:uid="{E08CEECE-54FE-43D9-B128-1BEF77A57127}">
      <formula1>$AO$6:$AO$7</formula1>
    </dataValidation>
    <dataValidation type="list" allowBlank="1" showInputMessage="1" showErrorMessage="1" sqref="AI37:AI43" xr:uid="{08CED117-DC57-4AAB-B95E-5F17DE9B6A11}">
      <formula1>$AI$6:$AI$7</formula1>
    </dataValidation>
    <dataValidation type="list" allowBlank="1" showInputMessage="1" showErrorMessage="1" sqref="AC37:AC43" xr:uid="{945718C1-749A-4A3C-A405-454B5A75B5C5}">
      <formula1>$AC$6:$AC$7</formula1>
    </dataValidation>
    <dataValidation type="list" allowBlank="1" showInputMessage="1" showErrorMessage="1" sqref="BF37:BF43" xr:uid="{B95353D8-913F-4EA3-AF43-18EB74332111}">
      <formula1>$BF$6:$BF$8</formula1>
    </dataValidation>
    <dataValidation type="list" allowBlank="1" showInputMessage="1" showErrorMessage="1" sqref="AV37:AV43" xr:uid="{B9CD37BE-3735-4754-8FAF-E138D86A279D}">
      <formula1>$AV$6:$AV$8</formula1>
    </dataValidation>
    <dataValidation type="list" allowBlank="1" showInputMessage="1" showErrorMessage="1" sqref="AU37:AU43" xr:uid="{17334B88-DD8C-4449-8882-78490AD869A3}">
      <formula1>$AU$6:$AU$7</formula1>
    </dataValidation>
    <dataValidation type="list" allowBlank="1" showInputMessage="1" showErrorMessage="1" sqref="AT37:AT43" xr:uid="{17E3790F-2E3A-4F3D-A810-1C144EAA0316}">
      <formula1>$AT$6:$AT$7</formula1>
    </dataValidation>
    <dataValidation type="list" allowBlank="1" showInputMessage="1" showErrorMessage="1" sqref="AS37:AS43" xr:uid="{3C3B6CFD-7EB0-4C5B-8700-F9EB86561F74}">
      <formula1>$AS$6:$AS$8</formula1>
    </dataValidation>
    <dataValidation type="list" allowBlank="1" showInputMessage="1" showErrorMessage="1" sqref="AR37:AR43" xr:uid="{B25C63F4-D3A5-467B-BDC3-615C305DA99A}">
      <formula1>$AR$6:$AR$7</formula1>
    </dataValidation>
    <dataValidation type="list" allowBlank="1" showInputMessage="1" showErrorMessage="1" sqref="AQ37:AQ43" xr:uid="{37208579-D3D6-4E7B-91EA-5C9051B3A916}">
      <formula1>$AQ$6:$AQ$7</formula1>
    </dataValidation>
    <dataValidation type="list" allowBlank="1" showInputMessage="1" showErrorMessage="1" sqref="AP37:AP43" xr:uid="{658A7E05-E5F4-456D-8028-863D19FC8251}">
      <formula1>$AP$6:$AP$7</formula1>
    </dataValidation>
    <dataValidation type="list" allowBlank="1" showInputMessage="1" showErrorMessage="1" sqref="AK37:AM43" xr:uid="{48E45EDD-5430-4E51-A61D-D2ECEEF79E95}">
      <formula1>$AK$6:$AK$7</formula1>
    </dataValidation>
    <dataValidation type="list" allowBlank="1" showInputMessage="1" showErrorMessage="1" sqref="AA37:AA43" xr:uid="{7107C9F3-697F-4623-BE33-4E0984A72BAE}">
      <formula1>$AA$6:$AA$7</formula1>
    </dataValidation>
    <dataValidation type="list" allowBlank="1" showInputMessage="1" showErrorMessage="1" sqref="AJ37:AJ43" xr:uid="{808982EF-253A-472F-9BAC-6472C2D44D93}">
      <formula1>$AJ$6:$AJ$8</formula1>
    </dataValidation>
    <dataValidation type="list" allowBlank="1" showInputMessage="1" showErrorMessage="1" sqref="X37:X43" xr:uid="{7FEB3EC3-8A65-43C6-93FF-702982155FEE}">
      <formula1>$X$6:$X$7</formula1>
    </dataValidation>
    <dataValidation type="list" allowBlank="1" showInputMessage="1" showErrorMessage="1" sqref="D37:D43" xr:uid="{5A0A6C16-2870-4AEE-95DD-25D2E0A0A76E}">
      <formula1>$D$6:$D$25</formula1>
    </dataValidation>
    <dataValidation type="list" allowBlank="1" showInputMessage="1" showErrorMessage="1" sqref="E37:E43" xr:uid="{8E4FD577-EFC1-4027-BFD6-7CD668A62E1D}">
      <formula1>$E$6:$E$15</formula1>
    </dataValidation>
  </dataValidations>
  <pageMargins left="0.25" right="0.25" top="0.75" bottom="0.75" header="0.3" footer="0.3"/>
  <pageSetup scale="21"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8D7B-3724-4C8F-B484-82459B4478C5}">
  <sheetPr>
    <tabColor theme="8" tint="-0.249977111117893"/>
  </sheetPr>
  <dimension ref="A1:BR131"/>
  <sheetViews>
    <sheetView showGridLines="0" zoomScale="70" zoomScaleNormal="70" zoomScaleSheetLayoutView="8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4.4414062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29.33203125" style="1" customWidth="1"/>
    <col min="29" max="29" width="21.109375" style="1" customWidth="1"/>
    <col min="30" max="30" width="7.44140625" style="1" customWidth="1"/>
    <col min="31" max="34" width="9.8867187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6" t="s">
        <v>710</v>
      </c>
      <c r="E28" s="207"/>
      <c r="F28" s="208"/>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70" s="4" customFormat="1" ht="15.05" hidden="1" thickBot="1" x14ac:dyDescent="0.35">
      <c r="B33" s="15"/>
      <c r="C33" s="27"/>
      <c r="AG33" s="16"/>
      <c r="AH33" s="16"/>
      <c r="BR33" s="27"/>
    </row>
    <row r="34" spans="1:70" s="4" customFormat="1" ht="15.05" hidden="1" thickBot="1" x14ac:dyDescent="0.35">
      <c r="B34" s="15"/>
      <c r="C34" s="27"/>
      <c r="AG34" s="16"/>
      <c r="AH34" s="16"/>
      <c r="BR34" s="27"/>
    </row>
    <row r="35" spans="1:70"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70"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70" s="37" customFormat="1" ht="139.5" customHeight="1" x14ac:dyDescent="0.2">
      <c r="A37" s="74">
        <v>47</v>
      </c>
      <c r="B37" s="74" t="s">
        <v>449</v>
      </c>
      <c r="C37" s="56" t="s">
        <v>49</v>
      </c>
      <c r="D37" s="75" t="s">
        <v>49</v>
      </c>
      <c r="E37" s="75" t="s">
        <v>38</v>
      </c>
      <c r="F37" s="70" t="s">
        <v>69</v>
      </c>
      <c r="G37" s="70" t="s">
        <v>77</v>
      </c>
      <c r="H37" s="70" t="s">
        <v>81</v>
      </c>
      <c r="I37" s="76" t="s">
        <v>327</v>
      </c>
      <c r="J37" s="77" t="s">
        <v>618</v>
      </c>
      <c r="K37" s="76" t="s">
        <v>328</v>
      </c>
      <c r="L37" s="70">
        <v>4</v>
      </c>
      <c r="M37" s="70">
        <v>4</v>
      </c>
      <c r="N37" s="102">
        <f>+L37*M37</f>
        <v>16</v>
      </c>
      <c r="O37" s="103" t="str">
        <f>(CONCATENATE(L37,M37))</f>
        <v>44</v>
      </c>
      <c r="P37" s="63" t="str">
        <f>IF(OR(O37="11",O37="12",O37="21",O37="22",O37="31"),$P$9,IF(OR(O37="41",O37="32",O37="23",O37="13"),$P$8,IF(OR(O37="51",O37="52",O37="42",O37="43",O37="33",O37="24",O37="14"),$P$7,IF(OR(O37="53",O37="54",O37="44",O37="34",O37="55",O37="45",O37="35",O37="25",O37="15"),$P$6,0))))</f>
        <v>RIESGO EXTREMO</v>
      </c>
      <c r="Q37" s="79" t="s">
        <v>90</v>
      </c>
      <c r="R37" s="73">
        <f>INT(L37-BO37)</f>
        <v>2</v>
      </c>
      <c r="S37" s="73">
        <f>INT(M37-BQ37)</f>
        <v>2</v>
      </c>
      <c r="T37" s="102">
        <f>+R37*S37</f>
        <v>4</v>
      </c>
      <c r="U37" s="103" t="str">
        <f>(CONCATENATE(R37,S37))</f>
        <v>22</v>
      </c>
      <c r="V37" s="63" t="str">
        <f>IF(OR(U37="11",U37="12",U37="21",U37="22",U37="31"),$P$9,IF(OR(U37="41",U37="32",U37="23",U37="13"),$P$8,IF(OR(U37="51",U37="52",U37="42",U37="43",U37="33",U37="24",U37="14"),$P$7,IF(OR(U37="53",U37="54",U37="44",U37="34",U37="55",U37="45",U37="35",U37="25",U37="15"),$P$6,0))))</f>
        <v>RIESGO BAJO</v>
      </c>
      <c r="W37" s="70" t="s">
        <v>538</v>
      </c>
      <c r="X37" s="70" t="s">
        <v>23</v>
      </c>
      <c r="Y37" s="76" t="s">
        <v>539</v>
      </c>
      <c r="Z37" s="80" t="s">
        <v>329</v>
      </c>
      <c r="AA37" s="80" t="s">
        <v>23</v>
      </c>
      <c r="AB37" s="80" t="s">
        <v>400</v>
      </c>
      <c r="AC37" s="33" t="s">
        <v>7</v>
      </c>
      <c r="AD37" s="72">
        <f>+SUM(AE37:AH37)</f>
        <v>4</v>
      </c>
      <c r="AE37" s="33">
        <v>1</v>
      </c>
      <c r="AF37" s="33">
        <v>1</v>
      </c>
      <c r="AG37" s="33">
        <v>1</v>
      </c>
      <c r="AH37" s="33">
        <v>1</v>
      </c>
      <c r="AI37" s="33" t="s">
        <v>23</v>
      </c>
      <c r="AJ37" s="80" t="s">
        <v>20</v>
      </c>
      <c r="AK37" s="80" t="s">
        <v>6</v>
      </c>
      <c r="AL37" s="80" t="s">
        <v>6</v>
      </c>
      <c r="AM37" s="80" t="s">
        <v>6</v>
      </c>
      <c r="AN37" s="80" t="s">
        <v>215</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100">
        <f>+AVERAGE(BI37:BI37)</f>
        <v>100</v>
      </c>
      <c r="BK37" s="72" t="str">
        <f>IF(BJ37&lt;50,"Débil",IF(BJ37=100,"Fuerte","Moderado"))</f>
        <v>Fuerte</v>
      </c>
      <c r="BL37" s="39" t="s">
        <v>165</v>
      </c>
      <c r="BM37" s="39" t="s">
        <v>165</v>
      </c>
      <c r="BN37" s="66">
        <f>IF(E37=$E$7,0,IF(AND(BK37="Fuerte",BL37="Directamente"),2,IF(AND(BK37="Moderado",BL37="Directamente"),1,0)))</f>
        <v>2</v>
      </c>
      <c r="BO37" s="81">
        <f>+AVERAGE(BN37:BN37)</f>
        <v>2</v>
      </c>
      <c r="BP37" s="66">
        <f>IF(D37=$E$7,0,IF(AND(BK37="Fuerte",BL37="Indirectamente"),1,IF(AND(BK37="Fuerte",BL37="Directamente"),2,IF(AND(BK37="Moderado",BL37="Directamente"),1,0))))</f>
        <v>2</v>
      </c>
      <c r="BQ37" s="81">
        <f>+AVERAGE(BP37:BP37)</f>
        <v>2</v>
      </c>
      <c r="BR37" s="56" t="s">
        <v>49</v>
      </c>
    </row>
    <row r="38" spans="1:70" s="37" customFormat="1" ht="67.650000000000006" x14ac:dyDescent="0.2">
      <c r="A38" s="74">
        <v>48</v>
      </c>
      <c r="B38" s="74" t="s">
        <v>450</v>
      </c>
      <c r="C38" s="56" t="s">
        <v>49</v>
      </c>
      <c r="D38" s="75" t="s">
        <v>49</v>
      </c>
      <c r="E38" s="75" t="s">
        <v>38</v>
      </c>
      <c r="F38" s="70" t="s">
        <v>65</v>
      </c>
      <c r="G38" s="70" t="s">
        <v>75</v>
      </c>
      <c r="H38" s="70" t="s">
        <v>83</v>
      </c>
      <c r="I38" s="76" t="s">
        <v>330</v>
      </c>
      <c r="J38" s="77" t="s">
        <v>500</v>
      </c>
      <c r="K38" s="76" t="s">
        <v>331</v>
      </c>
      <c r="L38" s="70">
        <v>4</v>
      </c>
      <c r="M38" s="70">
        <v>3</v>
      </c>
      <c r="N38" s="102">
        <f>+L38*M38</f>
        <v>12</v>
      </c>
      <c r="O38" s="103" t="str">
        <f>(CONCATENATE(L38,M38))</f>
        <v>43</v>
      </c>
      <c r="P38" s="63" t="str">
        <f>IF(OR(O38="11",O38="12",O38="21",O38="22",O38="31"),$P$9,IF(OR(O38="41",O38="32",O38="23",O38="13"),$P$8,IF(OR(O38="51",O38="52",O38="42",O38="43",O38="33",O38="24",O38="14"),$P$7,IF(OR(O38="53",O38="54",O38="44",O38="34",O38="55",O38="45",O38="35",O38="25",O38="15"),$P$6,0))))</f>
        <v>RIESGO ALTO</v>
      </c>
      <c r="Q38" s="79" t="s">
        <v>90</v>
      </c>
      <c r="R38" s="73">
        <f>INT(L38-BO38)</f>
        <v>2</v>
      </c>
      <c r="S38" s="73">
        <f>INT(M38-BQ38)</f>
        <v>1</v>
      </c>
      <c r="T38" s="102">
        <f>+R38*S38</f>
        <v>2</v>
      </c>
      <c r="U38" s="103" t="str">
        <f>(CONCATENATE(R38,S38))</f>
        <v>21</v>
      </c>
      <c r="V38" s="63" t="str">
        <f>IF(OR(U38="11",U38="12",U38="21",U38="22",U38="31"),$P$9,IF(OR(U38="41",U38="32",U38="23",U38="13"),$P$8,IF(OR(U38="51",U38="52",U38="42",U38="43",U38="33",U38="24",U38="14"),$P$7,IF(OR(U38="53",U38="54",U38="44",U38="34",U38="55",U38="45",U38="35",U38="25",U38="15"),$P$6,0))))</f>
        <v>RIESGO BAJO</v>
      </c>
      <c r="W38" s="70" t="s">
        <v>538</v>
      </c>
      <c r="X38" s="70" t="s">
        <v>23</v>
      </c>
      <c r="Y38" s="76" t="s">
        <v>540</v>
      </c>
      <c r="Z38" s="80" t="s">
        <v>329</v>
      </c>
      <c r="AA38" s="80" t="s">
        <v>23</v>
      </c>
      <c r="AB38" s="80" t="s">
        <v>401</v>
      </c>
      <c r="AC38" s="33" t="s">
        <v>7</v>
      </c>
      <c r="AD38" s="72">
        <f>+SUM(AE38:AH38)</f>
        <v>2</v>
      </c>
      <c r="AE38" s="33">
        <v>0</v>
      </c>
      <c r="AF38" s="33">
        <v>1</v>
      </c>
      <c r="AG38" s="33">
        <v>0</v>
      </c>
      <c r="AH38" s="33">
        <v>1</v>
      </c>
      <c r="AI38" s="33" t="s">
        <v>23</v>
      </c>
      <c r="AJ38" s="80" t="s">
        <v>20</v>
      </c>
      <c r="AK38" s="80" t="s">
        <v>6</v>
      </c>
      <c r="AL38" s="80" t="s">
        <v>6</v>
      </c>
      <c r="AM38" s="80" t="s">
        <v>6</v>
      </c>
      <c r="AN38" s="80" t="s">
        <v>31</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+IF(BH38=$BE$6,100,IF(BH38=$BE$7,50,0))</f>
        <v>100</v>
      </c>
      <c r="BJ38" s="100">
        <f>+AVERAGE(BI38:BI38)</f>
        <v>100</v>
      </c>
      <c r="BK38" s="72" t="str">
        <f>IF(BJ38&lt;50,"Débil",IF(BJ38=100,"Fuerte","Moderado"))</f>
        <v>Fuerte</v>
      </c>
      <c r="BL38" s="39" t="s">
        <v>165</v>
      </c>
      <c r="BM38" s="39" t="s">
        <v>165</v>
      </c>
      <c r="BN38" s="66">
        <f>IF(E38=$E$7,0,IF(AND(BK38="Fuerte",BL38="Directamente"),2,IF(AND(BK38="Moderado",BL38="Directamente"),1,0)))</f>
        <v>2</v>
      </c>
      <c r="BO38" s="81">
        <f>+AVERAGE(BN38:BN38)</f>
        <v>2</v>
      </c>
      <c r="BP38" s="66">
        <f>IF(D38=$E$7,0,IF(AND(BK38="Fuerte",BL38="Indirectamente"),1,IF(AND(BK38="Fuerte",BL38="Directamente"),2,IF(AND(BK38="Moderado",BL38="Directamente"),1,0))))</f>
        <v>2</v>
      </c>
      <c r="BQ38" s="81">
        <f>+AVERAGE(BP38:BP38)</f>
        <v>2</v>
      </c>
      <c r="BR38" s="56" t="s">
        <v>49</v>
      </c>
    </row>
    <row r="39" spans="1:70" s="37" customFormat="1" ht="138.05000000000001" customHeight="1" x14ac:dyDescent="0.2">
      <c r="A39" s="74">
        <v>49</v>
      </c>
      <c r="B39" s="74" t="s">
        <v>451</v>
      </c>
      <c r="C39" s="56" t="s">
        <v>49</v>
      </c>
      <c r="D39" s="75" t="s">
        <v>49</v>
      </c>
      <c r="E39" s="75" t="s">
        <v>34</v>
      </c>
      <c r="F39" s="70" t="s">
        <v>66</v>
      </c>
      <c r="G39" s="70" t="s">
        <v>76</v>
      </c>
      <c r="H39" s="70" t="s">
        <v>82</v>
      </c>
      <c r="I39" s="76" t="s">
        <v>332</v>
      </c>
      <c r="J39" s="77" t="s">
        <v>333</v>
      </c>
      <c r="K39" s="76" t="s">
        <v>334</v>
      </c>
      <c r="L39" s="70">
        <v>3</v>
      </c>
      <c r="M39" s="70">
        <v>4</v>
      </c>
      <c r="N39" s="102">
        <f>+L39*M39</f>
        <v>12</v>
      </c>
      <c r="O39" s="103" t="str">
        <f>(CONCATENATE(L39,M39))</f>
        <v>34</v>
      </c>
      <c r="P39" s="63" t="str">
        <f>IF(OR(O39="11",O39="12",O39="21",O39="22",O39="31"),$P$9,IF(OR(O39="41",O39="32",O39="23",O39="13"),$P$8,IF(OR(O39="51",O39="52",O39="42",O39="43",O39="33",O39="24",O39="14"),$P$7,IF(OR(O39="53",O39="54",O39="44",O39="34",O39="55",O39="45",O39="35",O39="25",O39="15"),$P$6,0))))</f>
        <v>RIESGO EXTREMO</v>
      </c>
      <c r="Q39" s="79" t="s">
        <v>90</v>
      </c>
      <c r="R39" s="73">
        <f>INT(L39-BO39)</f>
        <v>3</v>
      </c>
      <c r="S39" s="73">
        <f>INT(M39-BQ39)</f>
        <v>4</v>
      </c>
      <c r="T39" s="102">
        <f>+R39*S39</f>
        <v>12</v>
      </c>
      <c r="U39" s="103" t="str">
        <f>(CONCATENATE(R39,S39))</f>
        <v>34</v>
      </c>
      <c r="V39" s="63" t="str">
        <f>IF(OR(U39="11",U39="12",U39="21",U39="22",U39="31"),$P$9,IF(OR(U39="41",U39="32",U39="23",U39="13"),$P$8,IF(OR(U39="51",U39="52",U39="42",U39="43",U39="33",U39="24",U39="14"),$P$7,IF(OR(U39="53",U39="54",U39="44",U39="34",U39="55",U39="45",U39="35",U39="25",U39="15"),$P$6,0))))</f>
        <v>RIESGO EXTREMO</v>
      </c>
      <c r="W39" s="70" t="s">
        <v>538</v>
      </c>
      <c r="X39" s="70" t="s">
        <v>23</v>
      </c>
      <c r="Y39" s="76" t="s">
        <v>709</v>
      </c>
      <c r="Z39" s="80" t="s">
        <v>329</v>
      </c>
      <c r="AA39" s="80" t="s">
        <v>23</v>
      </c>
      <c r="AB39" s="80" t="s">
        <v>619</v>
      </c>
      <c r="AC39" s="33" t="s">
        <v>7</v>
      </c>
      <c r="AD39" s="72">
        <f>+SUM(AE39:AH39)</f>
        <v>12</v>
      </c>
      <c r="AE39" s="33">
        <v>3</v>
      </c>
      <c r="AF39" s="33">
        <v>3</v>
      </c>
      <c r="AG39" s="33">
        <v>3</v>
      </c>
      <c r="AH39" s="33">
        <v>3</v>
      </c>
      <c r="AI39" s="33" t="s">
        <v>23</v>
      </c>
      <c r="AJ39" s="80" t="s">
        <v>20</v>
      </c>
      <c r="AK39" s="80" t="s">
        <v>6</v>
      </c>
      <c r="AL39" s="80" t="s">
        <v>6</v>
      </c>
      <c r="AM39" s="80" t="s">
        <v>6</v>
      </c>
      <c r="AN39" s="80" t="s">
        <v>27</v>
      </c>
      <c r="AO39" s="33" t="s">
        <v>117</v>
      </c>
      <c r="AP39" s="33" t="s">
        <v>101</v>
      </c>
      <c r="AQ39" s="33" t="s">
        <v>103</v>
      </c>
      <c r="AR39" s="33" t="s">
        <v>105</v>
      </c>
      <c r="AS39" s="33" t="str">
        <f>+IF(AJ39="Preventivo","Prevenir",IF(AJ39="Detectivo","Detectar","No es un control"))</f>
        <v>Prevenir</v>
      </c>
      <c r="AT39" s="80" t="s">
        <v>108</v>
      </c>
      <c r="AU39" s="80" t="s">
        <v>110</v>
      </c>
      <c r="AV39" s="80" t="s">
        <v>112</v>
      </c>
      <c r="AW39" s="33">
        <f>+IF(AP39=$AP$6,$AP$10,$AP$11)</f>
        <v>15</v>
      </c>
      <c r="AX39" s="33">
        <f>+IF(AQ39=$AQ$6,$AQ$10,$AQ$11)</f>
        <v>15</v>
      </c>
      <c r="AY39" s="33">
        <f>+IF(AR39=$AR$6,$AR$10,$AR$11)</f>
        <v>15</v>
      </c>
      <c r="AZ39" s="33">
        <f>IF(AS39=$AS$6,$AS$10,IF(AS39=$AS$7,$AS$11,0))</f>
        <v>15</v>
      </c>
      <c r="BA39" s="33">
        <f>+IF(AT39=$AT$6,$AT$10,$AT$11)</f>
        <v>15</v>
      </c>
      <c r="BB39" s="33">
        <f>+IF(AU39=$AU$6,$AU$10,$AU$11)</f>
        <v>15</v>
      </c>
      <c r="BC39" s="33">
        <f>IF(AV39=$AV$6,$AV$10,IF(AV39=$AV$7,$AV$11,0))</f>
        <v>10</v>
      </c>
      <c r="BD39" s="72">
        <f>SUM(AW39:BC39)</f>
        <v>100</v>
      </c>
      <c r="BE39" s="72" t="str">
        <f>+IF(BD39&lt;=85,"Débil",IF(AND(BD39&gt;85,BD39&lt;96),"Moderado","Fuerte"))</f>
        <v>Fuerte</v>
      </c>
      <c r="BF39" s="34" t="s">
        <v>156</v>
      </c>
      <c r="BG39" s="72" t="str">
        <f>+IF(BF39=$BF$6,"Fuerte",IF(BF39=$BF$7,"Moderado","Débil"))</f>
        <v>Fuerte</v>
      </c>
      <c r="BH39" s="72" t="str">
        <f>+IF(AND(BE39="Fuerte",BG39="Fuerte"),"Fuerte",IF(BE39="Débil","Débil",IF(BG39="Débil","Débil","Moderado")))</f>
        <v>Fuerte</v>
      </c>
      <c r="BI39" s="72">
        <f>+IF(BH39=$BE$6,100,IF(BH39=$BE$7,50,0))</f>
        <v>100</v>
      </c>
      <c r="BJ39" s="100">
        <f>+AVERAGE(BI39:BI39)</f>
        <v>100</v>
      </c>
      <c r="BK39" s="72" t="str">
        <f>IF(BJ39&lt;50,"Débil",IF(BJ39=100,"Fuerte","Moderado"))</f>
        <v>Fuerte</v>
      </c>
      <c r="BL39" s="39" t="s">
        <v>165</v>
      </c>
      <c r="BM39" s="39" t="s">
        <v>165</v>
      </c>
      <c r="BN39" s="66">
        <f>IF(E39=$E$7,0,IF(AND(BK39="Fuerte",BL39="Directamente"),2,IF(AND(BK39="Moderado",BL39="Directamente"),1,0)))</f>
        <v>0</v>
      </c>
      <c r="BO39" s="81">
        <f>+AVERAGE(BN39:BN39)</f>
        <v>0</v>
      </c>
      <c r="BP39" s="66">
        <f>IF(D39=$E$7,0,IF(AND(BK39="Fuerte",BL39="Indirectamente"),1,IF(AND(BK39="Fuerte",BL39="Directamente"),2,IF(AND(BK39="Moderado",BL39="Directamente"),1,0))))</f>
        <v>2</v>
      </c>
      <c r="BQ39" s="81">
        <f>+IF(E39="De Corrupción",0,AVERAGE(BP39:BP39))</f>
        <v>0</v>
      </c>
      <c r="BR39" s="56" t="s">
        <v>49</v>
      </c>
    </row>
    <row r="40" spans="1:70" s="35" customFormat="1" x14ac:dyDescent="0.25">
      <c r="B40" s="40"/>
      <c r="C40" s="41"/>
      <c r="D40" s="46"/>
      <c r="I40" s="42"/>
      <c r="K40" s="42"/>
      <c r="N40" s="209"/>
      <c r="O40" s="210"/>
      <c r="P40" s="43"/>
      <c r="Q40" s="44"/>
      <c r="T40" s="209"/>
      <c r="U40" s="210"/>
      <c r="V40" s="43"/>
      <c r="Z40" s="45"/>
      <c r="AA40" s="42"/>
      <c r="AB40" s="42"/>
      <c r="AC40" s="42"/>
      <c r="AD40" s="42"/>
      <c r="AE40" s="42"/>
      <c r="AF40" s="42"/>
      <c r="AG40" s="42"/>
      <c r="AH40" s="42"/>
      <c r="AI40" s="42"/>
      <c r="AJ40" s="42"/>
      <c r="AK40" s="42"/>
      <c r="AL40" s="42"/>
      <c r="AM40" s="42"/>
      <c r="AN40" s="42"/>
      <c r="AO40" s="42"/>
      <c r="AP40" s="45"/>
      <c r="AQ40" s="45"/>
      <c r="AR40" s="45"/>
      <c r="AS40" s="45"/>
      <c r="AT40" s="45"/>
      <c r="AU40" s="45"/>
      <c r="AV40" s="45"/>
      <c r="AW40" s="45"/>
      <c r="AX40" s="45"/>
      <c r="AY40" s="45"/>
      <c r="AZ40" s="45"/>
      <c r="BA40" s="45"/>
      <c r="BB40" s="45"/>
      <c r="BC40" s="45"/>
      <c r="BD40" s="45"/>
      <c r="BE40" s="45"/>
      <c r="BF40" s="42"/>
      <c r="BG40" s="42"/>
      <c r="BH40" s="42"/>
      <c r="BI40" s="42"/>
      <c r="BJ40" s="214"/>
      <c r="BK40" s="42"/>
      <c r="BR40" s="41"/>
    </row>
    <row r="41" spans="1:70" x14ac:dyDescent="0.25">
      <c r="I41" s="22"/>
      <c r="K41" s="22"/>
      <c r="N41" s="203"/>
      <c r="O41" s="204"/>
      <c r="Q41" s="4"/>
      <c r="T41" s="203"/>
      <c r="U41" s="204"/>
      <c r="Z41" s="21"/>
      <c r="AA41" s="22"/>
      <c r="AB41" s="22"/>
      <c r="AC41" s="22"/>
      <c r="AD41" s="22"/>
      <c r="AE41" s="22"/>
      <c r="AF41" s="22"/>
      <c r="AG41" s="22"/>
      <c r="AH41" s="22"/>
      <c r="AI41" s="22"/>
      <c r="AJ41" s="22"/>
      <c r="AK41" s="22"/>
      <c r="AL41" s="22"/>
      <c r="AM41" s="22"/>
      <c r="AN41" s="22"/>
      <c r="AO41" s="22"/>
      <c r="AP41" s="21"/>
      <c r="AQ41" s="21"/>
      <c r="AR41" s="21"/>
      <c r="AS41" s="21"/>
      <c r="AT41" s="21"/>
      <c r="AU41" s="21"/>
      <c r="AV41" s="21"/>
      <c r="AW41" s="21"/>
      <c r="AX41" s="21"/>
      <c r="AY41" s="21"/>
      <c r="AZ41" s="21"/>
      <c r="BA41" s="21"/>
      <c r="BB41" s="21"/>
      <c r="BC41" s="21"/>
      <c r="BD41" s="21"/>
      <c r="BE41" s="21"/>
      <c r="BF41" s="22"/>
      <c r="BG41" s="22"/>
      <c r="BH41" s="22"/>
      <c r="BI41" s="22"/>
      <c r="BJ41" s="213"/>
      <c r="BK41" s="22"/>
    </row>
    <row r="42" spans="1:70" x14ac:dyDescent="0.25">
      <c r="I42" s="22"/>
      <c r="K42" s="22"/>
      <c r="N42" s="203"/>
      <c r="O42" s="204"/>
      <c r="Q42" s="4"/>
      <c r="T42" s="203"/>
      <c r="U42" s="204"/>
      <c r="Z42" s="21"/>
      <c r="AA42" s="22"/>
      <c r="AB42" s="22"/>
      <c r="AC42" s="22"/>
      <c r="AD42" s="22"/>
      <c r="AE42" s="22"/>
      <c r="AF42" s="22"/>
      <c r="AG42" s="22"/>
      <c r="AH42" s="22"/>
      <c r="AI42" s="22"/>
      <c r="AJ42" s="22"/>
      <c r="AK42" s="22"/>
      <c r="AL42" s="22"/>
      <c r="AM42" s="22"/>
      <c r="AN42" s="22"/>
      <c r="AO42" s="22"/>
      <c r="AP42" s="21"/>
      <c r="AQ42" s="21"/>
      <c r="AR42" s="21"/>
      <c r="AS42" s="21"/>
      <c r="AT42" s="21"/>
      <c r="AU42" s="21"/>
      <c r="AV42" s="21"/>
      <c r="AW42" s="21"/>
      <c r="AX42" s="21"/>
      <c r="AY42" s="21"/>
      <c r="AZ42" s="21"/>
      <c r="BA42" s="21"/>
      <c r="BB42" s="21"/>
      <c r="BC42" s="21"/>
      <c r="BD42" s="21"/>
      <c r="BE42" s="21"/>
      <c r="BF42" s="22"/>
      <c r="BG42" s="22"/>
      <c r="BH42" s="22"/>
      <c r="BI42" s="22"/>
      <c r="BJ42" s="213"/>
      <c r="BK42" s="22"/>
    </row>
    <row r="43" spans="1:70" x14ac:dyDescent="0.25">
      <c r="I43" s="22"/>
      <c r="K43" s="22"/>
      <c r="N43" s="203"/>
      <c r="O43" s="204"/>
      <c r="T43" s="203"/>
      <c r="U43" s="204"/>
      <c r="Z43" s="21"/>
      <c r="AA43" s="22"/>
      <c r="AB43" s="22"/>
      <c r="AC43" s="22"/>
      <c r="AD43" s="22"/>
      <c r="AE43" s="22"/>
      <c r="AF43" s="22"/>
      <c r="AG43" s="22"/>
      <c r="AH43" s="22"/>
      <c r="AI43" s="22"/>
      <c r="AJ43" s="22"/>
      <c r="AK43" s="22"/>
      <c r="AL43" s="22"/>
      <c r="AM43" s="22"/>
      <c r="AN43" s="22"/>
      <c r="AO43" s="22"/>
      <c r="AP43" s="21"/>
      <c r="AQ43" s="21"/>
      <c r="AR43" s="21"/>
      <c r="AS43" s="21"/>
      <c r="AT43" s="21"/>
      <c r="AU43" s="21"/>
      <c r="AV43" s="21"/>
      <c r="AW43" s="21"/>
      <c r="AX43" s="21"/>
      <c r="AY43" s="21"/>
      <c r="AZ43" s="21"/>
      <c r="BA43" s="21"/>
      <c r="BB43" s="21"/>
      <c r="BC43" s="21"/>
      <c r="BD43" s="21"/>
      <c r="BE43" s="21"/>
      <c r="BF43" s="22"/>
      <c r="BG43" s="22"/>
      <c r="BH43" s="22"/>
      <c r="BI43" s="22"/>
      <c r="BJ43" s="213"/>
      <c r="BK43" s="22"/>
    </row>
    <row r="44" spans="1:70" x14ac:dyDescent="0.25">
      <c r="I44" s="22"/>
      <c r="K44" s="22"/>
      <c r="N44" s="203"/>
      <c r="O44" s="204"/>
      <c r="T44" s="203"/>
      <c r="U44" s="204"/>
      <c r="BJ44" s="203"/>
    </row>
    <row r="45" spans="1:70" x14ac:dyDescent="0.25">
      <c r="I45" s="22"/>
      <c r="K45" s="22"/>
      <c r="N45" s="203"/>
      <c r="O45" s="204"/>
      <c r="T45" s="203"/>
      <c r="U45" s="204"/>
      <c r="BJ45" s="203"/>
    </row>
    <row r="46" spans="1:70" x14ac:dyDescent="0.25">
      <c r="K46" s="22"/>
      <c r="N46" s="203"/>
      <c r="O46" s="204"/>
      <c r="T46" s="203"/>
      <c r="U46" s="204"/>
      <c r="BJ46" s="203"/>
    </row>
    <row r="47" spans="1:70" x14ac:dyDescent="0.25">
      <c r="K47" s="22"/>
      <c r="N47" s="203"/>
      <c r="O47" s="204"/>
      <c r="T47" s="203"/>
      <c r="U47" s="204"/>
      <c r="BJ47" s="203"/>
    </row>
    <row r="48" spans="1:70" x14ac:dyDescent="0.25">
      <c r="K48" s="22"/>
      <c r="N48" s="203"/>
      <c r="O48" s="204"/>
      <c r="T48" s="203"/>
      <c r="U48" s="204"/>
      <c r="BJ48" s="203"/>
    </row>
    <row r="49" spans="11:62" x14ac:dyDescent="0.25">
      <c r="K49" s="22"/>
      <c r="N49" s="203"/>
      <c r="O49" s="204"/>
      <c r="T49" s="203"/>
      <c r="U49" s="204"/>
      <c r="BJ49" s="203"/>
    </row>
    <row r="50" spans="11:62" x14ac:dyDescent="0.25">
      <c r="K50" s="22"/>
      <c r="N50" s="203"/>
      <c r="O50" s="204"/>
      <c r="T50" s="203"/>
      <c r="U50" s="204"/>
      <c r="BJ50" s="203"/>
    </row>
    <row r="51" spans="11:62" x14ac:dyDescent="0.25">
      <c r="K51" s="22"/>
      <c r="N51" s="203"/>
      <c r="O51" s="204"/>
      <c r="T51" s="203"/>
      <c r="U51" s="204"/>
      <c r="BJ51" s="203"/>
    </row>
    <row r="52" spans="11:62" x14ac:dyDescent="0.25">
      <c r="K52" s="22"/>
      <c r="N52" s="203"/>
      <c r="O52" s="204"/>
      <c r="T52" s="203"/>
      <c r="U52" s="204"/>
      <c r="BJ52" s="203"/>
    </row>
    <row r="53" spans="11:62" x14ac:dyDescent="0.25">
      <c r="K53" s="22"/>
      <c r="N53" s="203"/>
      <c r="O53" s="204"/>
      <c r="T53" s="203"/>
      <c r="U53" s="204"/>
      <c r="BJ53" s="203"/>
    </row>
    <row r="54" spans="11:62" x14ac:dyDescent="0.25">
      <c r="K54" s="22"/>
    </row>
    <row r="55" spans="11:62" x14ac:dyDescent="0.25">
      <c r="K55" s="22"/>
    </row>
    <row r="56" spans="11:62" x14ac:dyDescent="0.25">
      <c r="K56" s="22"/>
      <c r="N56" s="203"/>
      <c r="O56" s="204"/>
      <c r="T56" s="203"/>
      <c r="U56" s="204"/>
      <c r="BJ56" s="203"/>
    </row>
    <row r="57" spans="11:62" x14ac:dyDescent="0.25">
      <c r="K57" s="22"/>
      <c r="N57" s="203"/>
      <c r="O57" s="204"/>
      <c r="T57" s="203"/>
      <c r="U57" s="204"/>
      <c r="BJ57" s="203"/>
    </row>
    <row r="58" spans="11:62" x14ac:dyDescent="0.25">
      <c r="K58" s="22"/>
    </row>
    <row r="59" spans="11:62" x14ac:dyDescent="0.25">
      <c r="K59" s="22"/>
      <c r="N59" s="203"/>
      <c r="O59" s="204"/>
      <c r="T59" s="203"/>
      <c r="U59" s="204"/>
      <c r="BJ59" s="203"/>
    </row>
    <row r="60" spans="11:62" x14ac:dyDescent="0.25">
      <c r="K60" s="22"/>
      <c r="N60" s="203"/>
      <c r="O60" s="204"/>
      <c r="T60" s="203"/>
      <c r="U60" s="204"/>
      <c r="BJ60" s="203"/>
    </row>
    <row r="61" spans="11:62" x14ac:dyDescent="0.25">
      <c r="K61" s="22"/>
      <c r="N61" s="203"/>
      <c r="O61" s="204"/>
      <c r="T61" s="203"/>
      <c r="U61" s="204"/>
      <c r="BJ61" s="203"/>
    </row>
    <row r="62" spans="11:62" x14ac:dyDescent="0.25">
      <c r="K62" s="22"/>
      <c r="N62" s="203"/>
      <c r="O62" s="204"/>
      <c r="T62" s="203"/>
      <c r="U62" s="204"/>
      <c r="BJ62" s="203"/>
    </row>
    <row r="63" spans="11:62" x14ac:dyDescent="0.25">
      <c r="K63" s="22"/>
      <c r="N63" s="203"/>
      <c r="O63" s="204"/>
      <c r="T63" s="203"/>
      <c r="U63" s="204"/>
      <c r="BJ63" s="203"/>
    </row>
    <row r="64" spans="11:62" x14ac:dyDescent="0.25">
      <c r="K64" s="22"/>
      <c r="N64" s="203"/>
      <c r="O64" s="204"/>
      <c r="T64" s="203"/>
      <c r="U64" s="204"/>
      <c r="BJ64" s="203"/>
    </row>
    <row r="65" spans="11:62" x14ac:dyDescent="0.25">
      <c r="K65" s="22"/>
      <c r="N65" s="203"/>
      <c r="O65" s="204"/>
      <c r="T65" s="203"/>
      <c r="U65" s="204"/>
      <c r="BJ65" s="203"/>
    </row>
    <row r="66" spans="11:62" x14ac:dyDescent="0.25">
      <c r="K66" s="22"/>
      <c r="N66" s="203"/>
      <c r="O66" s="204"/>
      <c r="T66" s="203"/>
      <c r="U66" s="204"/>
      <c r="BJ66" s="203"/>
    </row>
    <row r="67" spans="11:62" x14ac:dyDescent="0.25">
      <c r="K67" s="22"/>
      <c r="N67" s="203"/>
      <c r="O67" s="204"/>
      <c r="T67" s="203"/>
      <c r="U67" s="204"/>
      <c r="BJ67" s="203"/>
    </row>
    <row r="68" spans="11:62" x14ac:dyDescent="0.25">
      <c r="K68" s="22"/>
      <c r="N68" s="203"/>
      <c r="O68" s="204"/>
      <c r="T68" s="203"/>
      <c r="U68" s="204"/>
      <c r="BJ68" s="203"/>
    </row>
    <row r="69" spans="11:62" x14ac:dyDescent="0.25">
      <c r="K69" s="22"/>
      <c r="N69" s="203"/>
      <c r="O69" s="204"/>
      <c r="T69" s="203"/>
      <c r="U69" s="204"/>
      <c r="BJ69" s="203"/>
    </row>
    <row r="70" spans="11:62" x14ac:dyDescent="0.25">
      <c r="K70" s="22"/>
    </row>
    <row r="71" spans="11:62" x14ac:dyDescent="0.25">
      <c r="K71" s="22"/>
    </row>
    <row r="72" spans="11:62" x14ac:dyDescent="0.25">
      <c r="K72" s="22"/>
    </row>
    <row r="73" spans="11:62" x14ac:dyDescent="0.25">
      <c r="K73" s="22"/>
      <c r="N73" s="203"/>
      <c r="O73" s="204"/>
      <c r="T73" s="203"/>
      <c r="U73" s="204"/>
      <c r="BJ73" s="203"/>
    </row>
    <row r="74" spans="11:62" x14ac:dyDescent="0.25">
      <c r="K74" s="22"/>
      <c r="N74" s="203"/>
      <c r="O74" s="204"/>
      <c r="T74" s="203"/>
      <c r="U74" s="204"/>
      <c r="BJ74" s="203"/>
    </row>
    <row r="75" spans="11:62" x14ac:dyDescent="0.25">
      <c r="K75" s="22"/>
      <c r="N75" s="203"/>
      <c r="O75" s="204"/>
      <c r="T75" s="203"/>
      <c r="U75" s="204"/>
      <c r="BJ75" s="203"/>
    </row>
    <row r="76" spans="11:62" x14ac:dyDescent="0.25">
      <c r="K76" s="22"/>
      <c r="N76" s="203"/>
      <c r="O76" s="204"/>
      <c r="T76" s="203"/>
      <c r="U76" s="204"/>
      <c r="BJ76" s="203"/>
    </row>
    <row r="77" spans="11:62" x14ac:dyDescent="0.25">
      <c r="K77" s="22"/>
      <c r="N77" s="203"/>
      <c r="O77" s="204"/>
      <c r="T77" s="203"/>
      <c r="U77" s="204"/>
      <c r="BJ77" s="203"/>
    </row>
    <row r="78" spans="11:62" x14ac:dyDescent="0.25">
      <c r="K78" s="22"/>
    </row>
    <row r="79" spans="11:62" x14ac:dyDescent="0.25">
      <c r="K79" s="22"/>
      <c r="N79" s="203"/>
      <c r="O79" s="204"/>
      <c r="T79" s="203"/>
      <c r="U79" s="204"/>
      <c r="BJ79" s="203"/>
    </row>
    <row r="80" spans="11:62" x14ac:dyDescent="0.25">
      <c r="K80" s="22"/>
      <c r="N80" s="203"/>
      <c r="O80" s="204"/>
      <c r="T80" s="203"/>
      <c r="U80" s="204"/>
      <c r="BJ80" s="203"/>
    </row>
    <row r="81" spans="11:62" x14ac:dyDescent="0.25">
      <c r="K81" s="22"/>
      <c r="N81" s="203"/>
      <c r="O81" s="204"/>
      <c r="T81" s="203"/>
      <c r="U81" s="204"/>
      <c r="BJ81" s="203"/>
    </row>
    <row r="82" spans="11:62" x14ac:dyDescent="0.25">
      <c r="K82" s="22"/>
      <c r="N82" s="203"/>
      <c r="O82" s="204"/>
      <c r="T82" s="203"/>
      <c r="U82" s="204"/>
      <c r="BJ82" s="203"/>
    </row>
    <row r="83" spans="11:62" x14ac:dyDescent="0.25">
      <c r="K83" s="22"/>
      <c r="N83" s="203"/>
      <c r="O83" s="204"/>
      <c r="T83" s="203"/>
      <c r="U83" s="204"/>
      <c r="BJ83" s="203"/>
    </row>
    <row r="84" spans="11:62" x14ac:dyDescent="0.25">
      <c r="K84" s="22"/>
      <c r="N84" s="203"/>
      <c r="O84" s="204"/>
      <c r="T84" s="203"/>
      <c r="U84" s="204"/>
      <c r="BJ84" s="203"/>
    </row>
    <row r="85" spans="11:62" x14ac:dyDescent="0.25">
      <c r="K85" s="22"/>
      <c r="N85" s="203"/>
      <c r="O85" s="204"/>
      <c r="T85" s="203"/>
      <c r="U85" s="204"/>
      <c r="BJ85" s="203"/>
    </row>
    <row r="86" spans="11:62" x14ac:dyDescent="0.25">
      <c r="K86" s="22"/>
      <c r="N86" s="203"/>
      <c r="O86" s="204"/>
      <c r="T86" s="203"/>
      <c r="U86" s="204"/>
      <c r="BJ86" s="203"/>
    </row>
    <row r="87" spans="11:62" x14ac:dyDescent="0.25">
      <c r="K87" s="22"/>
      <c r="N87" s="203"/>
      <c r="O87" s="204"/>
      <c r="T87" s="203"/>
      <c r="U87" s="204"/>
      <c r="BJ87" s="203"/>
    </row>
    <row r="88" spans="11:62" x14ac:dyDescent="0.25">
      <c r="K88" s="22"/>
      <c r="N88" s="203"/>
      <c r="O88" s="204"/>
      <c r="T88" s="203"/>
      <c r="U88" s="204"/>
      <c r="BJ88" s="203"/>
    </row>
    <row r="89" spans="11:62" x14ac:dyDescent="0.25">
      <c r="K89" s="22"/>
      <c r="N89" s="203"/>
      <c r="O89" s="204"/>
      <c r="T89" s="203"/>
      <c r="U89" s="204"/>
      <c r="BJ89" s="203"/>
    </row>
    <row r="90" spans="11:62" x14ac:dyDescent="0.25">
      <c r="K90" s="22"/>
      <c r="N90" s="203"/>
      <c r="O90" s="204"/>
      <c r="T90" s="203"/>
      <c r="U90" s="204"/>
      <c r="BJ90" s="203"/>
    </row>
    <row r="91" spans="11:62" x14ac:dyDescent="0.25">
      <c r="K91" s="22"/>
      <c r="N91" s="203"/>
      <c r="O91" s="204"/>
      <c r="T91" s="203"/>
      <c r="U91" s="204"/>
      <c r="BJ91" s="203"/>
    </row>
    <row r="92" spans="11:62" x14ac:dyDescent="0.25">
      <c r="K92" s="22"/>
    </row>
    <row r="93" spans="11:62" x14ac:dyDescent="0.25">
      <c r="K93" s="22"/>
      <c r="N93" s="203"/>
      <c r="O93" s="204"/>
      <c r="T93" s="203"/>
      <c r="U93" s="204"/>
      <c r="BJ93" s="203"/>
    </row>
    <row r="94" spans="11:62" x14ac:dyDescent="0.25">
      <c r="K94" s="22"/>
      <c r="N94" s="203"/>
      <c r="O94" s="204"/>
      <c r="T94" s="203"/>
      <c r="U94" s="204"/>
      <c r="BJ94" s="203"/>
    </row>
    <row r="95" spans="11:62" x14ac:dyDescent="0.25">
      <c r="K95" s="22"/>
      <c r="N95" s="203"/>
      <c r="O95" s="204"/>
      <c r="T95" s="203"/>
      <c r="U95" s="204"/>
      <c r="BJ95" s="203"/>
    </row>
    <row r="96" spans="11:62" x14ac:dyDescent="0.25">
      <c r="K96" s="22"/>
    </row>
    <row r="97" spans="11:62" x14ac:dyDescent="0.25">
      <c r="K97" s="22"/>
    </row>
    <row r="98" spans="11:62" x14ac:dyDescent="0.25">
      <c r="K98" s="22"/>
      <c r="N98" s="203"/>
      <c r="O98" s="204"/>
      <c r="T98" s="203"/>
      <c r="U98" s="204"/>
      <c r="BJ98" s="203"/>
    </row>
    <row r="99" spans="11:62" x14ac:dyDescent="0.25">
      <c r="K99" s="22"/>
      <c r="N99" s="203"/>
      <c r="O99" s="204"/>
      <c r="T99" s="203"/>
      <c r="U99" s="204"/>
      <c r="BJ99" s="203"/>
    </row>
    <row r="100" spans="11:62" x14ac:dyDescent="0.25">
      <c r="K100" s="22"/>
      <c r="N100" s="203"/>
      <c r="O100" s="204"/>
      <c r="T100" s="203"/>
      <c r="U100" s="204"/>
      <c r="BJ100" s="203"/>
    </row>
    <row r="101" spans="11:62" x14ac:dyDescent="0.25">
      <c r="K101" s="22"/>
      <c r="N101" s="203"/>
      <c r="O101" s="204"/>
      <c r="T101" s="203"/>
      <c r="U101" s="204"/>
      <c r="BJ101" s="203"/>
    </row>
    <row r="102" spans="11:62" x14ac:dyDescent="0.25">
      <c r="K102" s="22"/>
      <c r="N102" s="203"/>
      <c r="O102" s="204"/>
      <c r="T102" s="203"/>
      <c r="U102" s="204"/>
      <c r="BJ102" s="203"/>
    </row>
    <row r="103" spans="11:62" x14ac:dyDescent="0.25">
      <c r="N103" s="203"/>
      <c r="O103" s="204"/>
      <c r="T103" s="203"/>
      <c r="U103" s="204"/>
      <c r="BJ103" s="203"/>
    </row>
    <row r="104" spans="11:62" x14ac:dyDescent="0.25">
      <c r="N104" s="203"/>
      <c r="O104" s="204"/>
      <c r="T104" s="203"/>
      <c r="U104" s="204"/>
      <c r="BJ104" s="203"/>
    </row>
    <row r="105" spans="11:62" x14ac:dyDescent="0.25">
      <c r="N105" s="203"/>
      <c r="O105" s="204"/>
      <c r="T105" s="203"/>
      <c r="U105" s="204"/>
      <c r="BJ105" s="203"/>
    </row>
    <row r="106" spans="11:62" x14ac:dyDescent="0.25">
      <c r="N106" s="203"/>
      <c r="O106" s="204"/>
      <c r="T106" s="203"/>
      <c r="U106" s="204"/>
      <c r="BJ106" s="203"/>
    </row>
    <row r="110" spans="11:62" x14ac:dyDescent="0.25">
      <c r="N110" s="203"/>
      <c r="O110" s="204"/>
      <c r="T110" s="203"/>
      <c r="U110" s="204"/>
      <c r="BJ110" s="203"/>
    </row>
    <row r="111" spans="11:62" x14ac:dyDescent="0.25">
      <c r="N111" s="203"/>
      <c r="O111" s="204"/>
      <c r="T111" s="203"/>
      <c r="U111" s="204"/>
      <c r="BJ111" s="203"/>
    </row>
    <row r="112" spans="11:62" x14ac:dyDescent="0.25">
      <c r="N112" s="203"/>
      <c r="O112" s="204"/>
      <c r="T112" s="203"/>
      <c r="U112" s="204"/>
      <c r="BJ112" s="203"/>
    </row>
    <row r="113" spans="14:62" x14ac:dyDescent="0.25">
      <c r="N113" s="203"/>
      <c r="O113" s="204"/>
      <c r="T113" s="203"/>
      <c r="U113" s="204"/>
      <c r="BJ113" s="203"/>
    </row>
    <row r="114" spans="14:62" x14ac:dyDescent="0.25">
      <c r="N114" s="203"/>
      <c r="O114" s="204"/>
      <c r="T114" s="203"/>
      <c r="U114" s="204"/>
      <c r="BJ114" s="203"/>
    </row>
    <row r="115" spans="14:62" x14ac:dyDescent="0.25">
      <c r="N115" s="203"/>
      <c r="O115" s="204"/>
      <c r="T115" s="203"/>
      <c r="U115" s="204"/>
      <c r="BJ115" s="203"/>
    </row>
    <row r="116" spans="14:62" x14ac:dyDescent="0.25">
      <c r="N116" s="203"/>
      <c r="O116" s="204"/>
      <c r="T116" s="203"/>
      <c r="U116" s="204"/>
      <c r="BJ116" s="203"/>
    </row>
    <row r="117" spans="14:62" x14ac:dyDescent="0.25">
      <c r="N117" s="203"/>
      <c r="O117" s="204"/>
      <c r="T117" s="203"/>
      <c r="U117" s="204"/>
      <c r="BJ117" s="203"/>
    </row>
    <row r="118" spans="14:62" x14ac:dyDescent="0.25">
      <c r="N118" s="203"/>
      <c r="O118" s="204"/>
      <c r="T118" s="203"/>
      <c r="U118" s="204"/>
      <c r="BJ118" s="203"/>
    </row>
    <row r="121" spans="14:62" x14ac:dyDescent="0.25">
      <c r="N121" s="203"/>
      <c r="O121" s="204"/>
      <c r="T121" s="203"/>
      <c r="U121" s="204"/>
      <c r="BJ121" s="203"/>
    </row>
    <row r="122" spans="14:62" x14ac:dyDescent="0.25">
      <c r="N122" s="203"/>
      <c r="O122" s="204"/>
      <c r="T122" s="203"/>
      <c r="U122" s="204"/>
      <c r="BJ122" s="203"/>
    </row>
    <row r="124" spans="14:62" x14ac:dyDescent="0.25">
      <c r="N124" s="203"/>
      <c r="O124" s="204"/>
      <c r="T124" s="203"/>
      <c r="U124" s="204"/>
      <c r="BJ124" s="203"/>
    </row>
    <row r="125" spans="14:62" x14ac:dyDescent="0.25">
      <c r="N125" s="203"/>
      <c r="O125" s="204"/>
      <c r="T125" s="203"/>
      <c r="U125" s="204"/>
      <c r="BJ125" s="203"/>
    </row>
    <row r="126" spans="14:62" x14ac:dyDescent="0.25">
      <c r="N126" s="203"/>
      <c r="O126" s="204"/>
      <c r="T126" s="203"/>
      <c r="U126" s="204"/>
      <c r="BJ126" s="203"/>
    </row>
    <row r="127" spans="14:62" x14ac:dyDescent="0.25">
      <c r="N127" s="203"/>
      <c r="O127" s="204"/>
      <c r="T127" s="203"/>
      <c r="U127" s="204"/>
      <c r="BJ127" s="203"/>
    </row>
    <row r="128" spans="14:62" x14ac:dyDescent="0.25">
      <c r="N128" s="203"/>
      <c r="O128" s="204"/>
      <c r="T128" s="203"/>
      <c r="U128" s="204"/>
      <c r="BJ128" s="203"/>
    </row>
    <row r="129" spans="14:62" x14ac:dyDescent="0.25">
      <c r="N129" s="203"/>
      <c r="O129" s="204"/>
      <c r="T129" s="203"/>
      <c r="U129" s="204"/>
      <c r="BJ129" s="203"/>
    </row>
    <row r="130" spans="14:62" x14ac:dyDescent="0.25">
      <c r="N130" s="203"/>
      <c r="O130" s="204"/>
      <c r="T130" s="203"/>
      <c r="U130" s="204"/>
      <c r="BJ130" s="203"/>
    </row>
    <row r="131" spans="14:62" x14ac:dyDescent="0.25">
      <c r="N131" s="203"/>
      <c r="O131" s="204"/>
      <c r="T131" s="203"/>
      <c r="U131" s="204"/>
      <c r="BJ131" s="203"/>
    </row>
  </sheetData>
  <sheetProtection sheet="1" formatCells="0" formatColumns="0" formatRows="0" sort="0" autoFilter="0" pivotTables="0"/>
  <autoFilter ref="A36:BR39" xr:uid="{C17AB63A-CC2E-45B1-9000-3DF8F50B2535}"/>
  <mergeCells count="151">
    <mergeCell ref="U121:U122"/>
    <mergeCell ref="BJ121:BJ122"/>
    <mergeCell ref="O121:O122"/>
    <mergeCell ref="T121:T122"/>
    <mergeCell ref="N121:N122"/>
    <mergeCell ref="BJ130:BJ131"/>
    <mergeCell ref="T130:T131"/>
    <mergeCell ref="U130:U131"/>
    <mergeCell ref="N130:N131"/>
    <mergeCell ref="O130:O131"/>
    <mergeCell ref="BJ124:BJ126"/>
    <mergeCell ref="T124:T126"/>
    <mergeCell ref="U124:U126"/>
    <mergeCell ref="N124:N126"/>
    <mergeCell ref="O124:O126"/>
    <mergeCell ref="U127:U129"/>
    <mergeCell ref="BJ127:BJ129"/>
    <mergeCell ref="O127:O129"/>
    <mergeCell ref="T127:T129"/>
    <mergeCell ref="N127:N129"/>
    <mergeCell ref="U112:U114"/>
    <mergeCell ref="BJ112:BJ114"/>
    <mergeCell ref="O112:O114"/>
    <mergeCell ref="T112:T114"/>
    <mergeCell ref="N112:N114"/>
    <mergeCell ref="BJ115:BJ118"/>
    <mergeCell ref="T115:T118"/>
    <mergeCell ref="U115:U118"/>
    <mergeCell ref="N115:N118"/>
    <mergeCell ref="O115:O118"/>
    <mergeCell ref="U105:U106"/>
    <mergeCell ref="BJ105:BJ106"/>
    <mergeCell ref="O105:O106"/>
    <mergeCell ref="T105:T106"/>
    <mergeCell ref="N105:N106"/>
    <mergeCell ref="BJ110:BJ111"/>
    <mergeCell ref="T110:T111"/>
    <mergeCell ref="U110:U111"/>
    <mergeCell ref="N110:N111"/>
    <mergeCell ref="O110:O111"/>
    <mergeCell ref="U101:U102"/>
    <mergeCell ref="BJ101:BJ102"/>
    <mergeCell ref="O101:O102"/>
    <mergeCell ref="T101:T102"/>
    <mergeCell ref="N101:N102"/>
    <mergeCell ref="BJ103:BJ104"/>
    <mergeCell ref="T103:T104"/>
    <mergeCell ref="U103:U104"/>
    <mergeCell ref="N103:N104"/>
    <mergeCell ref="O103:O104"/>
    <mergeCell ref="U93:U95"/>
    <mergeCell ref="BJ93:BJ95"/>
    <mergeCell ref="O93:O95"/>
    <mergeCell ref="T93:T95"/>
    <mergeCell ref="N93:N95"/>
    <mergeCell ref="BJ98:BJ100"/>
    <mergeCell ref="T98:T100"/>
    <mergeCell ref="U98:U100"/>
    <mergeCell ref="N98:N100"/>
    <mergeCell ref="O98:O100"/>
    <mergeCell ref="U86:U88"/>
    <mergeCell ref="BJ86:BJ88"/>
    <mergeCell ref="O86:O88"/>
    <mergeCell ref="T86:T88"/>
    <mergeCell ref="N86:N88"/>
    <mergeCell ref="BJ89:BJ91"/>
    <mergeCell ref="T89:T91"/>
    <mergeCell ref="U89:U91"/>
    <mergeCell ref="N89:N91"/>
    <mergeCell ref="O89:O91"/>
    <mergeCell ref="U82:U83"/>
    <mergeCell ref="BJ82:BJ83"/>
    <mergeCell ref="O82:O83"/>
    <mergeCell ref="T82:T83"/>
    <mergeCell ref="N82:N83"/>
    <mergeCell ref="BJ84:BJ85"/>
    <mergeCell ref="T84:T85"/>
    <mergeCell ref="U84:U85"/>
    <mergeCell ref="N84:N85"/>
    <mergeCell ref="O84:O85"/>
    <mergeCell ref="U75:U77"/>
    <mergeCell ref="BJ75:BJ77"/>
    <mergeCell ref="O75:O77"/>
    <mergeCell ref="T75:T77"/>
    <mergeCell ref="N75:N77"/>
    <mergeCell ref="BJ79:BJ81"/>
    <mergeCell ref="T79:T81"/>
    <mergeCell ref="U79:U81"/>
    <mergeCell ref="N79:N81"/>
    <mergeCell ref="O79:O81"/>
    <mergeCell ref="U66:U69"/>
    <mergeCell ref="BJ66:BJ69"/>
    <mergeCell ref="O66:O69"/>
    <mergeCell ref="T66:T69"/>
    <mergeCell ref="N66:N69"/>
    <mergeCell ref="BJ73:BJ74"/>
    <mergeCell ref="T73:T74"/>
    <mergeCell ref="U73:U74"/>
    <mergeCell ref="N73:N74"/>
    <mergeCell ref="O73:O74"/>
    <mergeCell ref="U61:U62"/>
    <mergeCell ref="BJ61:BJ62"/>
    <mergeCell ref="O61:O62"/>
    <mergeCell ref="T61:T62"/>
    <mergeCell ref="N61:N62"/>
    <mergeCell ref="BJ63:BJ65"/>
    <mergeCell ref="T63:T65"/>
    <mergeCell ref="U63:U65"/>
    <mergeCell ref="N63:N65"/>
    <mergeCell ref="O63:O65"/>
    <mergeCell ref="U56:U57"/>
    <mergeCell ref="BJ56:BJ57"/>
    <mergeCell ref="O56:O57"/>
    <mergeCell ref="T56:T57"/>
    <mergeCell ref="N56:N57"/>
    <mergeCell ref="BJ59:BJ60"/>
    <mergeCell ref="T59:T60"/>
    <mergeCell ref="U59:U60"/>
    <mergeCell ref="N59:N60"/>
    <mergeCell ref="O59:O60"/>
    <mergeCell ref="U49:U50"/>
    <mergeCell ref="BJ49:BJ50"/>
    <mergeCell ref="O49:O50"/>
    <mergeCell ref="T49:T50"/>
    <mergeCell ref="N49:N50"/>
    <mergeCell ref="BJ51:BJ53"/>
    <mergeCell ref="T51:T53"/>
    <mergeCell ref="U51:U53"/>
    <mergeCell ref="N51:N53"/>
    <mergeCell ref="O51:O53"/>
    <mergeCell ref="N42:N44"/>
    <mergeCell ref="BJ40:BJ41"/>
    <mergeCell ref="U42:U44"/>
    <mergeCell ref="BJ42:BJ44"/>
    <mergeCell ref="O42:O44"/>
    <mergeCell ref="T42:T44"/>
    <mergeCell ref="BJ45:BJ48"/>
    <mergeCell ref="T45:T48"/>
    <mergeCell ref="U45:U48"/>
    <mergeCell ref="N45:N48"/>
    <mergeCell ref="O45:O48"/>
    <mergeCell ref="B2:D5"/>
    <mergeCell ref="E2:X5"/>
    <mergeCell ref="D28:F28"/>
    <mergeCell ref="D35:K35"/>
    <mergeCell ref="L35:X35"/>
    <mergeCell ref="Y35:BK35"/>
    <mergeCell ref="T40:T41"/>
    <mergeCell ref="U40:U41"/>
    <mergeCell ref="N40:N41"/>
    <mergeCell ref="O40:O41"/>
  </mergeCells>
  <conditionalFormatting sqref="W37:W39">
    <cfRule type="containsText" dxfId="483" priority="252" operator="containsText" text="RIESGO BAJO">
      <formula>NOT(ISERROR(SEARCH("RIESGO BAJO",W37)))</formula>
    </cfRule>
    <cfRule type="containsText" dxfId="482" priority="253" operator="containsText" text="RIESGO MODERADO">
      <formula>NOT(ISERROR(SEARCH("RIESGO MODERADO",W37)))</formula>
    </cfRule>
    <cfRule type="containsText" dxfId="481" priority="254" operator="containsText" text="RIESGO ALTO">
      <formula>NOT(ISERROR(SEARCH("RIESGO ALTO",W37)))</formula>
    </cfRule>
    <cfRule type="containsText" dxfId="480" priority="255" operator="containsText" text="RIESGO EXTREMO">
      <formula>NOT(ISERROR(SEARCH("RIESGO EXTREMO",W37)))</formula>
    </cfRule>
  </conditionalFormatting>
  <conditionalFormatting sqref="X37:X39">
    <cfRule type="containsText" dxfId="479" priority="211" operator="containsText" text="RIESGO BAJO">
      <formula>NOT(ISERROR(SEARCH("RIESGO BAJO",X37)))</formula>
    </cfRule>
    <cfRule type="containsText" dxfId="478" priority="212" operator="containsText" text="RIESGO MODERADO">
      <formula>NOT(ISERROR(SEARCH("RIESGO MODERADO",X37)))</formula>
    </cfRule>
    <cfRule type="containsText" dxfId="477" priority="213" operator="containsText" text="RIESGO ALTO">
      <formula>NOT(ISERROR(SEARCH("RIESGO ALTO",X37)))</formula>
    </cfRule>
    <cfRule type="containsText" dxfId="476" priority="214" operator="containsText" text="RIESGO EXTREMO">
      <formula>NOT(ISERROR(SEARCH("RIESGO EXTREMO",X37)))</formula>
    </cfRule>
  </conditionalFormatting>
  <conditionalFormatting sqref="P37:P39">
    <cfRule type="containsText" dxfId="475" priority="191" operator="containsText" text="RIESGO BAJO">
      <formula>NOT(ISERROR(SEARCH("RIESGO BAJO",P37)))</formula>
    </cfRule>
    <cfRule type="containsText" dxfId="474" priority="192" operator="containsText" text="RIESGO MODERADO">
      <formula>NOT(ISERROR(SEARCH("RIESGO MODERADO",P37)))</formula>
    </cfRule>
    <cfRule type="containsText" dxfId="473" priority="193" operator="containsText" text="RIESGO ALTO">
      <formula>NOT(ISERROR(SEARCH("RIESGO ALTO",P37)))</formula>
    </cfRule>
    <cfRule type="containsText" dxfId="472" priority="194" operator="containsText" text="RIESGO EXTREMO">
      <formula>NOT(ISERROR(SEARCH("RIESGO EXTREMO",P37)))</formula>
    </cfRule>
  </conditionalFormatting>
  <conditionalFormatting sqref="O37:O39">
    <cfRule type="containsText" dxfId="471" priority="103" operator="containsText" text="RIESGO BAJO">
      <formula>NOT(ISERROR(SEARCH("RIESGO BAJO",O37)))</formula>
    </cfRule>
    <cfRule type="containsText" dxfId="470" priority="104" operator="containsText" text="RIESGO MODERADO">
      <formula>NOT(ISERROR(SEARCH("RIESGO MODERADO",O37)))</formula>
    </cfRule>
    <cfRule type="containsText" dxfId="469" priority="105" operator="containsText" text="RIESGO ALTO">
      <formula>NOT(ISERROR(SEARCH("RIESGO ALTO",O37)))</formula>
    </cfRule>
    <cfRule type="containsText" dxfId="468" priority="106" operator="containsText" text="RIESGO EXTREMO">
      <formula>NOT(ISERROR(SEARCH("RIESGO EXTREMO",O37)))</formula>
    </cfRule>
  </conditionalFormatting>
  <conditionalFormatting sqref="Q37:Q39">
    <cfRule type="containsText" dxfId="467" priority="127" operator="containsText" text="RIESGO BAJO">
      <formula>NOT(ISERROR(SEARCH("RIESGO BAJO",Q37)))</formula>
    </cfRule>
    <cfRule type="containsText" dxfId="466" priority="128" operator="containsText" text="RIESGO MODERADO">
      <formula>NOT(ISERROR(SEARCH("RIESGO MODERADO",Q37)))</formula>
    </cfRule>
    <cfRule type="containsText" dxfId="465" priority="129" operator="containsText" text="RIESGO ALTO">
      <formula>NOT(ISERROR(SEARCH("RIESGO ALTO",Q37)))</formula>
    </cfRule>
    <cfRule type="containsText" dxfId="464" priority="130" operator="containsText" text="RIESGO EXTREMO">
      <formula>NOT(ISERROR(SEARCH("RIESGO EXTREMO",Q37)))</formula>
    </cfRule>
  </conditionalFormatting>
  <conditionalFormatting sqref="V37:V39">
    <cfRule type="containsText" dxfId="463" priority="67" operator="containsText" text="RIESGO BAJO">
      <formula>NOT(ISERROR(SEARCH("RIESGO BAJO",V37)))</formula>
    </cfRule>
    <cfRule type="containsText" dxfId="462" priority="68" operator="containsText" text="RIESGO MODERADO">
      <formula>NOT(ISERROR(SEARCH("RIESGO MODERADO",V37)))</formula>
    </cfRule>
    <cfRule type="containsText" dxfId="461" priority="69" operator="containsText" text="RIESGO ALTO">
      <formula>NOT(ISERROR(SEARCH("RIESGO ALTO",V37)))</formula>
    </cfRule>
    <cfRule type="containsText" dxfId="460" priority="70" operator="containsText" text="RIESGO EXTREMO">
      <formula>NOT(ISERROR(SEARCH("RIESGO EXTREMO",V37)))</formula>
    </cfRule>
  </conditionalFormatting>
  <conditionalFormatting sqref="U37:U39">
    <cfRule type="containsText" dxfId="459" priority="47" operator="containsText" text="RIESGO BAJO">
      <formula>NOT(ISERROR(SEARCH("RIESGO BAJO",U37)))</formula>
    </cfRule>
    <cfRule type="containsText" dxfId="458" priority="48" operator="containsText" text="RIESGO MODERADO">
      <formula>NOT(ISERROR(SEARCH("RIESGO MODERADO",U37)))</formula>
    </cfRule>
    <cfRule type="containsText" dxfId="457" priority="49" operator="containsText" text="RIESGO ALTO">
      <formula>NOT(ISERROR(SEARCH("RIESGO ALTO",U37)))</formula>
    </cfRule>
    <cfRule type="containsText" dxfId="456"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BL37:BM39" xr:uid="{D8D694DC-571A-4F4D-9EA8-1456E7228C04}">
      <formula1>$BL$6:$BL$7</formula1>
    </dataValidation>
    <dataValidation type="list" allowBlank="1" showInputMessage="1" showErrorMessage="1" sqref="F37:F39" xr:uid="{B72BA7EF-ED11-4F45-AB16-73EA0798629C}">
      <formula1>$F$6:$F$11</formula1>
    </dataValidation>
    <dataValidation type="list" allowBlank="1" showInputMessage="1" showErrorMessage="1" sqref="G37:G39" xr:uid="{BF44BB82-F0AD-4C68-87A7-01D449051021}">
      <formula1>$G$6:$G$11</formula1>
    </dataValidation>
    <dataValidation type="list" allowBlank="1" showInputMessage="1" showErrorMessage="1" sqref="H37:H39" xr:uid="{DF425B03-7BB4-4A8D-B9FA-BDB9751203DE}">
      <formula1>$H$6:$H$12</formula1>
    </dataValidation>
    <dataValidation type="list" allowBlank="1" showInputMessage="1" showErrorMessage="1" sqref="Q37:Q39" xr:uid="{866F363B-A9AB-407F-A0C6-1E7850CA19FA}">
      <formula1>#REF!</formula1>
    </dataValidation>
    <dataValidation type="list" allowBlank="1" showInputMessage="1" showErrorMessage="1" sqref="R37:R39 L37:L39" xr:uid="{334DEAC5-BA02-485E-B361-962A395D9677}">
      <formula1>$L$6:$L$10</formula1>
    </dataValidation>
    <dataValidation type="list" allowBlank="1" showInputMessage="1" showErrorMessage="1" sqref="M37:M39 S37:S39" xr:uid="{24B4D27F-C5CE-461D-BAC5-99FF4E577AB5}">
      <formula1>$M$6:$M$10</formula1>
    </dataValidation>
    <dataValidation type="list" allowBlank="1" showInputMessage="1" showErrorMessage="1" sqref="AN37" xr:uid="{6C10F8D6-FABD-41C1-828B-337E2465E00B}">
      <formula1>$AN$6:$AN$14</formula1>
    </dataValidation>
    <dataValidation type="list" allowBlank="1" showInputMessage="1" showErrorMessage="1" sqref="E37:E39" xr:uid="{919B53EE-820F-4676-A6B2-C52CA032E1C9}">
      <formula1>$E$6:$E$15</formula1>
    </dataValidation>
    <dataValidation type="list" allowBlank="1" showInputMessage="1" showErrorMessage="1" sqref="D37:D39" xr:uid="{BE88D75E-C6A6-4B38-A89B-CF68267401B0}">
      <formula1>$D$6:$D$25</formula1>
    </dataValidation>
    <dataValidation type="list" allowBlank="1" showInputMessage="1" showErrorMessage="1" sqref="X37:X39" xr:uid="{0679A709-1158-4F39-A523-E7227441B985}">
      <formula1>$X$6:$X$7</formula1>
    </dataValidation>
    <dataValidation type="list" allowBlank="1" showInputMessage="1" showErrorMessage="1" sqref="AJ37:AJ39" xr:uid="{C089347D-969E-424B-AC1C-287E55801F5D}">
      <formula1>$AJ$6:$AJ$8</formula1>
    </dataValidation>
    <dataValidation type="list" allowBlank="1" showInputMessage="1" showErrorMessage="1" sqref="AA37:AA39" xr:uid="{CE8A2721-BEB7-4583-8F82-DA1FCD1CE47F}">
      <formula1>$AA$6:$AA$7</formula1>
    </dataValidation>
    <dataValidation type="list" allowBlank="1" showInputMessage="1" showErrorMessage="1" sqref="AK37:AM39" xr:uid="{D6E4977E-B08F-4A69-BCE6-A3CF049B41FF}">
      <formula1>$AK$6:$AK$7</formula1>
    </dataValidation>
    <dataValidation type="list" allowBlank="1" showInputMessage="1" showErrorMessage="1" sqref="AP37:AP39" xr:uid="{E5A7DA6F-B0D4-4697-99ED-B7BCA1E3FD3B}">
      <formula1>$AP$6:$AP$7</formula1>
    </dataValidation>
    <dataValidation type="list" allowBlank="1" showInputMessage="1" showErrorMessage="1" sqref="AQ37:AQ39" xr:uid="{6990964E-CD2C-45A4-9E67-20BAD4DDF3DB}">
      <formula1>$AQ$6:$AQ$7</formula1>
    </dataValidation>
    <dataValidation type="list" allowBlank="1" showInputMessage="1" showErrorMessage="1" sqref="AR37:AR39" xr:uid="{75A16481-2A4A-4943-AD41-58D6276ADD33}">
      <formula1>$AR$6:$AR$7</formula1>
    </dataValidation>
    <dataValidation type="list" allowBlank="1" showInputMessage="1" showErrorMessage="1" sqref="AS37:AS39" xr:uid="{84C9A94D-89FF-484D-8EEA-BA949CDBCFB1}">
      <formula1>$AS$6:$AS$8</formula1>
    </dataValidation>
    <dataValidation type="list" allowBlank="1" showInputMessage="1" showErrorMessage="1" sqref="AT37:AT39" xr:uid="{4F9062C4-818D-4FC3-ADD1-12502A5F9748}">
      <formula1>$AT$6:$AT$7</formula1>
    </dataValidation>
    <dataValidation type="list" allowBlank="1" showInputMessage="1" showErrorMessage="1" sqref="AU37:AU39" xr:uid="{A3BEF394-783F-459E-9F74-90F0750CD799}">
      <formula1>$AU$6:$AU$7</formula1>
    </dataValidation>
    <dataValidation type="list" allowBlank="1" showInputMessage="1" showErrorMessage="1" sqref="AV37:AV39" xr:uid="{3571435C-4C38-46AC-B14A-FA7EA3402A3E}">
      <formula1>$AV$6:$AV$8</formula1>
    </dataValidation>
    <dataValidation type="list" allowBlank="1" showInputMessage="1" showErrorMessage="1" sqref="BF37:BF39" xr:uid="{994CBDD9-C473-4515-B271-75055230CC08}">
      <formula1>$BF$6:$BF$8</formula1>
    </dataValidation>
    <dataValidation type="list" allowBlank="1" showInputMessage="1" showErrorMessage="1" sqref="AC37:AC39" xr:uid="{8AD4F3F6-824E-41D5-915B-519A9C9F4A6B}">
      <formula1>$AC$6:$AC$7</formula1>
    </dataValidation>
    <dataValidation type="list" allowBlank="1" showInputMessage="1" showErrorMessage="1" sqref="AI37:AI39" xr:uid="{AD616DDE-7B20-42F3-A528-4DC9920ED3F9}">
      <formula1>$AI$6:$AI$7</formula1>
    </dataValidation>
    <dataValidation type="list" allowBlank="1" showInputMessage="1" showErrorMessage="1" sqref="AO37:AO39" xr:uid="{A156747B-44F9-4B75-A220-D5BD3A48644C}">
      <formula1>$AO$6:$AO$7</formula1>
    </dataValidation>
  </dataValidations>
  <pageMargins left="0.25" right="0.25" top="0.75" bottom="0.75" header="0.3" footer="0.3"/>
  <pageSetup scale="21"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9040-8116-4E5E-AF54-DAEADF18E3C7}">
  <sheetPr>
    <tabColor theme="8" tint="-0.249977111117893"/>
  </sheetPr>
  <dimension ref="A1:BR120"/>
  <sheetViews>
    <sheetView showGridLines="0" zoomScale="70" zoomScaleNormal="70" zoomScaleSheetLayoutView="8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2.3320312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714</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70" s="4" customFormat="1" ht="15.05" hidden="1" thickBot="1" x14ac:dyDescent="0.35">
      <c r="B33" s="15"/>
      <c r="C33" s="27"/>
      <c r="AG33" s="16"/>
      <c r="AH33" s="16"/>
      <c r="BR33" s="27"/>
    </row>
    <row r="34" spans="1:70" s="4" customFormat="1" ht="15.05" hidden="1" thickBot="1" x14ac:dyDescent="0.35">
      <c r="B34" s="15"/>
      <c r="C34" s="27"/>
      <c r="AG34" s="16"/>
      <c r="AH34" s="16"/>
      <c r="BR34" s="27"/>
    </row>
    <row r="35" spans="1:70"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70"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70" s="37" customFormat="1" ht="112.55" customHeight="1" x14ac:dyDescent="0.2">
      <c r="A37" s="150">
        <v>45</v>
      </c>
      <c r="B37" s="150" t="s">
        <v>447</v>
      </c>
      <c r="C37" s="56" t="s">
        <v>60</v>
      </c>
      <c r="D37" s="75" t="s">
        <v>60</v>
      </c>
      <c r="E37" s="151" t="s">
        <v>38</v>
      </c>
      <c r="F37" s="152" t="s">
        <v>69</v>
      </c>
      <c r="G37" s="152" t="s">
        <v>77</v>
      </c>
      <c r="H37" s="152" t="s">
        <v>71</v>
      </c>
      <c r="I37" s="153" t="s">
        <v>319</v>
      </c>
      <c r="J37" s="154" t="s">
        <v>516</v>
      </c>
      <c r="K37" s="153" t="s">
        <v>320</v>
      </c>
      <c r="L37" s="152">
        <v>3</v>
      </c>
      <c r="M37" s="152">
        <v>4</v>
      </c>
      <c r="N37" s="156">
        <f>+L37*M37</f>
        <v>12</v>
      </c>
      <c r="O37" s="205" t="str">
        <f>(CONCATENATE(L37,M37))</f>
        <v>34</v>
      </c>
      <c r="P37" s="205" t="str">
        <f>IF(OR(O37="11",O37="12",O37="21",O37="22",O37="31"),$P$9,IF(OR(O37="41",O37="32",O37="23",O37="13"),$P$8,IF(OR(O37="51",O37="52",O37="42",O37="43",O37="33",O37="24",O37="14"),$P$7,IF(OR(O37="53",O37="54",O37="44",O37="34",O37="55",O37="45",O37="35",O37="25",O37="15"),$P$6,0))))</f>
        <v>RIESGO EXTREMO</v>
      </c>
      <c r="Q37" s="157" t="s">
        <v>90</v>
      </c>
      <c r="R37" s="187">
        <f>INT(L37-BO37)</f>
        <v>2</v>
      </c>
      <c r="S37" s="187">
        <f>INT(M37-BQ37)</f>
        <v>3</v>
      </c>
      <c r="T37" s="156">
        <f>+R37*S37</f>
        <v>6</v>
      </c>
      <c r="U37" s="205" t="str">
        <f>(CONCATENATE(R37,S37))</f>
        <v>23</v>
      </c>
      <c r="V37" s="205" t="str">
        <f>IF(OR(U37="11",U37="12",U37="21",U37="22",U37="31"),$P$9,IF(OR(U37="41",U37="32",U37="23",U37="13"),$P$8,IF(OR(U37="51",U37="52",U37="42",U37="43",U37="33",U37="24",U37="14"),$P$7,IF(OR(U37="53",U37="54",U37="44",U37="34",U37="55",U37="45",U37="35",U37="25",U37="15"),$P$6,0))))</f>
        <v>RIESGO MODERADO</v>
      </c>
      <c r="W37" s="152" t="s">
        <v>790</v>
      </c>
      <c r="X37" s="152" t="s">
        <v>23</v>
      </c>
      <c r="Y37" s="76" t="s">
        <v>785</v>
      </c>
      <c r="Z37" s="80" t="s">
        <v>321</v>
      </c>
      <c r="AA37" s="80" t="s">
        <v>23</v>
      </c>
      <c r="AB37" s="80" t="s">
        <v>786</v>
      </c>
      <c r="AC37" s="33" t="s">
        <v>7</v>
      </c>
      <c r="AD37" s="72">
        <f>+SUM(AE37:AH37)</f>
        <v>4</v>
      </c>
      <c r="AE37" s="33">
        <v>1</v>
      </c>
      <c r="AF37" s="33">
        <v>1</v>
      </c>
      <c r="AG37" s="33">
        <v>1</v>
      </c>
      <c r="AH37" s="33">
        <v>1</v>
      </c>
      <c r="AI37" s="33" t="s">
        <v>23</v>
      </c>
      <c r="AJ37" s="80" t="s">
        <v>21</v>
      </c>
      <c r="AK37" s="80" t="s">
        <v>23</v>
      </c>
      <c r="AL37" s="80" t="s">
        <v>6</v>
      </c>
      <c r="AM37" s="80" t="s">
        <v>6</v>
      </c>
      <c r="AN37" s="80" t="s">
        <v>27</v>
      </c>
      <c r="AO37" s="33" t="s">
        <v>117</v>
      </c>
      <c r="AP37" s="33" t="s">
        <v>101</v>
      </c>
      <c r="AQ37" s="33" t="s">
        <v>103</v>
      </c>
      <c r="AR37" s="33" t="s">
        <v>105</v>
      </c>
      <c r="AS37" s="33" t="str">
        <f>+IF(AJ37="Preventivo","Prevenir",IF(AJ37="Detectivo","Detectar","No es un control"))</f>
        <v>Detectar</v>
      </c>
      <c r="AT37" s="80" t="s">
        <v>108</v>
      </c>
      <c r="AU37" s="80" t="s">
        <v>110</v>
      </c>
      <c r="AV37" s="80" t="s">
        <v>112</v>
      </c>
      <c r="AW37" s="33">
        <f>+IF(AP37=$AP$6,$AP$10,$AP$11)</f>
        <v>15</v>
      </c>
      <c r="AX37" s="33">
        <f>+IF(AQ37=$AQ$6,$AQ$10,$AQ$11)</f>
        <v>15</v>
      </c>
      <c r="AY37" s="33">
        <f>+IF(AR37=$AR$6,$AR$10,$AR$11)</f>
        <v>15</v>
      </c>
      <c r="AZ37" s="33">
        <f>IF(AS37=$AS$6,$AS$10,IF(AS37=$AS$7,$AS$11,0))</f>
        <v>10</v>
      </c>
      <c r="BA37" s="33">
        <f>+IF(AT37=$AT$6,$AT$10,$AT$11)</f>
        <v>15</v>
      </c>
      <c r="BB37" s="33">
        <f>+IF(AU37=$AU$6,$AU$10,$AU$11)</f>
        <v>15</v>
      </c>
      <c r="BC37" s="33">
        <f>IF(AV37=$AV$6,$AV$10,IF(AV37=$AV$7,$AV$11,0))</f>
        <v>10</v>
      </c>
      <c r="BD37" s="72">
        <f>SUM(AW37:BC37)</f>
        <v>95</v>
      </c>
      <c r="BE37" s="72" t="str">
        <f>+IF(BD37&lt;=85,"Débil",IF(AND(BD37&gt;85,BD37&lt;96),"Moderado","Fuerte"))</f>
        <v>Moderado</v>
      </c>
      <c r="BF37" s="34" t="s">
        <v>156</v>
      </c>
      <c r="BG37" s="72" t="str">
        <f>+IF(BF37=$BF$6,"Fuerte",IF(BF37=$BF$7,"Moderado","Débil"))</f>
        <v>Fuerte</v>
      </c>
      <c r="BH37" s="72" t="str">
        <f>+IF(AND(BE37="Fuerte",BG37="Fuerte"),"Fuerte",IF(BE37="Débil","Débil",IF(BG37="Débil","Débil","Moderado")))</f>
        <v>Moderado</v>
      </c>
      <c r="BI37" s="72">
        <f>+IF(BH37=$BE$6,100,IF(BH37=$BE$7,50,0))</f>
        <v>50</v>
      </c>
      <c r="BJ37" s="149">
        <f>+AVERAGE(BI37:BI39)</f>
        <v>66.666666666666671</v>
      </c>
      <c r="BK37" s="186" t="str">
        <f>IF(BJ37&lt;50,"Débil",IF(BJ37=100,"Fuerte","Moderado"))</f>
        <v>Moderado</v>
      </c>
      <c r="BL37" s="39" t="s">
        <v>165</v>
      </c>
      <c r="BM37" s="39" t="s">
        <v>167</v>
      </c>
      <c r="BN37" s="66">
        <f>IF(E37=$E$7,0,IF(AND(BK37="Fuerte",BL37="Directamente"),2,IF(AND(BK37="Moderado",BL37="Directamente"),1,0)))</f>
        <v>1</v>
      </c>
      <c r="BO37" s="185">
        <f>+AVERAGE(BN37:BN39)</f>
        <v>1</v>
      </c>
      <c r="BP37" s="66">
        <f>IF(D37=$E$7,0,IF(AND(BK37="Fuerte",BL37="Indirectamente"),1,IF(AND(BK37="Fuerte",BL37="Directamente"),2,IF(AND(BK37="Moderado",BL37="Directamente"),1,0))))</f>
        <v>1</v>
      </c>
      <c r="BQ37" s="185">
        <f>+AVERAGE(BP37:BP39)</f>
        <v>1</v>
      </c>
      <c r="BR37" s="56" t="s">
        <v>60</v>
      </c>
    </row>
    <row r="38" spans="1:70" s="37" customFormat="1" ht="91.6" customHeight="1" x14ac:dyDescent="0.2">
      <c r="A38" s="150"/>
      <c r="B38" s="150"/>
      <c r="C38" s="56" t="s">
        <v>60</v>
      </c>
      <c r="D38" s="75" t="s">
        <v>60</v>
      </c>
      <c r="E38" s="151"/>
      <c r="F38" s="152"/>
      <c r="G38" s="152"/>
      <c r="H38" s="152"/>
      <c r="I38" s="153"/>
      <c r="J38" s="154"/>
      <c r="K38" s="153"/>
      <c r="L38" s="152"/>
      <c r="M38" s="152"/>
      <c r="N38" s="156">
        <f>+L38*M38</f>
        <v>0</v>
      </c>
      <c r="O38" s="205" t="str">
        <f>(CONCATENATE(L38,M38))</f>
        <v/>
      </c>
      <c r="P38" s="205">
        <f>IF(OR(O38="11",O38="12",O38="21",O38="22",O38="31"),$P$9,IF(OR(O38="41",O38="32",O38="23",O38="13"),$P$8,IF(OR(O38="51",O38="52",O38="42",O38="43",O38="33",O38="24",O38="14"),$P$7,IF(OR(O38="53",O38="54",O38="44",O38="34",O38="55",O38="45",O38="35",O38="25",O38="15"),$P$6,0))))</f>
        <v>0</v>
      </c>
      <c r="Q38" s="157"/>
      <c r="R38" s="155">
        <f>+L38-BN38</f>
        <v>-1</v>
      </c>
      <c r="S38" s="155">
        <f>+M38-BQ38</f>
        <v>0</v>
      </c>
      <c r="T38" s="156">
        <f>+R38*S38</f>
        <v>0</v>
      </c>
      <c r="U38" s="205" t="str">
        <f>(CONCATENATE(R38,S38))</f>
        <v>-10</v>
      </c>
      <c r="V38" s="205">
        <f>IF(OR(U38="11",U38="12",U38="21",U38="22",U38="31"),$P$9,IF(OR(U38="41",U38="32",U38="23",U38="13"),$P$8,IF(OR(U38="51",U38="52",U38="42",U38="43",U38="33",U38="24",U38="14"),$P$7,IF(OR(U38="53",U38="54",U38="44",U38="34",U38="55",U38="45",U38="35",U38="25",U38="15"),$P$6,0))))</f>
        <v>0</v>
      </c>
      <c r="W38" s="152"/>
      <c r="X38" s="152"/>
      <c r="Y38" s="76" t="s">
        <v>535</v>
      </c>
      <c r="Z38" s="80" t="s">
        <v>322</v>
      </c>
      <c r="AA38" s="80" t="s">
        <v>6</v>
      </c>
      <c r="AB38" s="80" t="s">
        <v>397</v>
      </c>
      <c r="AC38" s="33" t="s">
        <v>7</v>
      </c>
      <c r="AD38" s="72">
        <f>+SUM(AE38:AH38)</f>
        <v>0</v>
      </c>
      <c r="AE38" s="33">
        <v>0</v>
      </c>
      <c r="AF38" s="33">
        <v>0</v>
      </c>
      <c r="AG38" s="33">
        <v>0</v>
      </c>
      <c r="AH38" s="33">
        <v>0</v>
      </c>
      <c r="AI38" s="33" t="s">
        <v>6</v>
      </c>
      <c r="AJ38" s="80" t="s">
        <v>20</v>
      </c>
      <c r="AK38" s="80" t="s">
        <v>6</v>
      </c>
      <c r="AL38" s="80" t="s">
        <v>6</v>
      </c>
      <c r="AM38" s="80" t="s">
        <v>6</v>
      </c>
      <c r="AN38" s="80" t="s">
        <v>30</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+IF(BH38=$BE$6,100,IF(BH38=$BE$7,50,0))</f>
        <v>100</v>
      </c>
      <c r="BJ38" s="149"/>
      <c r="BK38" s="186"/>
      <c r="BL38" s="39" t="s">
        <v>165</v>
      </c>
      <c r="BM38" s="39" t="s">
        <v>165</v>
      </c>
      <c r="BN38" s="66">
        <f>IF(E38=$E$7,0,IF(AND(BK37="Fuerte",BL38="Directamente"),2,IF(AND(BK37="Moderado",BL38="Directamente"),1,0)))</f>
        <v>1</v>
      </c>
      <c r="BO38" s="185"/>
      <c r="BP38" s="66">
        <f>IF(D38=$E$7,0,IF(AND(BK37="Fuerte",BL38="Indirectamente"),1,IF(AND(BK37="Fuerte",BL38="Directamente"),2,IF(AND(BK37="Moderado",BL38="Directamente"),1,0))))</f>
        <v>1</v>
      </c>
      <c r="BQ38" s="185"/>
      <c r="BR38" s="56" t="s">
        <v>60</v>
      </c>
    </row>
    <row r="39" spans="1:70" s="37" customFormat="1" ht="91.6" customHeight="1" x14ac:dyDescent="0.2">
      <c r="A39" s="150"/>
      <c r="B39" s="150"/>
      <c r="C39" s="56" t="s">
        <v>60</v>
      </c>
      <c r="D39" s="75" t="s">
        <v>60</v>
      </c>
      <c r="E39" s="151"/>
      <c r="F39" s="152"/>
      <c r="G39" s="152"/>
      <c r="H39" s="152"/>
      <c r="I39" s="153"/>
      <c r="J39" s="154"/>
      <c r="K39" s="153"/>
      <c r="L39" s="152"/>
      <c r="M39" s="152"/>
      <c r="N39" s="156">
        <f>+L39*M39</f>
        <v>0</v>
      </c>
      <c r="O39" s="205" t="str">
        <f>(CONCATENATE(L39,M39))</f>
        <v/>
      </c>
      <c r="P39" s="205">
        <f>IF(OR(O39="11",O39="12",O39="21",O39="22",O39="31"),$P$9,IF(OR(O39="41",O39="32",O39="23",O39="13"),$P$8,IF(OR(O39="51",O39="52",O39="42",O39="43",O39="33",O39="24",O39="14"),$P$7,IF(OR(O39="53",O39="54",O39="44",O39="34",O39="55",O39="45",O39="35",O39="25",O39="15"),$P$6,0))))</f>
        <v>0</v>
      </c>
      <c r="Q39" s="157"/>
      <c r="R39" s="155">
        <f>+L39-BN39</f>
        <v>-1</v>
      </c>
      <c r="S39" s="155">
        <f>+M39-BQ39</f>
        <v>0</v>
      </c>
      <c r="T39" s="156">
        <f>+R39*S39</f>
        <v>0</v>
      </c>
      <c r="U39" s="205" t="str">
        <f>(CONCATENATE(R39,S39))</f>
        <v>-10</v>
      </c>
      <c r="V39" s="205">
        <f>IF(OR(U39="11",U39="12",U39="21",U39="22",U39="31"),$P$9,IF(OR(U39="41",U39="32",U39="23",U39="13"),$P$8,IF(OR(U39="51",U39="52",U39="42",U39="43",U39="33",U39="24",U39="14"),$P$7,IF(OR(U39="53",U39="54",U39="44",U39="34",U39="55",U39="45",U39="35",U39="25",U39="15"),$P$6,0))))</f>
        <v>0</v>
      </c>
      <c r="W39" s="152"/>
      <c r="X39" s="152"/>
      <c r="Y39" s="76" t="s">
        <v>536</v>
      </c>
      <c r="Z39" s="80" t="s">
        <v>321</v>
      </c>
      <c r="AA39" s="80" t="s">
        <v>23</v>
      </c>
      <c r="AB39" s="80" t="s">
        <v>398</v>
      </c>
      <c r="AC39" s="33" t="s">
        <v>7</v>
      </c>
      <c r="AD39" s="72">
        <f>+SUM(AE39:AH39)</f>
        <v>1</v>
      </c>
      <c r="AE39" s="33">
        <v>0</v>
      </c>
      <c r="AF39" s="33">
        <v>0</v>
      </c>
      <c r="AG39" s="33">
        <v>1</v>
      </c>
      <c r="AH39" s="33">
        <v>0</v>
      </c>
      <c r="AI39" s="33" t="s">
        <v>23</v>
      </c>
      <c r="AJ39" s="80" t="s">
        <v>21</v>
      </c>
      <c r="AK39" s="80" t="s">
        <v>6</v>
      </c>
      <c r="AL39" s="80" t="s">
        <v>6</v>
      </c>
      <c r="AM39" s="80" t="s">
        <v>6</v>
      </c>
      <c r="AN39" s="80" t="s">
        <v>28</v>
      </c>
      <c r="AO39" s="33" t="s">
        <v>117</v>
      </c>
      <c r="AP39" s="33" t="s">
        <v>101</v>
      </c>
      <c r="AQ39" s="33" t="s">
        <v>103</v>
      </c>
      <c r="AR39" s="33" t="s">
        <v>105</v>
      </c>
      <c r="AS39" s="33" t="str">
        <f>+IF(AJ39="Preventivo","Prevenir",IF(AJ39="Detectivo","Detectar","No es un control"))</f>
        <v>Detectar</v>
      </c>
      <c r="AT39" s="80" t="s">
        <v>108</v>
      </c>
      <c r="AU39" s="80" t="s">
        <v>110</v>
      </c>
      <c r="AV39" s="80" t="s">
        <v>112</v>
      </c>
      <c r="AW39" s="33">
        <f>+IF(AP39=$AP$6,$AP$10,$AP$11)</f>
        <v>15</v>
      </c>
      <c r="AX39" s="33">
        <f>+IF(AQ39=$AQ$6,$AQ$10,$AQ$11)</f>
        <v>15</v>
      </c>
      <c r="AY39" s="33">
        <f>+IF(AR39=$AR$6,$AR$10,$AR$11)</f>
        <v>15</v>
      </c>
      <c r="AZ39" s="33">
        <f>IF(AS39=$AS$6,$AS$10,IF(AS39=$AS$7,$AS$11,0))</f>
        <v>10</v>
      </c>
      <c r="BA39" s="33">
        <f>+IF(AT39=$AT$6,$AT$10,$AT$11)</f>
        <v>15</v>
      </c>
      <c r="BB39" s="33">
        <f>+IF(AU39=$AU$6,$AU$10,$AU$11)</f>
        <v>15</v>
      </c>
      <c r="BC39" s="33">
        <f>IF(AV39=$AV$6,$AV$10,IF(AV39=$AV$7,$AV$11,0))</f>
        <v>10</v>
      </c>
      <c r="BD39" s="72">
        <f>SUM(AW39:BC39)</f>
        <v>95</v>
      </c>
      <c r="BE39" s="72" t="str">
        <f>+IF(BD39&lt;=85,"Débil",IF(AND(BD39&gt;85,BD39&lt;96),"Moderado","Fuerte"))</f>
        <v>Moderado</v>
      </c>
      <c r="BF39" s="34" t="s">
        <v>156</v>
      </c>
      <c r="BG39" s="72" t="str">
        <f>+IF(BF39=$BF$6,"Fuerte",IF(BF39=$BF$7,"Moderado","Débil"))</f>
        <v>Fuerte</v>
      </c>
      <c r="BH39" s="72" t="str">
        <f>+IF(AND(BE39="Fuerte",BG39="Fuerte"),"Fuerte",IF(BE39="Débil","Débil",IF(BG39="Débil","Débil","Moderado")))</f>
        <v>Moderado</v>
      </c>
      <c r="BI39" s="72">
        <f>+IF(BH39=$BE$6,100,IF(BH39=$BE$7,50,0))</f>
        <v>50</v>
      </c>
      <c r="BJ39" s="149"/>
      <c r="BK39" s="186"/>
      <c r="BL39" s="39" t="s">
        <v>165</v>
      </c>
      <c r="BM39" s="39" t="s">
        <v>165</v>
      </c>
      <c r="BN39" s="66">
        <f>IF(E39=$E$7,0,IF(AND(BK37="Fuerte",BL39="Directamente"),2,IF(AND(BK37="Moderado",BL39="Directamente"),1,0)))</f>
        <v>1</v>
      </c>
      <c r="BO39" s="185"/>
      <c r="BP39" s="66">
        <f>IF(D39=$E$7,0,IF(AND(BK37="Fuerte",BL39="Indirectamente"),1,IF(AND(BK37="Fuerte",BL39="Directamente"),2,IF(AND(BK37="Moderado",BL39="Directamente"),1,0))))</f>
        <v>1</v>
      </c>
      <c r="BQ39" s="185"/>
      <c r="BR39" s="56" t="s">
        <v>60</v>
      </c>
    </row>
    <row r="40" spans="1:70" s="37" customFormat="1" ht="117.7" customHeight="1" x14ac:dyDescent="0.2">
      <c r="A40" s="150">
        <v>46</v>
      </c>
      <c r="B40" s="150" t="s">
        <v>448</v>
      </c>
      <c r="C40" s="56" t="s">
        <v>60</v>
      </c>
      <c r="D40" s="75" t="s">
        <v>60</v>
      </c>
      <c r="E40" s="151" t="s">
        <v>34</v>
      </c>
      <c r="F40" s="152" t="s">
        <v>66</v>
      </c>
      <c r="G40" s="152" t="s">
        <v>76</v>
      </c>
      <c r="H40" s="152" t="s">
        <v>81</v>
      </c>
      <c r="I40" s="153" t="s">
        <v>323</v>
      </c>
      <c r="J40" s="154" t="s">
        <v>324</v>
      </c>
      <c r="K40" s="153" t="s">
        <v>325</v>
      </c>
      <c r="L40" s="152">
        <v>1</v>
      </c>
      <c r="M40" s="152">
        <v>3</v>
      </c>
      <c r="N40" s="156">
        <f>+L40*M40</f>
        <v>3</v>
      </c>
      <c r="O40" s="205" t="str">
        <f>(CONCATENATE(L40,M40))</f>
        <v>13</v>
      </c>
      <c r="P40" s="205" t="str">
        <f>IF(OR(O40="11",O40="12",O40="21",O40="22",O40="31"),$P$9,IF(OR(O40="41",O40="32",O40="23",O40="13"),$P$8,IF(OR(O40="51",O40="52",O40="42",O40="43",O40="33",O40="24",O40="14"),$P$7,IF(OR(O40="53",O40="54",O40="44",O40="34",O40="55",O40="45",O40="35",O40="25",O40="15"),$P$6,0))))</f>
        <v>RIESGO MODERADO</v>
      </c>
      <c r="Q40" s="157" t="s">
        <v>90</v>
      </c>
      <c r="R40" s="187">
        <f>+IF(INT(L40-BO40)&lt;=1,1,INT(L40-BO40))</f>
        <v>1</v>
      </c>
      <c r="S40" s="187">
        <f>INT(M40-BQ40)</f>
        <v>3</v>
      </c>
      <c r="T40" s="156">
        <f>+R40*S40</f>
        <v>3</v>
      </c>
      <c r="U40" s="205" t="str">
        <f>(CONCATENATE(R40,S40))</f>
        <v>13</v>
      </c>
      <c r="V40" s="205" t="str">
        <f>IF(OR(U40="11",U40="12",U40="21",U40="22",U40="31"),$P$9,IF(OR(U40="41",U40="32",U40="23",U40="13"),$P$8,IF(OR(U40="51",U40="52",U40="42",U40="43",U40="33",U40="24",U40="14"),$P$7,IF(OR(U40="53",U40="54",U40="44",U40="34",U40="55",U40="45",U40="35",U40="25",U40="15"),$P$6,0))))</f>
        <v>RIESGO MODERADO</v>
      </c>
      <c r="W40" s="152" t="s">
        <v>790</v>
      </c>
      <c r="X40" s="152" t="s">
        <v>23</v>
      </c>
      <c r="Y40" s="76" t="s">
        <v>713</v>
      </c>
      <c r="Z40" s="80" t="s">
        <v>326</v>
      </c>
      <c r="AA40" s="80" t="s">
        <v>23</v>
      </c>
      <c r="AB40" s="80" t="s">
        <v>613</v>
      </c>
      <c r="AC40" s="33" t="s">
        <v>7</v>
      </c>
      <c r="AD40" s="72">
        <f>+SUM(AE40:AH40)</f>
        <v>0</v>
      </c>
      <c r="AE40" s="33">
        <v>0</v>
      </c>
      <c r="AF40" s="33">
        <v>0</v>
      </c>
      <c r="AG40" s="33">
        <v>0</v>
      </c>
      <c r="AH40" s="33">
        <v>0</v>
      </c>
      <c r="AI40" s="33" t="s">
        <v>6</v>
      </c>
      <c r="AJ40" s="80" t="s">
        <v>21</v>
      </c>
      <c r="AK40" s="80" t="s">
        <v>6</v>
      </c>
      <c r="AL40" s="80" t="s">
        <v>6</v>
      </c>
      <c r="AM40" s="80" t="s">
        <v>6</v>
      </c>
      <c r="AN40" s="80" t="s">
        <v>30</v>
      </c>
      <c r="AO40" s="33" t="s">
        <v>117</v>
      </c>
      <c r="AP40" s="33" t="s">
        <v>101</v>
      </c>
      <c r="AQ40" s="33" t="s">
        <v>103</v>
      </c>
      <c r="AR40" s="33" t="s">
        <v>105</v>
      </c>
      <c r="AS40" s="33" t="str">
        <f>+IF(AJ40="Preventivo","Prevenir",IF(AJ40="Detectivo","Detectar","No es un control"))</f>
        <v>Detectar</v>
      </c>
      <c r="AT40" s="80" t="s">
        <v>108</v>
      </c>
      <c r="AU40" s="80" t="s">
        <v>110</v>
      </c>
      <c r="AV40" s="80" t="s">
        <v>112</v>
      </c>
      <c r="AW40" s="33">
        <f>+IF(AP40=$AP$6,$AP$10,$AP$11)</f>
        <v>15</v>
      </c>
      <c r="AX40" s="33">
        <f>+IF(AQ40=$AQ$6,$AQ$10,$AQ$11)</f>
        <v>15</v>
      </c>
      <c r="AY40" s="33">
        <f>+IF(AR40=$AR$6,$AR$10,$AR$11)</f>
        <v>15</v>
      </c>
      <c r="AZ40" s="33">
        <f>IF(AS40=$AS$6,$AS$10,IF(AS40=$AS$7,$AS$11,0))</f>
        <v>10</v>
      </c>
      <c r="BA40" s="33">
        <f>+IF(AT40=$AT$6,$AT$10,$AT$11)</f>
        <v>15</v>
      </c>
      <c r="BB40" s="33">
        <f>+IF(AU40=$AU$6,$AU$10,$AU$11)</f>
        <v>15</v>
      </c>
      <c r="BC40" s="33">
        <f>IF(AV40=$AV$6,$AV$10,IF(AV40=$AV$7,$AV$11,0))</f>
        <v>10</v>
      </c>
      <c r="BD40" s="72">
        <f>SUM(AW40:BC40)</f>
        <v>95</v>
      </c>
      <c r="BE40" s="72" t="str">
        <f>+IF(BD40&lt;=85,"Débil",IF(AND(BD40&gt;85,BD40&lt;96),"Moderado","Fuerte"))</f>
        <v>Moderado</v>
      </c>
      <c r="BF40" s="34" t="s">
        <v>156</v>
      </c>
      <c r="BG40" s="72" t="str">
        <f>+IF(BF40=$BF$6,"Fuerte",IF(BF40=$BF$7,"Moderado","Débil"))</f>
        <v>Fuerte</v>
      </c>
      <c r="BH40" s="72" t="str">
        <f>+IF(AND(BE40="Fuerte",BG40="Fuerte"),"Fuerte",IF(BE40="Débil","Débil",IF(BG40="Débil","Débil","Moderado")))</f>
        <v>Moderado</v>
      </c>
      <c r="BI40" s="72">
        <f>+IF(BH40=$BE$6,100,IF(BH40=$BE$7,50,0))</f>
        <v>50</v>
      </c>
      <c r="BJ40" s="149">
        <f>+AVERAGE(BI40:BI41)</f>
        <v>50</v>
      </c>
      <c r="BK40" s="186" t="str">
        <f>IF(BJ40&lt;50,"Débil",IF(BJ40=100,"Fuerte","Moderado"))</f>
        <v>Moderado</v>
      </c>
      <c r="BL40" s="39" t="s">
        <v>165</v>
      </c>
      <c r="BM40" s="39" t="s">
        <v>167</v>
      </c>
      <c r="BN40" s="66">
        <f>IF(E40=$E$7,0,IF(AND(BK40="Fuerte",BL40="Directamente"),2,IF(AND(BK40="Moderado",BL40="Directamente"),1,0)))</f>
        <v>0</v>
      </c>
      <c r="BO40" s="185">
        <f>+AVERAGE(BN40:BN41)</f>
        <v>0.5</v>
      </c>
      <c r="BP40" s="66">
        <f>IF(D40=$E$7,0,IF(AND(BK40="Fuerte",BL40="Indirectamente"),1,IF(AND(BK40="Fuerte",BL40="Directamente"),2,IF(AND(BK40="Moderado",BL40="Directamente"),1,0))))</f>
        <v>1</v>
      </c>
      <c r="BQ40" s="185">
        <f>+IF(E40="De Corrupción",0,AVERAGE(BP40:BP41))</f>
        <v>0</v>
      </c>
      <c r="BR40" s="56" t="s">
        <v>60</v>
      </c>
    </row>
    <row r="41" spans="1:70" s="37" customFormat="1" ht="96.75" customHeight="1" x14ac:dyDescent="0.2">
      <c r="A41" s="150"/>
      <c r="B41" s="150"/>
      <c r="C41" s="56" t="s">
        <v>60</v>
      </c>
      <c r="D41" s="75" t="s">
        <v>60</v>
      </c>
      <c r="E41" s="151"/>
      <c r="F41" s="152"/>
      <c r="G41" s="152"/>
      <c r="H41" s="152"/>
      <c r="I41" s="153"/>
      <c r="J41" s="154"/>
      <c r="K41" s="153"/>
      <c r="L41" s="152"/>
      <c r="M41" s="152"/>
      <c r="N41" s="156">
        <f>+L41*M41</f>
        <v>0</v>
      </c>
      <c r="O41" s="205" t="str">
        <f>(CONCATENATE(L41,M41))</f>
        <v/>
      </c>
      <c r="P41" s="205">
        <f>IF(OR(O41="11",O41="12",O41="21",O41="22",O41="31"),$P$9,IF(OR(O41="41",O41="32",O41="23",O41="13"),$P$8,IF(OR(O41="51",O41="52",O41="42",O41="43",O41="33",O41="24",O41="14"),$P$7,IF(OR(O41="53",O41="54",O41="44",O41="34",O41="55",O41="45",O41="35",O41="25",O41="15"),$P$6,0))))</f>
        <v>0</v>
      </c>
      <c r="Q41" s="157"/>
      <c r="R41" s="155">
        <f>+L41-BN41</f>
        <v>-1</v>
      </c>
      <c r="S41" s="155">
        <f>+M41-BQ41</f>
        <v>0</v>
      </c>
      <c r="T41" s="156">
        <f>+R41*S41</f>
        <v>0</v>
      </c>
      <c r="U41" s="205" t="str">
        <f>(CONCATENATE(R41,S41))</f>
        <v>-10</v>
      </c>
      <c r="V41" s="205">
        <f>IF(OR(U41="11",U41="12",U41="21",U41="22",U41="31"),$P$9,IF(OR(U41="41",U41="32",U41="23",U41="13"),$P$8,IF(OR(U41="51",U41="52",U41="42",U41="43",U41="33",U41="24",U41="14"),$P$7,IF(OR(U41="53",U41="54",U41="44",U41="34",U41="55",U41="45",U41="35",U41="25",U41="15"),$P$6,0))))</f>
        <v>0</v>
      </c>
      <c r="W41" s="152"/>
      <c r="X41" s="152"/>
      <c r="Y41" s="76" t="s">
        <v>537</v>
      </c>
      <c r="Z41" s="80" t="s">
        <v>326</v>
      </c>
      <c r="AA41" s="80" t="s">
        <v>23</v>
      </c>
      <c r="AB41" s="80" t="s">
        <v>399</v>
      </c>
      <c r="AC41" s="33" t="s">
        <v>7</v>
      </c>
      <c r="AD41" s="72">
        <f>+SUM(AE41:AH41)</f>
        <v>0</v>
      </c>
      <c r="AE41" s="33">
        <v>0</v>
      </c>
      <c r="AF41" s="33">
        <v>0</v>
      </c>
      <c r="AG41" s="33">
        <v>0</v>
      </c>
      <c r="AH41" s="33">
        <v>0</v>
      </c>
      <c r="AI41" s="33" t="s">
        <v>6</v>
      </c>
      <c r="AJ41" s="80" t="s">
        <v>21</v>
      </c>
      <c r="AK41" s="80" t="s">
        <v>6</v>
      </c>
      <c r="AL41" s="80" t="s">
        <v>6</v>
      </c>
      <c r="AM41" s="80" t="s">
        <v>6</v>
      </c>
      <c r="AN41" s="80" t="s">
        <v>30</v>
      </c>
      <c r="AO41" s="33" t="s">
        <v>117</v>
      </c>
      <c r="AP41" s="33" t="s">
        <v>101</v>
      </c>
      <c r="AQ41" s="33" t="s">
        <v>103</v>
      </c>
      <c r="AR41" s="33" t="s">
        <v>105</v>
      </c>
      <c r="AS41" s="33" t="str">
        <f>+IF(AJ41="Preventivo","Prevenir",IF(AJ41="Detectivo","Detectar","No es un control"))</f>
        <v>Detectar</v>
      </c>
      <c r="AT41" s="80" t="s">
        <v>108</v>
      </c>
      <c r="AU41" s="80" t="s">
        <v>110</v>
      </c>
      <c r="AV41" s="80" t="s">
        <v>112</v>
      </c>
      <c r="AW41" s="33">
        <f>+IF(AP41=$AP$6,$AP$10,$AP$11)</f>
        <v>15</v>
      </c>
      <c r="AX41" s="33">
        <f>+IF(AQ41=$AQ$6,$AQ$10,$AQ$11)</f>
        <v>15</v>
      </c>
      <c r="AY41" s="33">
        <f>+IF(AR41=$AR$6,$AR$10,$AR$11)</f>
        <v>15</v>
      </c>
      <c r="AZ41" s="33">
        <f>IF(AS41=$AS$6,$AS$10,IF(AS41=$AS$7,$AS$11,0))</f>
        <v>10</v>
      </c>
      <c r="BA41" s="33">
        <f>+IF(AT41=$AT$6,$AT$10,$AT$11)</f>
        <v>15</v>
      </c>
      <c r="BB41" s="33">
        <f>+IF(AU41=$AU$6,$AU$10,$AU$11)</f>
        <v>15</v>
      </c>
      <c r="BC41" s="33">
        <f>IF(AV41=$AV$6,$AV$10,IF(AV41=$AV$7,$AV$11,0))</f>
        <v>10</v>
      </c>
      <c r="BD41" s="72">
        <f>SUM(AW41:BC41)</f>
        <v>95</v>
      </c>
      <c r="BE41" s="72" t="str">
        <f>+IF(BD41&lt;=85,"Débil",IF(AND(BD41&gt;85,BD41&lt;96),"Moderado","Fuerte"))</f>
        <v>Moderado</v>
      </c>
      <c r="BF41" s="34" t="s">
        <v>156</v>
      </c>
      <c r="BG41" s="72" t="str">
        <f>+IF(BF41=$BF$6,"Fuerte",IF(BF41=$BF$7,"Moderado","Débil"))</f>
        <v>Fuerte</v>
      </c>
      <c r="BH41" s="72" t="str">
        <f>+IF(AND(BE41="Fuerte",BG41="Fuerte"),"Fuerte",IF(BE41="Débil","Débil",IF(BG41="Débil","Débil","Moderado")))</f>
        <v>Moderado</v>
      </c>
      <c r="BI41" s="72">
        <f>+IF(BH41=$BE$6,100,IF(BH41=$BE$7,50,0))</f>
        <v>50</v>
      </c>
      <c r="BJ41" s="149"/>
      <c r="BK41" s="186"/>
      <c r="BL41" s="39" t="s">
        <v>165</v>
      </c>
      <c r="BM41" s="39" t="s">
        <v>167</v>
      </c>
      <c r="BN41" s="66">
        <f>IF(E41=$E$7,0,IF(AND(BK40="Fuerte",BL41="Directamente"),2,IF(AND(BK40="Moderado",BL41="Directamente"),1,0)))</f>
        <v>1</v>
      </c>
      <c r="BO41" s="185"/>
      <c r="BP41" s="66">
        <f>IF(D41=$E$7,0,IF(AND(BK40="Fuerte",BL41="Indirectamente"),1,IF(AND(BK40="Fuerte",BL41="Directamente"),2,IF(AND(BK40="Moderado",BL41="Directamente"),1,0))))</f>
        <v>1</v>
      </c>
      <c r="BQ41" s="185"/>
      <c r="BR41" s="56" t="s">
        <v>60</v>
      </c>
    </row>
    <row r="42" spans="1:70" s="35" customFormat="1" x14ac:dyDescent="0.25">
      <c r="B42" s="40"/>
      <c r="C42" s="41"/>
      <c r="D42" s="46"/>
      <c r="I42" s="42"/>
      <c r="K42" s="42"/>
      <c r="O42" s="43"/>
      <c r="P42" s="43"/>
      <c r="Q42" s="44"/>
      <c r="U42" s="43"/>
      <c r="V42" s="43"/>
      <c r="Z42" s="45"/>
      <c r="AA42" s="42"/>
      <c r="AB42" s="42"/>
      <c r="AC42" s="42"/>
      <c r="AD42" s="42"/>
      <c r="AE42" s="42"/>
      <c r="AF42" s="42"/>
      <c r="AG42" s="42"/>
      <c r="AH42" s="42"/>
      <c r="AI42" s="42"/>
      <c r="AJ42" s="42"/>
      <c r="AK42" s="42"/>
      <c r="AL42" s="42"/>
      <c r="AM42" s="42"/>
      <c r="AN42" s="42"/>
      <c r="AO42" s="42"/>
      <c r="AP42" s="45"/>
      <c r="AQ42" s="45"/>
      <c r="AR42" s="45"/>
      <c r="AS42" s="45"/>
      <c r="AT42" s="45"/>
      <c r="AU42" s="45"/>
      <c r="AV42" s="45"/>
      <c r="AW42" s="45"/>
      <c r="AX42" s="45"/>
      <c r="AY42" s="45"/>
      <c r="AZ42" s="45"/>
      <c r="BA42" s="45"/>
      <c r="BB42" s="45"/>
      <c r="BC42" s="45"/>
      <c r="BD42" s="45"/>
      <c r="BE42" s="45"/>
      <c r="BF42" s="42"/>
      <c r="BG42" s="42"/>
      <c r="BH42" s="42"/>
      <c r="BI42" s="42"/>
      <c r="BJ42" s="42"/>
      <c r="BK42" s="42"/>
      <c r="BR42" s="41"/>
    </row>
    <row r="43" spans="1:70" s="35" customFormat="1" x14ac:dyDescent="0.25">
      <c r="B43" s="40"/>
      <c r="C43" s="41"/>
      <c r="D43" s="46"/>
      <c r="I43" s="42"/>
      <c r="K43" s="42"/>
      <c r="O43" s="43"/>
      <c r="P43" s="43"/>
      <c r="Q43" s="44"/>
      <c r="U43" s="43"/>
      <c r="V43" s="43"/>
      <c r="Z43" s="45"/>
      <c r="AA43" s="42"/>
      <c r="AB43" s="42"/>
      <c r="AC43" s="42"/>
      <c r="AD43" s="42"/>
      <c r="AE43" s="42"/>
      <c r="AF43" s="42"/>
      <c r="AG43" s="42"/>
      <c r="AH43" s="42"/>
      <c r="AI43" s="42"/>
      <c r="AJ43" s="42"/>
      <c r="AK43" s="42"/>
      <c r="AL43" s="42"/>
      <c r="AM43" s="42"/>
      <c r="AN43" s="42"/>
      <c r="AO43" s="42"/>
      <c r="AP43" s="45"/>
      <c r="AQ43" s="45"/>
      <c r="AR43" s="45"/>
      <c r="AS43" s="45"/>
      <c r="AT43" s="45"/>
      <c r="AU43" s="45"/>
      <c r="AV43" s="45"/>
      <c r="AW43" s="45"/>
      <c r="AX43" s="45"/>
      <c r="AY43" s="45"/>
      <c r="AZ43" s="45"/>
      <c r="BA43" s="45"/>
      <c r="BB43" s="45"/>
      <c r="BC43" s="45"/>
      <c r="BD43" s="45"/>
      <c r="BE43" s="45"/>
      <c r="BF43" s="42"/>
      <c r="BG43" s="42"/>
      <c r="BH43" s="42"/>
      <c r="BI43" s="42"/>
      <c r="BJ43" s="42"/>
      <c r="BK43" s="42"/>
      <c r="BR43" s="41"/>
    </row>
    <row r="44" spans="1:70" x14ac:dyDescent="0.25">
      <c r="I44" s="22"/>
      <c r="K44" s="22"/>
      <c r="Q44" s="4"/>
      <c r="Z44" s="21"/>
      <c r="AA44" s="22"/>
      <c r="AB44" s="22"/>
      <c r="AC44" s="22"/>
      <c r="AD44" s="22"/>
      <c r="AE44" s="22"/>
      <c r="AF44" s="22"/>
      <c r="AG44" s="22"/>
      <c r="AH44" s="22"/>
      <c r="AI44" s="22"/>
      <c r="AJ44" s="22"/>
      <c r="AK44" s="22"/>
      <c r="AL44" s="22"/>
      <c r="AM44" s="22"/>
      <c r="AN44" s="22"/>
      <c r="AO44" s="22"/>
      <c r="AP44" s="21"/>
      <c r="AQ44" s="21"/>
      <c r="AR44" s="21"/>
      <c r="AS44" s="21"/>
      <c r="AT44" s="21"/>
      <c r="AU44" s="21"/>
      <c r="AV44" s="21"/>
      <c r="AW44" s="21"/>
      <c r="AX44" s="21"/>
      <c r="AY44" s="21"/>
      <c r="AZ44" s="21"/>
      <c r="BA44" s="21"/>
      <c r="BB44" s="21"/>
      <c r="BC44" s="21"/>
      <c r="BD44" s="21"/>
      <c r="BE44" s="21"/>
      <c r="BF44" s="22"/>
      <c r="BG44" s="22"/>
      <c r="BH44" s="22"/>
      <c r="BI44" s="22"/>
      <c r="BJ44" s="22"/>
      <c r="BK44" s="22"/>
    </row>
    <row r="45" spans="1:70" x14ac:dyDescent="0.25">
      <c r="I45" s="22"/>
      <c r="K45" s="22"/>
      <c r="N45" s="203"/>
      <c r="O45" s="204"/>
      <c r="Q45" s="4"/>
      <c r="T45" s="203"/>
      <c r="U45" s="204"/>
      <c r="Z45" s="21"/>
      <c r="AA45" s="22"/>
      <c r="AB45" s="22"/>
      <c r="AC45" s="22"/>
      <c r="AD45" s="22"/>
      <c r="AE45" s="22"/>
      <c r="AF45" s="22"/>
      <c r="AG45" s="22"/>
      <c r="AH45" s="22"/>
      <c r="AI45" s="22"/>
      <c r="AJ45" s="22"/>
      <c r="AK45" s="22"/>
      <c r="AL45" s="22"/>
      <c r="AM45" s="22"/>
      <c r="AN45" s="22"/>
      <c r="AO45" s="22"/>
      <c r="AP45" s="21"/>
      <c r="AQ45" s="21"/>
      <c r="AR45" s="21"/>
      <c r="AS45" s="21"/>
      <c r="AT45" s="21"/>
      <c r="AU45" s="21"/>
      <c r="AV45" s="21"/>
      <c r="AW45" s="21"/>
      <c r="AX45" s="21"/>
      <c r="AY45" s="21"/>
      <c r="AZ45" s="21"/>
      <c r="BA45" s="21"/>
      <c r="BB45" s="21"/>
      <c r="BC45" s="21"/>
      <c r="BD45" s="21"/>
      <c r="BE45" s="21"/>
      <c r="BF45" s="22"/>
      <c r="BG45" s="22"/>
      <c r="BH45" s="22"/>
      <c r="BI45" s="22"/>
      <c r="BJ45" s="213"/>
      <c r="BK45" s="22"/>
    </row>
    <row r="46" spans="1:70" x14ac:dyDescent="0.25">
      <c r="I46" s="22"/>
      <c r="K46" s="22"/>
      <c r="N46" s="203"/>
      <c r="O46" s="204"/>
      <c r="T46" s="203"/>
      <c r="U46" s="204"/>
      <c r="Z46" s="21"/>
      <c r="AA46" s="22"/>
      <c r="AB46" s="22"/>
      <c r="AC46" s="22"/>
      <c r="AD46" s="22"/>
      <c r="AE46" s="22"/>
      <c r="AF46" s="22"/>
      <c r="AG46" s="22"/>
      <c r="AH46" s="22"/>
      <c r="AI46" s="22"/>
      <c r="AJ46" s="22"/>
      <c r="AK46" s="22"/>
      <c r="AL46" s="22"/>
      <c r="AM46" s="22"/>
      <c r="AN46" s="22"/>
      <c r="AO46" s="22"/>
      <c r="AP46" s="21"/>
      <c r="AQ46" s="21"/>
      <c r="AR46" s="21"/>
      <c r="AS46" s="21"/>
      <c r="AT46" s="21"/>
      <c r="AU46" s="21"/>
      <c r="AV46" s="21"/>
      <c r="AW46" s="21"/>
      <c r="AX46" s="21"/>
      <c r="AY46" s="21"/>
      <c r="AZ46" s="21"/>
      <c r="BA46" s="21"/>
      <c r="BB46" s="21"/>
      <c r="BC46" s="21"/>
      <c r="BD46" s="21"/>
      <c r="BE46" s="21"/>
      <c r="BF46" s="22"/>
      <c r="BG46" s="22"/>
      <c r="BH46" s="22"/>
      <c r="BI46" s="22"/>
      <c r="BJ46" s="213"/>
      <c r="BK46" s="22"/>
    </row>
    <row r="47" spans="1:70" x14ac:dyDescent="0.25">
      <c r="I47" s="22"/>
      <c r="K47" s="22"/>
      <c r="N47" s="203"/>
      <c r="O47" s="204"/>
      <c r="T47" s="203"/>
      <c r="U47" s="204"/>
      <c r="BJ47" s="203"/>
    </row>
    <row r="48" spans="1:70" x14ac:dyDescent="0.25">
      <c r="I48" s="22"/>
      <c r="K48" s="22"/>
      <c r="N48" s="203"/>
      <c r="O48" s="204"/>
      <c r="T48" s="203"/>
      <c r="U48" s="204"/>
      <c r="BJ48" s="203"/>
    </row>
    <row r="49" spans="11:62" x14ac:dyDescent="0.25">
      <c r="K49" s="22"/>
      <c r="N49" s="203"/>
      <c r="O49" s="204"/>
      <c r="T49" s="203"/>
      <c r="U49" s="204"/>
      <c r="BJ49" s="203"/>
    </row>
    <row r="50" spans="11:62" x14ac:dyDescent="0.25">
      <c r="K50" s="22"/>
      <c r="N50" s="203"/>
      <c r="O50" s="204"/>
      <c r="T50" s="203"/>
      <c r="U50" s="204"/>
      <c r="BJ50" s="203"/>
    </row>
    <row r="51" spans="11:62" x14ac:dyDescent="0.25">
      <c r="K51" s="22"/>
      <c r="N51" s="203"/>
      <c r="O51" s="204"/>
      <c r="T51" s="203"/>
      <c r="U51" s="204"/>
      <c r="BJ51" s="203"/>
    </row>
    <row r="52" spans="11:62" x14ac:dyDescent="0.25">
      <c r="K52" s="22"/>
    </row>
    <row r="53" spans="11:62" x14ac:dyDescent="0.25">
      <c r="K53" s="22"/>
    </row>
    <row r="54" spans="11:62" x14ac:dyDescent="0.25">
      <c r="K54" s="22"/>
      <c r="N54" s="203"/>
      <c r="O54" s="204"/>
      <c r="T54" s="203"/>
      <c r="U54" s="204"/>
      <c r="BJ54" s="203"/>
    </row>
    <row r="55" spans="11:62" x14ac:dyDescent="0.25">
      <c r="K55" s="22"/>
      <c r="N55" s="203"/>
      <c r="O55" s="204"/>
      <c r="T55" s="203"/>
      <c r="U55" s="204"/>
      <c r="BJ55" s="203"/>
    </row>
    <row r="56" spans="11:62" x14ac:dyDescent="0.25">
      <c r="K56" s="22"/>
      <c r="N56" s="203"/>
      <c r="O56" s="204"/>
      <c r="T56" s="203"/>
      <c r="U56" s="204"/>
      <c r="BJ56" s="203"/>
    </row>
    <row r="57" spans="11:62" x14ac:dyDescent="0.25">
      <c r="K57" s="22"/>
      <c r="N57" s="203"/>
      <c r="O57" s="204"/>
      <c r="T57" s="203"/>
      <c r="U57" s="204"/>
      <c r="BJ57" s="203"/>
    </row>
    <row r="58" spans="11:62" x14ac:dyDescent="0.25">
      <c r="K58" s="22"/>
      <c r="N58" s="203"/>
      <c r="O58" s="204"/>
      <c r="T58" s="203"/>
      <c r="U58" s="204"/>
      <c r="BJ58" s="203"/>
    </row>
    <row r="59" spans="11:62" x14ac:dyDescent="0.25">
      <c r="K59" s="22"/>
      <c r="N59" s="203"/>
      <c r="O59" s="204"/>
      <c r="T59" s="203"/>
      <c r="U59" s="204"/>
      <c r="BJ59" s="203"/>
    </row>
    <row r="60" spans="11:62" x14ac:dyDescent="0.25">
      <c r="K60" s="22"/>
      <c r="N60" s="203"/>
      <c r="O60" s="204"/>
      <c r="T60" s="203"/>
      <c r="U60" s="204"/>
      <c r="BJ60" s="203"/>
    </row>
    <row r="61" spans="11:62" x14ac:dyDescent="0.25">
      <c r="K61" s="22"/>
      <c r="N61" s="203"/>
      <c r="O61" s="204"/>
      <c r="T61" s="203"/>
      <c r="U61" s="204"/>
      <c r="BJ61" s="203"/>
    </row>
    <row r="62" spans="11:62" x14ac:dyDescent="0.25">
      <c r="K62" s="22"/>
      <c r="N62" s="203"/>
      <c r="O62" s="204"/>
      <c r="T62" s="203"/>
      <c r="U62" s="204"/>
      <c r="BJ62" s="203"/>
    </row>
    <row r="63" spans="11:62" x14ac:dyDescent="0.25">
      <c r="K63" s="22"/>
    </row>
    <row r="64" spans="11:62" x14ac:dyDescent="0.25">
      <c r="K64" s="22"/>
    </row>
    <row r="65" spans="11:62" x14ac:dyDescent="0.25">
      <c r="K65" s="22"/>
      <c r="N65" s="203"/>
      <c r="O65" s="204"/>
      <c r="T65" s="203"/>
      <c r="U65" s="204"/>
      <c r="BJ65" s="203"/>
    </row>
    <row r="66" spans="11:62" x14ac:dyDescent="0.25">
      <c r="K66" s="22"/>
      <c r="N66" s="203"/>
      <c r="O66" s="204"/>
      <c r="T66" s="203"/>
      <c r="U66" s="204"/>
      <c r="BJ66" s="203"/>
    </row>
    <row r="67" spans="11:62" x14ac:dyDescent="0.25">
      <c r="K67" s="22"/>
      <c r="N67" s="203"/>
      <c r="O67" s="204"/>
      <c r="T67" s="203"/>
      <c r="U67" s="204"/>
      <c r="BJ67" s="203"/>
    </row>
    <row r="68" spans="11:62" x14ac:dyDescent="0.25">
      <c r="K68" s="22"/>
      <c r="N68" s="203"/>
      <c r="O68" s="204"/>
      <c r="T68" s="203"/>
      <c r="U68" s="204"/>
      <c r="BJ68" s="203"/>
    </row>
    <row r="69" spans="11:62" x14ac:dyDescent="0.25">
      <c r="K69" s="22"/>
      <c r="N69" s="203"/>
      <c r="O69" s="204"/>
      <c r="T69" s="203"/>
      <c r="U69" s="204"/>
      <c r="BJ69" s="203"/>
    </row>
    <row r="70" spans="11:62" x14ac:dyDescent="0.25">
      <c r="K70" s="22"/>
      <c r="N70" s="203"/>
      <c r="O70" s="204"/>
      <c r="T70" s="203"/>
      <c r="U70" s="204"/>
      <c r="BJ70" s="203"/>
    </row>
    <row r="71" spans="11:62" x14ac:dyDescent="0.25">
      <c r="K71" s="22"/>
      <c r="N71" s="203"/>
      <c r="O71" s="204"/>
      <c r="T71" s="203"/>
      <c r="U71" s="204"/>
      <c r="BJ71" s="203"/>
    </row>
    <row r="72" spans="11:62" x14ac:dyDescent="0.25">
      <c r="K72" s="22"/>
      <c r="N72" s="203"/>
      <c r="O72" s="204"/>
      <c r="T72" s="203"/>
      <c r="U72" s="204"/>
      <c r="BJ72" s="203"/>
    </row>
    <row r="73" spans="11:62" x14ac:dyDescent="0.25">
      <c r="K73" s="22"/>
      <c r="N73" s="203"/>
      <c r="O73" s="204"/>
      <c r="T73" s="203"/>
      <c r="U73" s="204"/>
      <c r="BJ73" s="203"/>
    </row>
    <row r="74" spans="11:62" x14ac:dyDescent="0.25">
      <c r="K74" s="22"/>
      <c r="N74" s="203"/>
      <c r="O74" s="204"/>
      <c r="T74" s="203"/>
      <c r="U74" s="204"/>
      <c r="BJ74" s="203"/>
    </row>
    <row r="75" spans="11:62" x14ac:dyDescent="0.25">
      <c r="K75" s="22"/>
      <c r="N75" s="203"/>
      <c r="O75" s="204"/>
      <c r="T75" s="203"/>
      <c r="U75" s="204"/>
      <c r="BJ75" s="203"/>
    </row>
    <row r="76" spans="11:62" x14ac:dyDescent="0.25">
      <c r="K76" s="22"/>
    </row>
    <row r="77" spans="11:62" x14ac:dyDescent="0.25">
      <c r="K77" s="22"/>
      <c r="N77" s="203"/>
      <c r="O77" s="204"/>
      <c r="T77" s="203"/>
      <c r="U77" s="204"/>
      <c r="BJ77" s="203"/>
    </row>
    <row r="78" spans="11:62" x14ac:dyDescent="0.25">
      <c r="K78" s="22"/>
      <c r="N78" s="203"/>
      <c r="O78" s="204"/>
      <c r="T78" s="203"/>
      <c r="U78" s="204"/>
      <c r="BJ78" s="203"/>
    </row>
    <row r="79" spans="11:62" x14ac:dyDescent="0.25">
      <c r="K79" s="22"/>
      <c r="N79" s="203"/>
      <c r="O79" s="204"/>
      <c r="T79" s="203"/>
      <c r="U79" s="204"/>
      <c r="BJ79" s="203"/>
    </row>
    <row r="80" spans="11:62" x14ac:dyDescent="0.25">
      <c r="K80" s="22"/>
      <c r="N80" s="203"/>
      <c r="O80" s="204"/>
      <c r="T80" s="203"/>
      <c r="U80" s="204"/>
      <c r="BJ80" s="203"/>
    </row>
    <row r="81" spans="11:62" x14ac:dyDescent="0.25">
      <c r="K81" s="22"/>
      <c r="N81" s="203"/>
      <c r="O81" s="204"/>
      <c r="T81" s="203"/>
      <c r="U81" s="204"/>
      <c r="BJ81" s="203"/>
    </row>
    <row r="82" spans="11:62" x14ac:dyDescent="0.25">
      <c r="K82" s="22"/>
      <c r="N82" s="203"/>
      <c r="O82" s="204"/>
      <c r="T82" s="203"/>
      <c r="U82" s="204"/>
      <c r="BJ82" s="203"/>
    </row>
    <row r="83" spans="11:62" x14ac:dyDescent="0.25">
      <c r="K83" s="22"/>
      <c r="N83" s="203"/>
      <c r="O83" s="204"/>
      <c r="T83" s="203"/>
      <c r="U83" s="204"/>
      <c r="BJ83" s="203"/>
    </row>
    <row r="84" spans="11:62" x14ac:dyDescent="0.25">
      <c r="K84" s="22"/>
      <c r="N84" s="203"/>
      <c r="O84" s="204"/>
      <c r="T84" s="203"/>
      <c r="U84" s="204"/>
      <c r="BJ84" s="203"/>
    </row>
    <row r="85" spans="11:62" x14ac:dyDescent="0.25">
      <c r="K85" s="22"/>
      <c r="N85" s="203"/>
      <c r="O85" s="204"/>
      <c r="T85" s="203"/>
      <c r="U85" s="204"/>
      <c r="BJ85" s="203"/>
    </row>
    <row r="86" spans="11:62" x14ac:dyDescent="0.25">
      <c r="K86" s="22"/>
      <c r="N86" s="203"/>
      <c r="O86" s="204"/>
      <c r="T86" s="203"/>
      <c r="U86" s="204"/>
      <c r="BJ86" s="203"/>
    </row>
    <row r="87" spans="11:62" x14ac:dyDescent="0.25">
      <c r="K87" s="22"/>
      <c r="N87" s="203"/>
      <c r="O87" s="204"/>
      <c r="T87" s="203"/>
      <c r="U87" s="204"/>
      <c r="BJ87" s="203"/>
    </row>
    <row r="88" spans="11:62" x14ac:dyDescent="0.25">
      <c r="K88" s="22"/>
      <c r="N88" s="203"/>
      <c r="O88" s="204"/>
      <c r="T88" s="203"/>
      <c r="U88" s="204"/>
      <c r="BJ88" s="203"/>
    </row>
    <row r="89" spans="11:62" x14ac:dyDescent="0.25">
      <c r="K89" s="22"/>
      <c r="N89" s="203"/>
      <c r="O89" s="204"/>
      <c r="T89" s="203"/>
      <c r="U89" s="204"/>
      <c r="BJ89" s="203"/>
    </row>
    <row r="90" spans="11:62" x14ac:dyDescent="0.25">
      <c r="K90" s="22"/>
    </row>
    <row r="91" spans="11:62" x14ac:dyDescent="0.25">
      <c r="K91" s="22"/>
      <c r="N91" s="203"/>
      <c r="O91" s="204"/>
      <c r="T91" s="203"/>
      <c r="U91" s="204"/>
      <c r="BJ91" s="203"/>
    </row>
    <row r="92" spans="11:62" x14ac:dyDescent="0.25">
      <c r="K92" s="22"/>
      <c r="N92" s="203"/>
      <c r="O92" s="204"/>
      <c r="T92" s="203"/>
      <c r="U92" s="204"/>
      <c r="BJ92" s="203"/>
    </row>
    <row r="93" spans="11:62" x14ac:dyDescent="0.25">
      <c r="K93" s="22"/>
      <c r="N93" s="203"/>
      <c r="O93" s="204"/>
      <c r="T93" s="203"/>
      <c r="U93" s="204"/>
      <c r="BJ93" s="203"/>
    </row>
    <row r="94" spans="11:62" x14ac:dyDescent="0.25">
      <c r="K94" s="22"/>
    </row>
    <row r="95" spans="11:62" x14ac:dyDescent="0.25">
      <c r="K95" s="22"/>
    </row>
    <row r="96" spans="11:62" x14ac:dyDescent="0.25">
      <c r="K96" s="22"/>
      <c r="N96" s="203"/>
      <c r="O96" s="204"/>
      <c r="T96" s="203"/>
      <c r="U96" s="204"/>
      <c r="BJ96" s="203"/>
    </row>
    <row r="97" spans="11:62" x14ac:dyDescent="0.25">
      <c r="K97" s="22"/>
      <c r="N97" s="203"/>
      <c r="O97" s="204"/>
      <c r="T97" s="203"/>
      <c r="U97" s="204"/>
      <c r="BJ97" s="203"/>
    </row>
    <row r="98" spans="11:62" x14ac:dyDescent="0.25">
      <c r="K98" s="22"/>
      <c r="N98" s="203"/>
      <c r="O98" s="204"/>
      <c r="T98" s="203"/>
      <c r="U98" s="204"/>
      <c r="BJ98" s="203"/>
    </row>
    <row r="99" spans="11:62" x14ac:dyDescent="0.25">
      <c r="K99" s="22"/>
      <c r="N99" s="203"/>
      <c r="O99" s="204"/>
      <c r="T99" s="203"/>
      <c r="U99" s="204"/>
      <c r="BJ99" s="203"/>
    </row>
    <row r="100" spans="11:62" x14ac:dyDescent="0.25">
      <c r="K100" s="22"/>
      <c r="N100" s="203"/>
      <c r="O100" s="204"/>
      <c r="T100" s="203"/>
      <c r="U100" s="204"/>
      <c r="BJ100" s="203"/>
    </row>
    <row r="101" spans="11:62" x14ac:dyDescent="0.25">
      <c r="K101" s="22"/>
      <c r="N101" s="203"/>
      <c r="O101" s="204"/>
      <c r="T101" s="203"/>
      <c r="U101" s="204"/>
      <c r="BJ101" s="203"/>
    </row>
    <row r="102" spans="11:62" x14ac:dyDescent="0.25">
      <c r="K102" s="22"/>
      <c r="N102" s="203"/>
      <c r="O102" s="204"/>
      <c r="T102" s="203"/>
      <c r="U102" s="204"/>
      <c r="BJ102" s="203"/>
    </row>
    <row r="103" spans="11:62" x14ac:dyDescent="0.25">
      <c r="K103" s="22"/>
      <c r="N103" s="203"/>
      <c r="O103" s="204"/>
      <c r="T103" s="203"/>
      <c r="U103" s="204"/>
      <c r="BJ103" s="203"/>
    </row>
    <row r="104" spans="11:62" x14ac:dyDescent="0.25">
      <c r="K104" s="22"/>
      <c r="N104" s="203"/>
      <c r="O104" s="204"/>
      <c r="T104" s="203"/>
      <c r="U104" s="204"/>
      <c r="BJ104" s="203"/>
    </row>
    <row r="105" spans="11:62" x14ac:dyDescent="0.25">
      <c r="K105" s="22"/>
    </row>
    <row r="108" spans="11:62" x14ac:dyDescent="0.25">
      <c r="N108" s="203"/>
      <c r="O108" s="204"/>
      <c r="T108" s="203"/>
      <c r="U108" s="204"/>
      <c r="BJ108" s="203"/>
    </row>
    <row r="109" spans="11:62" x14ac:dyDescent="0.25">
      <c r="N109" s="203"/>
      <c r="O109" s="204"/>
      <c r="T109" s="203"/>
      <c r="U109" s="204"/>
      <c r="BJ109" s="203"/>
    </row>
    <row r="110" spans="11:62" x14ac:dyDescent="0.25">
      <c r="N110" s="203"/>
      <c r="O110" s="204"/>
      <c r="T110" s="203"/>
      <c r="U110" s="204"/>
      <c r="BJ110" s="203"/>
    </row>
    <row r="111" spans="11:62" x14ac:dyDescent="0.25">
      <c r="N111" s="203"/>
      <c r="O111" s="204"/>
      <c r="T111" s="203"/>
      <c r="U111" s="204"/>
      <c r="BJ111" s="203"/>
    </row>
    <row r="112" spans="11:62" x14ac:dyDescent="0.25">
      <c r="N112" s="203"/>
      <c r="O112" s="204"/>
      <c r="T112" s="203"/>
      <c r="U112" s="204"/>
      <c r="BJ112" s="203"/>
    </row>
    <row r="113" spans="14:62" x14ac:dyDescent="0.25">
      <c r="N113" s="203"/>
      <c r="O113" s="204"/>
      <c r="T113" s="203"/>
      <c r="U113" s="204"/>
      <c r="BJ113" s="203"/>
    </row>
    <row r="114" spans="14:62" x14ac:dyDescent="0.25">
      <c r="N114" s="203"/>
      <c r="O114" s="204"/>
      <c r="T114" s="203"/>
      <c r="U114" s="204"/>
      <c r="BJ114" s="203"/>
    </row>
    <row r="115" spans="14:62" x14ac:dyDescent="0.25">
      <c r="N115" s="203"/>
      <c r="O115" s="204"/>
      <c r="T115" s="203"/>
      <c r="U115" s="204"/>
      <c r="BJ115" s="203"/>
    </row>
    <row r="116" spans="14:62" x14ac:dyDescent="0.25">
      <c r="N116" s="203"/>
      <c r="O116" s="204"/>
      <c r="T116" s="203"/>
      <c r="U116" s="204"/>
      <c r="BJ116" s="203"/>
    </row>
    <row r="119" spans="14:62" x14ac:dyDescent="0.25">
      <c r="N119" s="203"/>
      <c r="O119" s="204"/>
      <c r="T119" s="203"/>
      <c r="U119" s="204"/>
      <c r="BJ119" s="203"/>
    </row>
    <row r="120" spans="14:62" x14ac:dyDescent="0.25">
      <c r="N120" s="203"/>
      <c r="O120" s="204"/>
      <c r="T120" s="203"/>
      <c r="U120" s="204"/>
      <c r="BJ120" s="203"/>
    </row>
  </sheetData>
  <sheetProtection sheet="1" formatCells="0" formatColumns="0" formatRows="0" sort="0" autoFilter="0" pivotTables="0"/>
  <autoFilter ref="A36:BR41" xr:uid="{C17AB63A-CC2E-45B1-9000-3DF8F50B2535}"/>
  <mergeCells count="188">
    <mergeCell ref="O69:O70"/>
    <mergeCell ref="T69:T70"/>
    <mergeCell ref="N69:N70"/>
    <mergeCell ref="BJ67:BJ68"/>
    <mergeCell ref="T67:T68"/>
    <mergeCell ref="U67:U68"/>
    <mergeCell ref="N67:N68"/>
    <mergeCell ref="O67:O68"/>
    <mergeCell ref="U69:U70"/>
    <mergeCell ref="BJ69:BJ70"/>
    <mergeCell ref="U65:U66"/>
    <mergeCell ref="BJ65:BJ66"/>
    <mergeCell ref="O65:O66"/>
    <mergeCell ref="T65:T66"/>
    <mergeCell ref="N65:N66"/>
    <mergeCell ref="BJ61:BJ62"/>
    <mergeCell ref="T61:T62"/>
    <mergeCell ref="U61:U62"/>
    <mergeCell ref="N61:N62"/>
    <mergeCell ref="O61:O62"/>
    <mergeCell ref="U59:U60"/>
    <mergeCell ref="BJ59:BJ60"/>
    <mergeCell ref="O59:O60"/>
    <mergeCell ref="T59:T60"/>
    <mergeCell ref="N59:N60"/>
    <mergeCell ref="BJ56:BJ58"/>
    <mergeCell ref="T56:T58"/>
    <mergeCell ref="U56:U58"/>
    <mergeCell ref="N56:N58"/>
    <mergeCell ref="O56:O58"/>
    <mergeCell ref="T45:T46"/>
    <mergeCell ref="N45:N46"/>
    <mergeCell ref="W40:W41"/>
    <mergeCell ref="X40:X41"/>
    <mergeCell ref="BJ40:BJ41"/>
    <mergeCell ref="BK40:BK41"/>
    <mergeCell ref="U49:U51"/>
    <mergeCell ref="BJ49:BJ51"/>
    <mergeCell ref="O49:O51"/>
    <mergeCell ref="T49:T51"/>
    <mergeCell ref="N49:N51"/>
    <mergeCell ref="BJ47:BJ48"/>
    <mergeCell ref="T47:T48"/>
    <mergeCell ref="U47:U48"/>
    <mergeCell ref="N47:N48"/>
    <mergeCell ref="O47:O48"/>
    <mergeCell ref="BO40:BO41"/>
    <mergeCell ref="BQ40:BQ41"/>
    <mergeCell ref="Q40:Q41"/>
    <mergeCell ref="R40:R41"/>
    <mergeCell ref="S40:S41"/>
    <mergeCell ref="T40:T41"/>
    <mergeCell ref="U40:U41"/>
    <mergeCell ref="V40:V41"/>
    <mergeCell ref="K40:K41"/>
    <mergeCell ref="L40:L41"/>
    <mergeCell ref="M40:M41"/>
    <mergeCell ref="N40:N41"/>
    <mergeCell ref="O40:O41"/>
    <mergeCell ref="P40:P41"/>
    <mergeCell ref="BQ37:BQ39"/>
    <mergeCell ref="V37:V39"/>
    <mergeCell ref="W37:W39"/>
    <mergeCell ref="A40:A41"/>
    <mergeCell ref="B40:B41"/>
    <mergeCell ref="E40:E41"/>
    <mergeCell ref="F40:F41"/>
    <mergeCell ref="G40:G41"/>
    <mergeCell ref="H40:H41"/>
    <mergeCell ref="I40:I41"/>
    <mergeCell ref="J40:J41"/>
    <mergeCell ref="BO37:BO39"/>
    <mergeCell ref="U37:U39"/>
    <mergeCell ref="I37:I39"/>
    <mergeCell ref="J37:J39"/>
    <mergeCell ref="K37:K39"/>
    <mergeCell ref="L37:L39"/>
    <mergeCell ref="M37:M39"/>
    <mergeCell ref="N37:N39"/>
    <mergeCell ref="A37:A39"/>
    <mergeCell ref="B37:B39"/>
    <mergeCell ref="E37:E39"/>
    <mergeCell ref="F37:F39"/>
    <mergeCell ref="G37:G39"/>
    <mergeCell ref="U119:U120"/>
    <mergeCell ref="BJ119:BJ120"/>
    <mergeCell ref="O119:O120"/>
    <mergeCell ref="T119:T120"/>
    <mergeCell ref="N119:N120"/>
    <mergeCell ref="BJ113:BJ116"/>
    <mergeCell ref="T113:T116"/>
    <mergeCell ref="U113:U116"/>
    <mergeCell ref="N113:N116"/>
    <mergeCell ref="O113:O116"/>
    <mergeCell ref="U110:U112"/>
    <mergeCell ref="BJ110:BJ112"/>
    <mergeCell ref="O110:O112"/>
    <mergeCell ref="T110:T112"/>
    <mergeCell ref="N110:N112"/>
    <mergeCell ref="BJ108:BJ109"/>
    <mergeCell ref="T108:T109"/>
    <mergeCell ref="U108:U109"/>
    <mergeCell ref="N108:N109"/>
    <mergeCell ref="O108:O109"/>
    <mergeCell ref="U103:U104"/>
    <mergeCell ref="BJ103:BJ104"/>
    <mergeCell ref="O103:O104"/>
    <mergeCell ref="T103:T104"/>
    <mergeCell ref="N103:N104"/>
    <mergeCell ref="BJ101:BJ102"/>
    <mergeCell ref="T101:T102"/>
    <mergeCell ref="U101:U102"/>
    <mergeCell ref="N101:N102"/>
    <mergeCell ref="O101:O102"/>
    <mergeCell ref="U99:U100"/>
    <mergeCell ref="BJ99:BJ100"/>
    <mergeCell ref="O99:O100"/>
    <mergeCell ref="T99:T100"/>
    <mergeCell ref="N99:N100"/>
    <mergeCell ref="BJ96:BJ98"/>
    <mergeCell ref="T96:T98"/>
    <mergeCell ref="U96:U98"/>
    <mergeCell ref="N96:N98"/>
    <mergeCell ref="O96:O98"/>
    <mergeCell ref="U91:U93"/>
    <mergeCell ref="BJ91:BJ93"/>
    <mergeCell ref="O91:O93"/>
    <mergeCell ref="T91:T93"/>
    <mergeCell ref="N91:N93"/>
    <mergeCell ref="BJ87:BJ89"/>
    <mergeCell ref="T87:T89"/>
    <mergeCell ref="U87:U89"/>
    <mergeCell ref="N87:N89"/>
    <mergeCell ref="O87:O89"/>
    <mergeCell ref="U84:U86"/>
    <mergeCell ref="BJ84:BJ86"/>
    <mergeCell ref="O84:O86"/>
    <mergeCell ref="T84:T86"/>
    <mergeCell ref="N84:N86"/>
    <mergeCell ref="BJ82:BJ83"/>
    <mergeCell ref="T82:T83"/>
    <mergeCell ref="U82:U83"/>
    <mergeCell ref="N82:N83"/>
    <mergeCell ref="O82:O83"/>
    <mergeCell ref="U80:U81"/>
    <mergeCell ref="BJ80:BJ81"/>
    <mergeCell ref="O80:O81"/>
    <mergeCell ref="T80:T81"/>
    <mergeCell ref="N80:N81"/>
    <mergeCell ref="BJ77:BJ79"/>
    <mergeCell ref="T77:T79"/>
    <mergeCell ref="U77:U79"/>
    <mergeCell ref="N77:N79"/>
    <mergeCell ref="O77:O79"/>
    <mergeCell ref="U73:U75"/>
    <mergeCell ref="BJ73:BJ75"/>
    <mergeCell ref="O73:O75"/>
    <mergeCell ref="T73:T75"/>
    <mergeCell ref="N73:N75"/>
    <mergeCell ref="BJ71:BJ72"/>
    <mergeCell ref="T71:T72"/>
    <mergeCell ref="U71:U72"/>
    <mergeCell ref="N71:N72"/>
    <mergeCell ref="O71:O72"/>
    <mergeCell ref="U54:U55"/>
    <mergeCell ref="BJ54:BJ55"/>
    <mergeCell ref="O54:O55"/>
    <mergeCell ref="T54:T55"/>
    <mergeCell ref="N54:N55"/>
    <mergeCell ref="B2:D5"/>
    <mergeCell ref="E2:X5"/>
    <mergeCell ref="D28:F28"/>
    <mergeCell ref="D35:K35"/>
    <mergeCell ref="L35:X35"/>
    <mergeCell ref="Y35:BK35"/>
    <mergeCell ref="X37:X39"/>
    <mergeCell ref="BJ37:BJ39"/>
    <mergeCell ref="BK37:BK39"/>
    <mergeCell ref="O37:O39"/>
    <mergeCell ref="P37:P39"/>
    <mergeCell ref="Q37:Q39"/>
    <mergeCell ref="R37:R39"/>
    <mergeCell ref="H37:H39"/>
    <mergeCell ref="S37:S39"/>
    <mergeCell ref="T37:T39"/>
    <mergeCell ref="U45:U46"/>
    <mergeCell ref="BJ45:BJ46"/>
    <mergeCell ref="O45:O46"/>
  </mergeCells>
  <conditionalFormatting sqref="W40">
    <cfRule type="containsText" dxfId="455" priority="252" operator="containsText" text="RIESGO BAJO">
      <formula>NOT(ISERROR(SEARCH("RIESGO BAJO",W40)))</formula>
    </cfRule>
    <cfRule type="containsText" dxfId="454" priority="253" operator="containsText" text="RIESGO MODERADO">
      <formula>NOT(ISERROR(SEARCH("RIESGO MODERADO",W40)))</formula>
    </cfRule>
    <cfRule type="containsText" dxfId="453" priority="254" operator="containsText" text="RIESGO ALTO">
      <formula>NOT(ISERROR(SEARCH("RIESGO ALTO",W40)))</formula>
    </cfRule>
    <cfRule type="containsText" dxfId="452" priority="255" operator="containsText" text="RIESGO EXTREMO">
      <formula>NOT(ISERROR(SEARCH("RIESGO EXTREMO",W40)))</formula>
    </cfRule>
  </conditionalFormatting>
  <conditionalFormatting sqref="X37 X40">
    <cfRule type="containsText" dxfId="451" priority="211" operator="containsText" text="RIESGO BAJO">
      <formula>NOT(ISERROR(SEARCH("RIESGO BAJO",X37)))</formula>
    </cfRule>
    <cfRule type="containsText" dxfId="450" priority="212" operator="containsText" text="RIESGO MODERADO">
      <formula>NOT(ISERROR(SEARCH("RIESGO MODERADO",X37)))</formula>
    </cfRule>
    <cfRule type="containsText" dxfId="449" priority="213" operator="containsText" text="RIESGO ALTO">
      <formula>NOT(ISERROR(SEARCH("RIESGO ALTO",X37)))</formula>
    </cfRule>
    <cfRule type="containsText" dxfId="448" priority="214" operator="containsText" text="RIESGO EXTREMO">
      <formula>NOT(ISERROR(SEARCH("RIESGO EXTREMO",X37)))</formula>
    </cfRule>
  </conditionalFormatting>
  <conditionalFormatting sqref="P37 P40">
    <cfRule type="containsText" dxfId="447" priority="191" operator="containsText" text="RIESGO BAJO">
      <formula>NOT(ISERROR(SEARCH("RIESGO BAJO",P37)))</formula>
    </cfRule>
    <cfRule type="containsText" dxfId="446" priority="192" operator="containsText" text="RIESGO MODERADO">
      <formula>NOT(ISERROR(SEARCH("RIESGO MODERADO",P37)))</formula>
    </cfRule>
    <cfRule type="containsText" dxfId="445" priority="193" operator="containsText" text="RIESGO ALTO">
      <formula>NOT(ISERROR(SEARCH("RIESGO ALTO",P37)))</formula>
    </cfRule>
    <cfRule type="containsText" dxfId="444" priority="194" operator="containsText" text="RIESGO EXTREMO">
      <formula>NOT(ISERROR(SEARCH("RIESGO EXTREMO",P37)))</formula>
    </cfRule>
  </conditionalFormatting>
  <conditionalFormatting sqref="W37">
    <cfRule type="containsText" dxfId="443" priority="159" operator="containsText" text="RIESGO BAJO">
      <formula>NOT(ISERROR(SEARCH("RIESGO BAJO",W37)))</formula>
    </cfRule>
    <cfRule type="containsText" dxfId="442" priority="160" operator="containsText" text="RIESGO MODERADO">
      <formula>NOT(ISERROR(SEARCH("RIESGO MODERADO",W37)))</formula>
    </cfRule>
    <cfRule type="containsText" dxfId="441" priority="161" operator="containsText" text="RIESGO ALTO">
      <formula>NOT(ISERROR(SEARCH("RIESGO ALTO",W37)))</formula>
    </cfRule>
    <cfRule type="containsText" dxfId="440" priority="162" operator="containsText" text="RIESGO EXTREMO">
      <formula>NOT(ISERROR(SEARCH("RIESGO EXTREMO",W37)))</formula>
    </cfRule>
  </conditionalFormatting>
  <conditionalFormatting sqref="O37 O40">
    <cfRule type="containsText" dxfId="439" priority="103" operator="containsText" text="RIESGO BAJO">
      <formula>NOT(ISERROR(SEARCH("RIESGO BAJO",O37)))</formula>
    </cfRule>
    <cfRule type="containsText" dxfId="438" priority="104" operator="containsText" text="RIESGO MODERADO">
      <formula>NOT(ISERROR(SEARCH("RIESGO MODERADO",O37)))</formula>
    </cfRule>
    <cfRule type="containsText" dxfId="437" priority="105" operator="containsText" text="RIESGO ALTO">
      <formula>NOT(ISERROR(SEARCH("RIESGO ALTO",O37)))</formula>
    </cfRule>
    <cfRule type="containsText" dxfId="436" priority="106" operator="containsText" text="RIESGO EXTREMO">
      <formula>NOT(ISERROR(SEARCH("RIESGO EXTREMO",O37)))</formula>
    </cfRule>
  </conditionalFormatting>
  <conditionalFormatting sqref="Q37 Q40">
    <cfRule type="containsText" dxfId="435" priority="127" operator="containsText" text="RIESGO BAJO">
      <formula>NOT(ISERROR(SEARCH("RIESGO BAJO",Q37)))</formula>
    </cfRule>
    <cfRule type="containsText" dxfId="434" priority="128" operator="containsText" text="RIESGO MODERADO">
      <formula>NOT(ISERROR(SEARCH("RIESGO MODERADO",Q37)))</formula>
    </cfRule>
    <cfRule type="containsText" dxfId="433" priority="129" operator="containsText" text="RIESGO ALTO">
      <formula>NOT(ISERROR(SEARCH("RIESGO ALTO",Q37)))</formula>
    </cfRule>
    <cfRule type="containsText" dxfId="432" priority="130" operator="containsText" text="RIESGO EXTREMO">
      <formula>NOT(ISERROR(SEARCH("RIESGO EXTREMO",Q37)))</formula>
    </cfRule>
  </conditionalFormatting>
  <conditionalFormatting sqref="V37 V40">
    <cfRule type="containsText" dxfId="431" priority="67" operator="containsText" text="RIESGO BAJO">
      <formula>NOT(ISERROR(SEARCH("RIESGO BAJO",V37)))</formula>
    </cfRule>
    <cfRule type="containsText" dxfId="430" priority="68" operator="containsText" text="RIESGO MODERADO">
      <formula>NOT(ISERROR(SEARCH("RIESGO MODERADO",V37)))</formula>
    </cfRule>
    <cfRule type="containsText" dxfId="429" priority="69" operator="containsText" text="RIESGO ALTO">
      <formula>NOT(ISERROR(SEARCH("RIESGO ALTO",V37)))</formula>
    </cfRule>
    <cfRule type="containsText" dxfId="428" priority="70" operator="containsText" text="RIESGO EXTREMO">
      <formula>NOT(ISERROR(SEARCH("RIESGO EXTREMO",V37)))</formula>
    </cfRule>
  </conditionalFormatting>
  <conditionalFormatting sqref="U37 U40">
    <cfRule type="containsText" dxfId="427" priority="47" operator="containsText" text="RIESGO BAJO">
      <formula>NOT(ISERROR(SEARCH("RIESGO BAJO",U37)))</formula>
    </cfRule>
    <cfRule type="containsText" dxfId="426" priority="48" operator="containsText" text="RIESGO MODERADO">
      <formula>NOT(ISERROR(SEARCH("RIESGO MODERADO",U37)))</formula>
    </cfRule>
    <cfRule type="containsText" dxfId="425" priority="49" operator="containsText" text="RIESGO ALTO">
      <formula>NOT(ISERROR(SEARCH("RIESGO ALTO",U37)))</formula>
    </cfRule>
    <cfRule type="containsText" dxfId="424"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L40:L41 R37:R41 L37" xr:uid="{C5F0BFAF-5961-4921-91F8-1C7DDC515EED}">
      <formula1>$L$6:$L$10</formula1>
    </dataValidation>
    <dataValidation type="list" allowBlank="1" showInputMessage="1" showErrorMessage="1" sqref="M40:M41 M37 S37:S41" xr:uid="{EABCF976-6FA5-4D03-BA4A-B24DB1A30668}">
      <formula1>$M$6:$M$10</formula1>
    </dataValidation>
    <dataValidation type="list" allowBlank="1" showInputMessage="1" showErrorMessage="1" sqref="BM37:BM41" xr:uid="{37D67828-F9D5-4DB1-A0C0-0E504CFF5494}">
      <formula1>$BM$6:$BM$8</formula1>
    </dataValidation>
    <dataValidation type="list" allowBlank="1" showInputMessage="1" showErrorMessage="1" sqref="F37 F40" xr:uid="{C624D785-DE72-419D-90F1-3DED146CE230}">
      <formula1>$F$6:$F$11</formula1>
    </dataValidation>
    <dataValidation type="list" allowBlank="1" showInputMessage="1" showErrorMessage="1" sqref="G37 G40" xr:uid="{5187EB46-2F3A-44B6-B8E2-5E73AF85CC64}">
      <formula1>$G$6:$G$11</formula1>
    </dataValidation>
    <dataValidation type="list" allowBlank="1" showInputMessage="1" showErrorMessage="1" sqref="H37 H40" xr:uid="{9CD08052-ACE7-46A2-AC88-212529BF082C}">
      <formula1>$H$6:$H$12</formula1>
    </dataValidation>
    <dataValidation type="list" allowBlank="1" showInputMessage="1" showErrorMessage="1" sqref="Q37 Q40" xr:uid="{7FB0A94A-1158-4694-9DA9-9AA55DE0CC7F}">
      <formula1>#REF!</formula1>
    </dataValidation>
    <dataValidation type="list" allowBlank="1" showInputMessage="1" showErrorMessage="1" sqref="AN37:AN41" xr:uid="{5309ED7D-F879-4730-9980-87EF12A481BF}">
      <formula1>$AN$6:$AN$14</formula1>
    </dataValidation>
    <dataValidation type="list" allowBlank="1" showInputMessage="1" showErrorMessage="1" sqref="E37:E41" xr:uid="{69C41F23-B3E8-4BAA-9743-71C98DA4F204}">
      <formula1>$E$6:$E$15</formula1>
    </dataValidation>
    <dataValidation type="list" allowBlank="1" showInputMessage="1" showErrorMessage="1" sqref="D37:D41" xr:uid="{47A0A05D-D020-482D-BA0E-413CEF6FD5E4}">
      <formula1>$D$6:$D$25</formula1>
    </dataValidation>
    <dataValidation type="list" allowBlank="1" showInputMessage="1" showErrorMessage="1" sqref="BL37:BL41" xr:uid="{E5E49569-7FAC-439C-97BB-0A3D6FC22D71}">
      <formula1>$BL$6:$BL$7</formula1>
    </dataValidation>
    <dataValidation type="list" allowBlank="1" showInputMessage="1" showErrorMessage="1" sqref="X37:X41" xr:uid="{EB34BF3E-C23E-4702-B56D-B1CA4F990C5E}">
      <formula1>$X$6:$X$7</formula1>
    </dataValidation>
    <dataValidation type="list" allowBlank="1" showInputMessage="1" showErrorMessage="1" sqref="AJ37:AJ41" xr:uid="{823E9EC5-1B17-4A6C-8FB3-69B8C4471318}">
      <formula1>$AJ$6:$AJ$8</formula1>
    </dataValidation>
    <dataValidation type="list" allowBlank="1" showInputMessage="1" showErrorMessage="1" sqref="AA37:AA41" xr:uid="{E6794A91-5403-4CA9-A489-52B7D4C2D258}">
      <formula1>$AA$6:$AA$7</formula1>
    </dataValidation>
    <dataValidation type="list" allowBlank="1" showInputMessage="1" showErrorMessage="1" sqref="AK37:AM41" xr:uid="{F34735A8-83D6-40A9-8720-86E53B03EA27}">
      <formula1>$AK$6:$AK$7</formula1>
    </dataValidation>
    <dataValidation type="list" allowBlank="1" showInputMessage="1" showErrorMessage="1" sqref="AP37:AP41" xr:uid="{E07AA33D-90BC-4C24-AFF1-7C4D67420F25}">
      <formula1>$AP$6:$AP$7</formula1>
    </dataValidation>
    <dataValidation type="list" allowBlank="1" showInputMessage="1" showErrorMessage="1" sqref="AQ37:AQ41" xr:uid="{B5E0CE5A-F021-44D0-936C-2F2159A16524}">
      <formula1>$AQ$6:$AQ$7</formula1>
    </dataValidation>
    <dataValidation type="list" allowBlank="1" showInputMessage="1" showErrorMessage="1" sqref="AR37:AR41" xr:uid="{043BA4D6-4967-4210-8BAD-3FC549FC31DE}">
      <formula1>$AR$6:$AR$7</formula1>
    </dataValidation>
    <dataValidation type="list" allowBlank="1" showInputMessage="1" showErrorMessage="1" sqref="AS37:AS41" xr:uid="{0ACE67EB-DF38-4565-ADC7-EA8484DE3634}">
      <formula1>$AS$6:$AS$8</formula1>
    </dataValidation>
    <dataValidation type="list" allowBlank="1" showInputMessage="1" showErrorMessage="1" sqref="AT37:AT41" xr:uid="{0D6596F7-7659-4E07-971C-CCF12C1370B2}">
      <formula1>$AT$6:$AT$7</formula1>
    </dataValidation>
    <dataValidation type="list" allowBlank="1" showInputMessage="1" showErrorMessage="1" sqref="AU37:AU41" xr:uid="{F274C227-863B-489B-82F7-20B7F28FE911}">
      <formula1>$AU$6:$AU$7</formula1>
    </dataValidation>
    <dataValidation type="list" allowBlank="1" showInputMessage="1" showErrorMessage="1" sqref="AV37:AV41" xr:uid="{BDDCBAE5-8AA7-4959-966E-7CD91D5F51A1}">
      <formula1>$AV$6:$AV$8</formula1>
    </dataValidation>
    <dataValidation type="list" allowBlank="1" showInputMessage="1" showErrorMessage="1" sqref="BF37:BF41" xr:uid="{36BC43E2-0C50-49E3-ADB6-6C4B8435C148}">
      <formula1>$BF$6:$BF$8</formula1>
    </dataValidation>
    <dataValidation type="list" allowBlank="1" showInputMessage="1" showErrorMessage="1" sqref="AC37:AC41" xr:uid="{0BA44A5C-E382-41A7-ACCC-F39AADF20B3C}">
      <formula1>$AC$6:$AC$7</formula1>
    </dataValidation>
    <dataValidation type="list" allowBlank="1" showInputMessage="1" showErrorMessage="1" sqref="AI37:AI41" xr:uid="{06AF9DD7-0CCB-475D-9654-EA526608763B}">
      <formula1>$AI$6:$AI$7</formula1>
    </dataValidation>
    <dataValidation type="list" allowBlank="1" showInputMessage="1" showErrorMessage="1" sqref="AO37:AO41" xr:uid="{DFDFE8F4-98B1-4617-8F28-F903B201E13A}">
      <formula1>$AO$6:$AO$7</formula1>
    </dataValidation>
  </dataValidations>
  <pageMargins left="0.25" right="0.25" top="0.75" bottom="0.75" header="0.3" footer="0.3"/>
  <pageSetup scale="21"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74497-2440-4B91-87CA-0E906A6FF627}">
  <sheetPr>
    <tabColor theme="8" tint="-0.249977111117893"/>
  </sheetPr>
  <dimension ref="A1:BR117"/>
  <sheetViews>
    <sheetView showGridLines="0" zoomScale="70" zoomScaleNormal="70" zoomScaleSheetLayoutView="9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2.3320312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71" width="11.44140625" style="1" customWidth="1"/>
    <col min="72"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718</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70" s="4" customFormat="1" ht="15.05" hidden="1" thickBot="1" x14ac:dyDescent="0.35">
      <c r="B33" s="15"/>
      <c r="C33" s="27"/>
      <c r="AG33" s="16"/>
      <c r="AH33" s="16"/>
      <c r="BR33" s="27"/>
    </row>
    <row r="34" spans="1:70" s="4" customFormat="1" ht="15.05" hidden="1" thickBot="1" x14ac:dyDescent="0.35">
      <c r="B34" s="15"/>
      <c r="C34" s="27"/>
      <c r="AG34" s="16"/>
      <c r="AH34" s="16"/>
      <c r="BR34" s="27"/>
    </row>
    <row r="35" spans="1:70"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70"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70" s="37" customFormat="1" ht="146.5" x14ac:dyDescent="0.2">
      <c r="A37" s="74">
        <v>40</v>
      </c>
      <c r="B37" s="74" t="s">
        <v>444</v>
      </c>
      <c r="C37" s="56" t="s">
        <v>48</v>
      </c>
      <c r="D37" s="75" t="s">
        <v>48</v>
      </c>
      <c r="E37" s="75" t="s">
        <v>41</v>
      </c>
      <c r="F37" s="70" t="s">
        <v>67</v>
      </c>
      <c r="G37" s="70" t="s">
        <v>77</v>
      </c>
      <c r="H37" s="70" t="s">
        <v>71</v>
      </c>
      <c r="I37" s="76" t="s">
        <v>304</v>
      </c>
      <c r="J37" s="77" t="s">
        <v>305</v>
      </c>
      <c r="K37" s="76" t="s">
        <v>306</v>
      </c>
      <c r="L37" s="70">
        <v>3</v>
      </c>
      <c r="M37" s="70">
        <v>3</v>
      </c>
      <c r="N37" s="66">
        <f>+L37*M37</f>
        <v>9</v>
      </c>
      <c r="O37" s="63" t="str">
        <f>(CONCATENATE(L37,M37))</f>
        <v>33</v>
      </c>
      <c r="P37" s="63" t="str">
        <f>IF(OR(O37="11",O37="12",O37="21",O37="22",O37="31"),$P$9,IF(OR(O37="41",O37="32",O37="23",O37="13"),$P$8,IF(OR(O37="51",O37="52",O37="42",O37="43",O37="33",O37="24",O37="14"),$P$7,IF(OR(O37="53",O37="54",O37="44",O37="34",O37="55",O37="45",O37="35",O37="25",O37="15"),$P$6,0))))</f>
        <v>RIESGO ALTO</v>
      </c>
      <c r="Q37" s="79" t="s">
        <v>90</v>
      </c>
      <c r="R37" s="73">
        <f>INT(L37-BO37)</f>
        <v>1</v>
      </c>
      <c r="S37" s="73">
        <f>INT(M37-BQ37)</f>
        <v>1</v>
      </c>
      <c r="T37" s="66">
        <f>+R37*S37</f>
        <v>1</v>
      </c>
      <c r="U37" s="63" t="str">
        <f>(CONCATENATE(R37,S37))</f>
        <v>11</v>
      </c>
      <c r="V37" s="63" t="str">
        <f>IF(OR(U37="11",U37="12",U37="21",U37="22",U37="31"),$P$9,IF(OR(U37="41",U37="32",U37="23",U37="13"),$P$8,IF(OR(U37="51",U37="52",U37="42",U37="43",U37="33",U37="24",U37="14"),$P$7,IF(OR(U37="53",U37="54",U37="44",U37="34",U37="55",U37="45",U37="35",U37="25",U37="15"),$P$6,0))))</f>
        <v>RIESGO BAJO</v>
      </c>
      <c r="W37" s="70" t="s">
        <v>528</v>
      </c>
      <c r="X37" s="70" t="s">
        <v>23</v>
      </c>
      <c r="Y37" s="76" t="s">
        <v>534</v>
      </c>
      <c r="Z37" s="80" t="s">
        <v>307</v>
      </c>
      <c r="AA37" s="80" t="s">
        <v>23</v>
      </c>
      <c r="AB37" s="80" t="s">
        <v>394</v>
      </c>
      <c r="AC37" s="33" t="s">
        <v>7</v>
      </c>
      <c r="AD37" s="72">
        <f>+SUM(AE37:AH37)</f>
        <v>1</v>
      </c>
      <c r="AE37" s="33">
        <v>0</v>
      </c>
      <c r="AF37" s="33">
        <v>0</v>
      </c>
      <c r="AG37" s="33">
        <v>1</v>
      </c>
      <c r="AH37" s="33">
        <v>0</v>
      </c>
      <c r="AI37" s="33" t="s">
        <v>23</v>
      </c>
      <c r="AJ37" s="80" t="s">
        <v>20</v>
      </c>
      <c r="AK37" s="80" t="s">
        <v>6</v>
      </c>
      <c r="AL37" s="80" t="s">
        <v>6</v>
      </c>
      <c r="AM37" s="80" t="s">
        <v>6</v>
      </c>
      <c r="AN37" s="80" t="s">
        <v>28</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65">
        <f>+AVERAGE(BI37:BI37)</f>
        <v>100</v>
      </c>
      <c r="BK37" s="72" t="str">
        <f>IF(BJ37&lt;50,"Débil",IF(BJ37=100,"Fuerte","Moderado"))</f>
        <v>Fuerte</v>
      </c>
      <c r="BL37" s="39" t="s">
        <v>165</v>
      </c>
      <c r="BM37" s="39" t="s">
        <v>165</v>
      </c>
      <c r="BN37" s="66">
        <f>IF(E37=$E$7,0,IF(AND(BK37="Fuerte",BL37="Directamente"),2,IF(AND(BK37="Moderado",BL37="Directamente"),1,0)))</f>
        <v>2</v>
      </c>
      <c r="BO37" s="81">
        <f>+AVERAGE(BN37:BN37)</f>
        <v>2</v>
      </c>
      <c r="BP37" s="66">
        <f>IF(D37=$E$7,0,IF(AND(BK37="Fuerte",BL37="Indirectamente"),1,IF(AND(BK37="Fuerte",BL37="Directamente"),2,IF(AND(BK37="Moderado",BL37="Directamente"),1,0))))</f>
        <v>2</v>
      </c>
      <c r="BQ37" s="81">
        <f>+AVERAGE(BP37:BP37)</f>
        <v>2</v>
      </c>
      <c r="BR37" s="56" t="s">
        <v>48</v>
      </c>
    </row>
    <row r="38" spans="1:70" s="37" customFormat="1" ht="90" customHeight="1" x14ac:dyDescent="0.2">
      <c r="A38" s="74">
        <v>42</v>
      </c>
      <c r="B38" s="74" t="s">
        <v>445</v>
      </c>
      <c r="C38" s="56" t="s">
        <v>48</v>
      </c>
      <c r="D38" s="75" t="s">
        <v>48</v>
      </c>
      <c r="E38" s="75" t="s">
        <v>40</v>
      </c>
      <c r="F38" s="70" t="s">
        <v>67</v>
      </c>
      <c r="G38" s="70" t="s">
        <v>78</v>
      </c>
      <c r="H38" s="70" t="s">
        <v>82</v>
      </c>
      <c r="I38" s="76" t="s">
        <v>308</v>
      </c>
      <c r="J38" s="77" t="s">
        <v>309</v>
      </c>
      <c r="K38" s="76" t="s">
        <v>310</v>
      </c>
      <c r="L38" s="70">
        <v>4</v>
      </c>
      <c r="M38" s="70">
        <v>5</v>
      </c>
      <c r="N38" s="66">
        <f>+L38*M38</f>
        <v>20</v>
      </c>
      <c r="O38" s="63" t="str">
        <f>(CONCATENATE(L38,M38))</f>
        <v>45</v>
      </c>
      <c r="P38" s="63" t="str">
        <f>IF(OR(O38="11",O38="12",O38="21",O38="22",O38="31"),$P$9,IF(OR(O38="41",O38="32",O38="23",O38="13"),$P$8,IF(OR(O38="51",O38="52",O38="42",O38="43",O38="33",O38="24",O38="14"),$P$7,IF(OR(O38="53",O38="54",O38="44",O38="34",O38="55",O38="45",O38="35",O38="25",O38="15"),$P$6,0))))</f>
        <v>RIESGO EXTREMO</v>
      </c>
      <c r="Q38" s="79" t="s">
        <v>90</v>
      </c>
      <c r="R38" s="73">
        <f>INT(L38-BO38)</f>
        <v>3</v>
      </c>
      <c r="S38" s="73">
        <f>INT(M38-BQ38)</f>
        <v>4</v>
      </c>
      <c r="T38" s="66">
        <f>+R38*S38</f>
        <v>12</v>
      </c>
      <c r="U38" s="63" t="str">
        <f>(CONCATENATE(R38,S38))</f>
        <v>34</v>
      </c>
      <c r="V38" s="63" t="str">
        <f>IF(OR(U38="11",U38="12",U38="21",U38="22",U38="31"),$P$9,IF(OR(U38="41",U38="32",U38="23",U38="13"),$P$8,IF(OR(U38="51",U38="52",U38="42",U38="43",U38="33",U38="24",U38="14"),$P$7,IF(OR(U38="53",U38="54",U38="44",U38="34",U38="55",U38="45",U38="35",U38="25",U38="15"),$P$6,0))))</f>
        <v>RIESGO EXTREMO</v>
      </c>
      <c r="W38" s="70" t="s">
        <v>528</v>
      </c>
      <c r="X38" s="70" t="s">
        <v>23</v>
      </c>
      <c r="Y38" s="76" t="s">
        <v>715</v>
      </c>
      <c r="Z38" s="80" t="s">
        <v>311</v>
      </c>
      <c r="AA38" s="80" t="s">
        <v>23</v>
      </c>
      <c r="AB38" s="80" t="s">
        <v>395</v>
      </c>
      <c r="AC38" s="33" t="s">
        <v>7</v>
      </c>
      <c r="AD38" s="72">
        <f>+SUM(AE38:AH38)</f>
        <v>12</v>
      </c>
      <c r="AE38" s="33">
        <v>3</v>
      </c>
      <c r="AF38" s="33">
        <v>3</v>
      </c>
      <c r="AG38" s="33">
        <v>3</v>
      </c>
      <c r="AH38" s="33">
        <v>3</v>
      </c>
      <c r="AI38" s="33" t="s">
        <v>23</v>
      </c>
      <c r="AJ38" s="80" t="s">
        <v>21</v>
      </c>
      <c r="AK38" s="80" t="s">
        <v>23</v>
      </c>
      <c r="AL38" s="80" t="s">
        <v>6</v>
      </c>
      <c r="AM38" s="80" t="s">
        <v>6</v>
      </c>
      <c r="AN38" s="80" t="s">
        <v>27</v>
      </c>
      <c r="AO38" s="33" t="s">
        <v>117</v>
      </c>
      <c r="AP38" s="33" t="s">
        <v>101</v>
      </c>
      <c r="AQ38" s="33" t="s">
        <v>103</v>
      </c>
      <c r="AR38" s="33" t="s">
        <v>105</v>
      </c>
      <c r="AS38" s="33" t="str">
        <f>+IF(AJ38="Preventivo","Prevenir",IF(AJ38="Detectivo","Detectar","No es un control"))</f>
        <v>Detectar</v>
      </c>
      <c r="AT38" s="80" t="s">
        <v>108</v>
      </c>
      <c r="AU38" s="80" t="s">
        <v>110</v>
      </c>
      <c r="AV38" s="80" t="s">
        <v>112</v>
      </c>
      <c r="AW38" s="33">
        <f>+IF(AP38=$AP$6,$AP$10,$AP$11)</f>
        <v>15</v>
      </c>
      <c r="AX38" s="33">
        <f>+IF(AQ38=$AQ$6,$AQ$10,$AQ$11)</f>
        <v>15</v>
      </c>
      <c r="AY38" s="33">
        <f>+IF(AR38=$AR$6,$AR$10,$AR$11)</f>
        <v>15</v>
      </c>
      <c r="AZ38" s="33">
        <f>IF(AS38=$AS$6,$AS$10,IF(AS38=$AS$7,$AS$11,0))</f>
        <v>10</v>
      </c>
      <c r="BA38" s="33">
        <f>+IF(AT38=$AT$6,$AT$10,$AT$11)</f>
        <v>15</v>
      </c>
      <c r="BB38" s="33">
        <f>+IF(AU38=$AU$6,$AU$10,$AU$11)</f>
        <v>15</v>
      </c>
      <c r="BC38" s="33">
        <f>IF(AV38=$AV$6,$AV$10,IF(AV38=$AV$7,$AV$11,0))</f>
        <v>10</v>
      </c>
      <c r="BD38" s="72">
        <f>SUM(AW38:BC38)</f>
        <v>95</v>
      </c>
      <c r="BE38" s="72" t="str">
        <f>+IF(BD38&lt;=85,"Débil",IF(AND(BD38&gt;85,BD38&lt;96),"Moderado","Fuerte"))</f>
        <v>Moderado</v>
      </c>
      <c r="BF38" s="34" t="s">
        <v>156</v>
      </c>
      <c r="BG38" s="72" t="str">
        <f>+IF(BF38=$BF$6,"Fuerte",IF(BF38=$BF$7,"Moderado","Débil"))</f>
        <v>Fuerte</v>
      </c>
      <c r="BH38" s="72" t="str">
        <f>+IF(AND(BE38="Fuerte",BG38="Fuerte"),"Fuerte",IF(BE38="Débil","Débil",IF(BG38="Débil","Débil","Moderado")))</f>
        <v>Moderado</v>
      </c>
      <c r="BI38" s="72">
        <f>+IF(BH38=$BE$6,100,IF(BH38=$BE$7,50,0))</f>
        <v>50</v>
      </c>
      <c r="BJ38" s="65">
        <f>+AVERAGE(BI38:BI38)</f>
        <v>50</v>
      </c>
      <c r="BK38" s="72" t="str">
        <f>IF(BJ38&lt;50,"Débil",IF(BJ38=100,"Fuerte","Moderado"))</f>
        <v>Moderado</v>
      </c>
      <c r="BL38" s="39" t="s">
        <v>165</v>
      </c>
      <c r="BM38" s="39" t="s">
        <v>165</v>
      </c>
      <c r="BN38" s="66">
        <f>IF(E38=$E$7,0,IF(AND(BK38="Fuerte",BL38="Directamente"),2,IF(AND(BK38="Moderado",BL38="Directamente"),1,0)))</f>
        <v>1</v>
      </c>
      <c r="BO38" s="81">
        <f>+AVERAGE(BN38:BN38)</f>
        <v>1</v>
      </c>
      <c r="BP38" s="66">
        <f>IF(D38=$E$7,0,IF(AND(BK38="Fuerte",BL38="Indirectamente"),1,IF(AND(BK38="Fuerte",BL38="Directamente"),2,IF(AND(BK38="Moderado",BL38="Directamente"),1,0))))</f>
        <v>1</v>
      </c>
      <c r="BQ38" s="81">
        <f>+AVERAGE(BP38:BP38)</f>
        <v>1</v>
      </c>
      <c r="BR38" s="56" t="s">
        <v>48</v>
      </c>
    </row>
    <row r="39" spans="1:70" s="37" customFormat="1" ht="125.25" customHeight="1" x14ac:dyDescent="0.2">
      <c r="A39" s="150">
        <v>43</v>
      </c>
      <c r="B39" s="150" t="s">
        <v>446</v>
      </c>
      <c r="C39" s="56" t="s">
        <v>48</v>
      </c>
      <c r="D39" s="75" t="s">
        <v>48</v>
      </c>
      <c r="E39" s="151" t="s">
        <v>34</v>
      </c>
      <c r="F39" s="152" t="s">
        <v>66</v>
      </c>
      <c r="G39" s="152" t="s">
        <v>78</v>
      </c>
      <c r="H39" s="152" t="s">
        <v>81</v>
      </c>
      <c r="I39" s="190" t="s">
        <v>312</v>
      </c>
      <c r="J39" s="154" t="s">
        <v>313</v>
      </c>
      <c r="K39" s="190" t="s">
        <v>314</v>
      </c>
      <c r="L39" s="152">
        <v>1</v>
      </c>
      <c r="M39" s="152">
        <v>4</v>
      </c>
      <c r="N39" s="156">
        <f>+L39*M39</f>
        <v>4</v>
      </c>
      <c r="O39" s="205" t="str">
        <f>(CONCATENATE(L39,M39))</f>
        <v>14</v>
      </c>
      <c r="P39" s="205" t="str">
        <f>IF(OR(O39="11",O39="12",O39="21",O39="22",O39="31"),$P$9,IF(OR(O39="41",O39="32",O39="23",O39="13"),$P$8,IF(OR(O39="51",O39="52",O39="42",O39="43",O39="33",O39="24",O39="14"),$P$7,IF(OR(O39="53",O39="54",O39="44",O39="34",O39="55",O39="45",O39="35",O39="25",O39="15"),$P$6,0))))</f>
        <v>RIESGO ALTO</v>
      </c>
      <c r="Q39" s="157" t="s">
        <v>90</v>
      </c>
      <c r="R39" s="187">
        <f>INT(L39-BO39)</f>
        <v>1</v>
      </c>
      <c r="S39" s="187">
        <f>INT(M39-BQ39)</f>
        <v>4</v>
      </c>
      <c r="T39" s="156">
        <f>+R39*S39</f>
        <v>4</v>
      </c>
      <c r="U39" s="205" t="str">
        <f>(CONCATENATE(R39,S39))</f>
        <v>14</v>
      </c>
      <c r="V39" s="205" t="str">
        <f>IF(OR(U39="11",U39="12",U39="21",U39="22",U39="31"),$P$9,IF(OR(U39="41",U39="32",U39="23",U39="13"),$P$8,IF(OR(U39="51",U39="52",U39="42",U39="43",U39="33",U39="24",U39="14"),$P$7,IF(OR(U39="53",U39="54",U39="44",U39="34",U39="55",U39="45",U39="35",U39="25",U39="15"),$P$6,0))))</f>
        <v>RIESGO ALTO</v>
      </c>
      <c r="W39" s="152" t="s">
        <v>528</v>
      </c>
      <c r="X39" s="152" t="s">
        <v>23</v>
      </c>
      <c r="Y39" s="76" t="s">
        <v>716</v>
      </c>
      <c r="Z39" s="80" t="s">
        <v>315</v>
      </c>
      <c r="AA39" s="80" t="s">
        <v>23</v>
      </c>
      <c r="AB39" s="80" t="s">
        <v>396</v>
      </c>
      <c r="AC39" s="33" t="s">
        <v>7</v>
      </c>
      <c r="AD39" s="72">
        <f>+SUM(AE39:AH39)</f>
        <v>0</v>
      </c>
      <c r="AE39" s="33">
        <v>0</v>
      </c>
      <c r="AF39" s="33">
        <v>0</v>
      </c>
      <c r="AG39" s="33">
        <v>0</v>
      </c>
      <c r="AH39" s="33">
        <v>0</v>
      </c>
      <c r="AI39" s="33" t="s">
        <v>6</v>
      </c>
      <c r="AJ39" s="80" t="s">
        <v>20</v>
      </c>
      <c r="AK39" s="80" t="s">
        <v>6</v>
      </c>
      <c r="AL39" s="80" t="s">
        <v>6</v>
      </c>
      <c r="AM39" s="80" t="s">
        <v>6</v>
      </c>
      <c r="AN39" s="80" t="s">
        <v>29</v>
      </c>
      <c r="AO39" s="33" t="s">
        <v>117</v>
      </c>
      <c r="AP39" s="33" t="s">
        <v>101</v>
      </c>
      <c r="AQ39" s="33" t="s">
        <v>103</v>
      </c>
      <c r="AR39" s="33" t="s">
        <v>105</v>
      </c>
      <c r="AS39" s="33" t="str">
        <f>+IF(AJ39="Preventivo","Prevenir",IF(AJ39="Detectivo","Detectar","No es un control"))</f>
        <v>Prevenir</v>
      </c>
      <c r="AT39" s="80" t="s">
        <v>108</v>
      </c>
      <c r="AU39" s="80" t="s">
        <v>110</v>
      </c>
      <c r="AV39" s="80" t="s">
        <v>112</v>
      </c>
      <c r="AW39" s="33">
        <f>+IF(AP39=$AP$6,$AP$10,$AP$11)</f>
        <v>15</v>
      </c>
      <c r="AX39" s="33">
        <f>+IF(AQ39=$AQ$6,$AQ$10,$AQ$11)</f>
        <v>15</v>
      </c>
      <c r="AY39" s="33">
        <f>+IF(AR39=$AR$6,$AR$10,$AR$11)</f>
        <v>15</v>
      </c>
      <c r="AZ39" s="33">
        <f>IF(AS39=$AS$6,$AS$10,IF(AS39=$AS$7,$AS$11,0))</f>
        <v>15</v>
      </c>
      <c r="BA39" s="33">
        <f>+IF(AT39=$AT$6,$AT$10,$AT$11)</f>
        <v>15</v>
      </c>
      <c r="BB39" s="33">
        <f>+IF(AU39=$AU$6,$AU$10,$AU$11)</f>
        <v>15</v>
      </c>
      <c r="BC39" s="33">
        <f>IF(AV39=$AV$6,$AV$10,IF(AV39=$AV$7,$AV$11,0))</f>
        <v>10</v>
      </c>
      <c r="BD39" s="72">
        <f>SUM(AW39:BC39)</f>
        <v>100</v>
      </c>
      <c r="BE39" s="72" t="str">
        <f>+IF(BD39&lt;=85,"Débil",IF(AND(BD39&gt;85,BD39&lt;96),"Moderado","Fuerte"))</f>
        <v>Fuerte</v>
      </c>
      <c r="BF39" s="34" t="s">
        <v>156</v>
      </c>
      <c r="BG39" s="72" t="str">
        <f>+IF(BF39=$BF$6,"Fuerte",IF(BF39=$BF$7,"Moderado","Débil"))</f>
        <v>Fuerte</v>
      </c>
      <c r="BH39" s="72" t="str">
        <f>+IF(AND(BE39="Fuerte",BG39="Fuerte"),"Fuerte",IF(BE39="Débil","Débil",IF(BG39="Débil","Débil","Moderado")))</f>
        <v>Fuerte</v>
      </c>
      <c r="BI39" s="72">
        <f>+IF(BH39=$BE$6,100,IF(BH39=$BE$7,50,0))</f>
        <v>100</v>
      </c>
      <c r="BJ39" s="149">
        <f>+AVERAGE(BI39:BI40)</f>
        <v>100</v>
      </c>
      <c r="BK39" s="186" t="str">
        <f>IF(BJ39&lt;50,"Débil",IF(BJ39=100,"Fuerte","Moderado"))</f>
        <v>Fuerte</v>
      </c>
      <c r="BL39" s="155" t="s">
        <v>165</v>
      </c>
      <c r="BM39" s="155" t="s">
        <v>165</v>
      </c>
      <c r="BN39" s="156">
        <f>IF(E39=$E$7,0,IF(AND(BK39="Fuerte",BL39="Directamente"),2,IF(AND(BK39="Moderado",BL39="Directamente"),1,0)))</f>
        <v>0</v>
      </c>
      <c r="BO39" s="185">
        <f>+AVERAGE(BN39:BN39)</f>
        <v>0</v>
      </c>
      <c r="BP39" s="156">
        <f>IF(D39=$E$7,0,IF(AND(BK39="Fuerte",BL39="Indirectamente"),1,IF(AND(BK39="Fuerte",BL39="Directamente"),2,IF(AND(BK39="Moderado",BL39="Directamente"),1,0))))</f>
        <v>2</v>
      </c>
      <c r="BQ39" s="185">
        <f>+IF(E39="De Corrupción",0,AVERAGE(BP39:BP39))</f>
        <v>0</v>
      </c>
      <c r="BR39" s="56" t="s">
        <v>48</v>
      </c>
    </row>
    <row r="40" spans="1:70" s="50" customFormat="1" ht="125.25" customHeight="1" x14ac:dyDescent="0.25">
      <c r="A40" s="150"/>
      <c r="B40" s="150"/>
      <c r="C40" s="56" t="s">
        <v>48</v>
      </c>
      <c r="D40" s="75" t="s">
        <v>48</v>
      </c>
      <c r="E40" s="151"/>
      <c r="F40" s="152"/>
      <c r="G40" s="152"/>
      <c r="H40" s="152"/>
      <c r="I40" s="190"/>
      <c r="J40" s="154"/>
      <c r="K40" s="190"/>
      <c r="L40" s="152"/>
      <c r="M40" s="152"/>
      <c r="N40" s="156"/>
      <c r="O40" s="205"/>
      <c r="P40" s="205"/>
      <c r="Q40" s="157"/>
      <c r="R40" s="187"/>
      <c r="S40" s="187"/>
      <c r="T40" s="215"/>
      <c r="U40" s="216"/>
      <c r="V40" s="205"/>
      <c r="W40" s="152"/>
      <c r="X40" s="152"/>
      <c r="Y40" s="76" t="s">
        <v>717</v>
      </c>
      <c r="Z40" s="80" t="s">
        <v>315</v>
      </c>
      <c r="AA40" s="80" t="s">
        <v>23</v>
      </c>
      <c r="AB40" s="76" t="s">
        <v>553</v>
      </c>
      <c r="AC40" s="33" t="s">
        <v>7</v>
      </c>
      <c r="AD40" s="72">
        <v>12</v>
      </c>
      <c r="AE40" s="33">
        <v>3</v>
      </c>
      <c r="AF40" s="33">
        <v>3</v>
      </c>
      <c r="AG40" s="33">
        <v>3</v>
      </c>
      <c r="AH40" s="33">
        <v>3</v>
      </c>
      <c r="AI40" s="33" t="s">
        <v>23</v>
      </c>
      <c r="AJ40" s="80" t="s">
        <v>20</v>
      </c>
      <c r="AK40" s="80" t="s">
        <v>6</v>
      </c>
      <c r="AL40" s="80" t="s">
        <v>23</v>
      </c>
      <c r="AM40" s="80" t="s">
        <v>6</v>
      </c>
      <c r="AN40" s="80" t="s">
        <v>27</v>
      </c>
      <c r="AO40" s="33" t="s">
        <v>117</v>
      </c>
      <c r="AP40" s="33" t="s">
        <v>101</v>
      </c>
      <c r="AQ40" s="33" t="s">
        <v>103</v>
      </c>
      <c r="AR40" s="33" t="s">
        <v>105</v>
      </c>
      <c r="AS40" s="33" t="str">
        <f>+IF(AJ40="Preventivo","Prevenir",IF(AJ40="Detectivo","Detectar","No es un control"))</f>
        <v>Prevenir</v>
      </c>
      <c r="AT40" s="80" t="s">
        <v>108</v>
      </c>
      <c r="AU40" s="80" t="s">
        <v>110</v>
      </c>
      <c r="AV40" s="80" t="s">
        <v>112</v>
      </c>
      <c r="AW40" s="33">
        <f>+IF(AP40=$AP$6,$AP$10,$AP$11)</f>
        <v>15</v>
      </c>
      <c r="AX40" s="33">
        <f>+IF(AQ40=$AQ$6,$AQ$10,$AQ$11)</f>
        <v>15</v>
      </c>
      <c r="AY40" s="33">
        <f>+IF(AR40=$AR$6,$AR$10,$AR$11)</f>
        <v>15</v>
      </c>
      <c r="AZ40" s="33">
        <f>IF(AS40=$AS$6,$AS$10,IF(AS40=$AS$7,$AS$11,0))</f>
        <v>15</v>
      </c>
      <c r="BA40" s="33">
        <f>+IF(AT40=$AT$6,$AT$10,$AT$11)</f>
        <v>15</v>
      </c>
      <c r="BB40" s="33">
        <f>+IF(AU40=$AU$6,$AU$10,$AU$11)</f>
        <v>15</v>
      </c>
      <c r="BC40" s="33">
        <f>IF(AV40=$AV$6,$AV$10,IF(AV40=$AV$7,$AV$11,0))</f>
        <v>10</v>
      </c>
      <c r="BD40" s="72">
        <f>SUM(AW40:BC40)</f>
        <v>100</v>
      </c>
      <c r="BE40" s="72" t="str">
        <f>+IF(BD40&lt;=85,"Débil",IF(AND(BD40&gt;85,BD40&lt;96),"Moderado","Fuerte"))</f>
        <v>Fuerte</v>
      </c>
      <c r="BF40" s="34" t="s">
        <v>156</v>
      </c>
      <c r="BG40" s="72" t="str">
        <f>+IF(BF40=$BF$6,"Fuerte",IF(BF40=$BF$7,"Moderado","Débil"))</f>
        <v>Fuerte</v>
      </c>
      <c r="BH40" s="72" t="str">
        <f>+IF(AND(BE40="Fuerte",BG40="Fuerte"),"Fuerte",IF(BE40="Débil","Débil",IF(BG40="Débil","Débil","Moderado")))</f>
        <v>Fuerte</v>
      </c>
      <c r="BI40" s="72">
        <f>+IF(BH40=$BE$6,100,IF(BH40=$BE$7,50,0))</f>
        <v>100</v>
      </c>
      <c r="BJ40" s="191"/>
      <c r="BK40" s="186"/>
      <c r="BL40" s="155"/>
      <c r="BM40" s="155"/>
      <c r="BN40" s="156"/>
      <c r="BO40" s="185"/>
      <c r="BP40" s="156"/>
      <c r="BQ40" s="185"/>
      <c r="BR40" s="56" t="s">
        <v>48</v>
      </c>
    </row>
    <row r="41" spans="1:70" x14ac:dyDescent="0.25">
      <c r="K41" s="22"/>
      <c r="N41" s="203"/>
      <c r="O41" s="204"/>
      <c r="T41" s="203"/>
      <c r="U41" s="204"/>
      <c r="BJ41" s="203"/>
    </row>
    <row r="42" spans="1:70" x14ac:dyDescent="0.25">
      <c r="K42" s="22"/>
      <c r="N42" s="203"/>
      <c r="O42" s="204"/>
      <c r="T42" s="203"/>
      <c r="U42" s="204"/>
      <c r="BJ42" s="203"/>
    </row>
    <row r="43" spans="1:70" x14ac:dyDescent="0.25">
      <c r="K43" s="22"/>
      <c r="N43" s="203"/>
      <c r="O43" s="204"/>
      <c r="T43" s="203"/>
      <c r="U43" s="204"/>
      <c r="BJ43" s="203"/>
    </row>
    <row r="44" spans="1:70" x14ac:dyDescent="0.25">
      <c r="K44" s="22"/>
      <c r="N44" s="203"/>
      <c r="O44" s="204"/>
      <c r="T44" s="203"/>
      <c r="U44" s="204"/>
      <c r="BJ44" s="203"/>
    </row>
    <row r="45" spans="1:70" x14ac:dyDescent="0.25">
      <c r="K45" s="22"/>
      <c r="N45" s="203"/>
      <c r="O45" s="204"/>
      <c r="T45" s="203"/>
      <c r="U45" s="204"/>
      <c r="BJ45" s="203"/>
    </row>
    <row r="46" spans="1:70" x14ac:dyDescent="0.25">
      <c r="K46" s="22"/>
      <c r="N46" s="203"/>
      <c r="O46" s="204"/>
      <c r="T46" s="203"/>
      <c r="U46" s="204"/>
      <c r="BJ46" s="203"/>
    </row>
    <row r="47" spans="1:70" x14ac:dyDescent="0.25">
      <c r="K47" s="22"/>
      <c r="N47" s="203"/>
      <c r="O47" s="204"/>
      <c r="T47" s="203"/>
      <c r="U47" s="204"/>
      <c r="BJ47" s="203"/>
    </row>
    <row r="48" spans="1:70" x14ac:dyDescent="0.25">
      <c r="K48" s="22"/>
      <c r="N48" s="203"/>
      <c r="O48" s="204"/>
      <c r="T48" s="203"/>
      <c r="U48" s="204"/>
      <c r="BJ48" s="203"/>
    </row>
    <row r="49" spans="11:62" x14ac:dyDescent="0.25">
      <c r="K49" s="22"/>
      <c r="N49" s="203"/>
      <c r="O49" s="204"/>
      <c r="T49" s="203"/>
      <c r="U49" s="204"/>
      <c r="BJ49" s="203"/>
    </row>
    <row r="50" spans="11:62" x14ac:dyDescent="0.25">
      <c r="K50" s="22"/>
      <c r="N50" s="203"/>
      <c r="O50" s="204"/>
      <c r="T50" s="203"/>
      <c r="U50" s="204"/>
      <c r="BJ50" s="203"/>
    </row>
    <row r="51" spans="11:62" x14ac:dyDescent="0.25">
      <c r="K51" s="22"/>
      <c r="N51" s="203"/>
      <c r="O51" s="204"/>
      <c r="T51" s="203"/>
      <c r="U51" s="204"/>
      <c r="BJ51" s="203"/>
    </row>
    <row r="52" spans="11:62" x14ac:dyDescent="0.25">
      <c r="K52" s="22"/>
      <c r="N52" s="203"/>
      <c r="O52" s="204"/>
      <c r="T52" s="203"/>
      <c r="U52" s="204"/>
      <c r="BJ52" s="203"/>
    </row>
    <row r="53" spans="11:62" x14ac:dyDescent="0.25">
      <c r="K53" s="22"/>
      <c r="N53" s="203"/>
      <c r="O53" s="204"/>
      <c r="T53" s="203"/>
      <c r="U53" s="204"/>
      <c r="BJ53" s="203"/>
    </row>
    <row r="54" spans="11:62" x14ac:dyDescent="0.25">
      <c r="K54" s="22"/>
      <c r="N54" s="203"/>
      <c r="O54" s="204"/>
      <c r="T54" s="203"/>
      <c r="U54" s="204"/>
      <c r="BJ54" s="203"/>
    </row>
    <row r="55" spans="11:62" x14ac:dyDescent="0.25">
      <c r="K55" s="22"/>
      <c r="N55" s="203"/>
      <c r="O55" s="204"/>
      <c r="T55" s="203"/>
      <c r="U55" s="204"/>
      <c r="BJ55" s="203"/>
    </row>
    <row r="56" spans="11:62" x14ac:dyDescent="0.25">
      <c r="K56" s="22"/>
      <c r="N56" s="203"/>
      <c r="O56" s="204"/>
      <c r="T56" s="203"/>
      <c r="U56" s="204"/>
      <c r="BJ56" s="203"/>
    </row>
    <row r="57" spans="11:62" x14ac:dyDescent="0.25">
      <c r="K57" s="22"/>
    </row>
    <row r="58" spans="11:62" x14ac:dyDescent="0.25">
      <c r="K58" s="22"/>
      <c r="N58" s="203"/>
      <c r="O58" s="204"/>
      <c r="T58" s="203"/>
      <c r="U58" s="204"/>
      <c r="BJ58" s="203"/>
    </row>
    <row r="59" spans="11:62" x14ac:dyDescent="0.25">
      <c r="K59" s="22"/>
      <c r="N59" s="203"/>
      <c r="O59" s="204"/>
      <c r="T59" s="203"/>
      <c r="U59" s="204"/>
      <c r="BJ59" s="203"/>
    </row>
    <row r="60" spans="11:62" x14ac:dyDescent="0.25">
      <c r="K60" s="22"/>
      <c r="N60" s="203"/>
      <c r="O60" s="204"/>
      <c r="T60" s="203"/>
      <c r="U60" s="204"/>
      <c r="BJ60" s="203"/>
    </row>
    <row r="61" spans="11:62" x14ac:dyDescent="0.25">
      <c r="K61" s="22"/>
      <c r="N61" s="203"/>
      <c r="O61" s="204"/>
      <c r="T61" s="203"/>
      <c r="U61" s="204"/>
      <c r="BJ61" s="203"/>
    </row>
    <row r="62" spans="11:62" x14ac:dyDescent="0.25">
      <c r="K62" s="22"/>
      <c r="N62" s="203"/>
      <c r="O62" s="204"/>
      <c r="T62" s="203"/>
      <c r="U62" s="204"/>
      <c r="BJ62" s="203"/>
    </row>
    <row r="63" spans="11:62" x14ac:dyDescent="0.25">
      <c r="K63" s="22"/>
      <c r="N63" s="203"/>
      <c r="O63" s="204"/>
      <c r="T63" s="203"/>
      <c r="U63" s="204"/>
      <c r="BJ63" s="203"/>
    </row>
    <row r="64" spans="11:62" x14ac:dyDescent="0.25">
      <c r="K64" s="22"/>
      <c r="N64" s="203"/>
      <c r="O64" s="204"/>
      <c r="T64" s="203"/>
      <c r="U64" s="204"/>
      <c r="BJ64" s="203"/>
    </row>
    <row r="65" spans="11:62" x14ac:dyDescent="0.25">
      <c r="K65" s="22"/>
      <c r="N65" s="203"/>
      <c r="O65" s="204"/>
      <c r="T65" s="203"/>
      <c r="U65" s="204"/>
      <c r="BJ65" s="203"/>
    </row>
    <row r="66" spans="11:62" x14ac:dyDescent="0.25">
      <c r="K66" s="22"/>
      <c r="N66" s="203"/>
      <c r="O66" s="204"/>
      <c r="T66" s="203"/>
      <c r="U66" s="204"/>
      <c r="BJ66" s="203"/>
    </row>
    <row r="67" spans="11:62" x14ac:dyDescent="0.25">
      <c r="K67" s="22"/>
      <c r="N67" s="203"/>
      <c r="O67" s="204"/>
      <c r="T67" s="203"/>
      <c r="U67" s="204"/>
      <c r="BJ67" s="203"/>
    </row>
    <row r="68" spans="11:62" x14ac:dyDescent="0.25">
      <c r="K68" s="22"/>
      <c r="N68" s="203"/>
      <c r="O68" s="204"/>
      <c r="T68" s="203"/>
      <c r="U68" s="204"/>
      <c r="BJ68" s="203"/>
    </row>
    <row r="69" spans="11:62" x14ac:dyDescent="0.25">
      <c r="K69" s="22"/>
    </row>
    <row r="70" spans="11:62" x14ac:dyDescent="0.25">
      <c r="K70" s="22"/>
    </row>
    <row r="71" spans="11:62" x14ac:dyDescent="0.25">
      <c r="K71" s="22"/>
    </row>
    <row r="72" spans="11:62" x14ac:dyDescent="0.25">
      <c r="K72" s="22"/>
      <c r="N72" s="203"/>
      <c r="O72" s="204"/>
      <c r="T72" s="203"/>
      <c r="U72" s="204"/>
      <c r="BJ72" s="203"/>
    </row>
    <row r="73" spans="11:62" x14ac:dyDescent="0.25">
      <c r="K73" s="22"/>
      <c r="N73" s="203"/>
      <c r="O73" s="204"/>
      <c r="T73" s="203"/>
      <c r="U73" s="204"/>
      <c r="BJ73" s="203"/>
    </row>
    <row r="74" spans="11:62" x14ac:dyDescent="0.25">
      <c r="K74" s="22"/>
      <c r="N74" s="203"/>
      <c r="O74" s="204"/>
      <c r="T74" s="203"/>
      <c r="U74" s="204"/>
      <c r="BJ74" s="203"/>
    </row>
    <row r="75" spans="11:62" x14ac:dyDescent="0.25">
      <c r="K75" s="22"/>
      <c r="N75" s="203"/>
      <c r="O75" s="204"/>
      <c r="T75" s="203"/>
      <c r="U75" s="204"/>
      <c r="BJ75" s="203"/>
    </row>
    <row r="76" spans="11:62" x14ac:dyDescent="0.25">
      <c r="K76" s="22"/>
      <c r="N76" s="203"/>
      <c r="O76" s="204"/>
      <c r="T76" s="203"/>
      <c r="U76" s="204"/>
      <c r="BJ76" s="203"/>
    </row>
    <row r="77" spans="11:62" x14ac:dyDescent="0.25">
      <c r="K77" s="22"/>
    </row>
    <row r="78" spans="11:62" x14ac:dyDescent="0.25">
      <c r="K78" s="22"/>
      <c r="N78" s="203"/>
      <c r="O78" s="204"/>
      <c r="T78" s="203"/>
      <c r="U78" s="204"/>
      <c r="BJ78" s="203"/>
    </row>
    <row r="79" spans="11:62" x14ac:dyDescent="0.25">
      <c r="K79" s="22"/>
      <c r="N79" s="203"/>
      <c r="O79" s="204"/>
      <c r="T79" s="203"/>
      <c r="U79" s="204"/>
      <c r="BJ79" s="203"/>
    </row>
    <row r="80" spans="11:62" x14ac:dyDescent="0.25">
      <c r="K80" s="22"/>
      <c r="N80" s="203"/>
      <c r="O80" s="204"/>
      <c r="T80" s="203"/>
      <c r="U80" s="204"/>
      <c r="BJ80" s="203"/>
    </row>
    <row r="81" spans="11:62" x14ac:dyDescent="0.25">
      <c r="K81" s="22"/>
      <c r="N81" s="203"/>
      <c r="O81" s="204"/>
      <c r="T81" s="203"/>
      <c r="U81" s="204"/>
      <c r="BJ81" s="203"/>
    </row>
    <row r="82" spans="11:62" x14ac:dyDescent="0.25">
      <c r="K82" s="22"/>
      <c r="N82" s="203"/>
      <c r="O82" s="204"/>
      <c r="T82" s="203"/>
      <c r="U82" s="204"/>
      <c r="BJ82" s="203"/>
    </row>
    <row r="83" spans="11:62" x14ac:dyDescent="0.25">
      <c r="K83" s="22"/>
      <c r="N83" s="203"/>
      <c r="O83" s="204"/>
      <c r="T83" s="203"/>
      <c r="U83" s="204"/>
      <c r="BJ83" s="203"/>
    </row>
    <row r="84" spans="11:62" x14ac:dyDescent="0.25">
      <c r="K84" s="22"/>
      <c r="N84" s="203"/>
      <c r="O84" s="204"/>
      <c r="T84" s="203"/>
      <c r="U84" s="204"/>
      <c r="BJ84" s="203"/>
    </row>
    <row r="85" spans="11:62" x14ac:dyDescent="0.25">
      <c r="K85" s="22"/>
      <c r="N85" s="203"/>
      <c r="O85" s="204"/>
      <c r="T85" s="203"/>
      <c r="U85" s="204"/>
      <c r="BJ85" s="203"/>
    </row>
    <row r="86" spans="11:62" x14ac:dyDescent="0.25">
      <c r="K86" s="22"/>
      <c r="N86" s="203"/>
      <c r="O86" s="204"/>
      <c r="T86" s="203"/>
      <c r="U86" s="204"/>
      <c r="BJ86" s="203"/>
    </row>
    <row r="87" spans="11:62" x14ac:dyDescent="0.25">
      <c r="K87" s="22"/>
      <c r="N87" s="203"/>
      <c r="O87" s="204"/>
      <c r="T87" s="203"/>
      <c r="U87" s="204"/>
      <c r="BJ87" s="203"/>
    </row>
    <row r="88" spans="11:62" x14ac:dyDescent="0.25">
      <c r="N88" s="203"/>
      <c r="O88" s="204"/>
      <c r="T88" s="203"/>
      <c r="U88" s="204"/>
      <c r="BJ88" s="203"/>
    </row>
    <row r="89" spans="11:62" x14ac:dyDescent="0.25">
      <c r="N89" s="203"/>
      <c r="O89" s="204"/>
      <c r="T89" s="203"/>
      <c r="U89" s="204"/>
      <c r="BJ89" s="203"/>
    </row>
    <row r="90" spans="11:62" x14ac:dyDescent="0.25">
      <c r="N90" s="203"/>
      <c r="O90" s="204"/>
      <c r="T90" s="203"/>
      <c r="U90" s="204"/>
      <c r="BJ90" s="203"/>
    </row>
    <row r="92" spans="11:62" x14ac:dyDescent="0.25">
      <c r="N92" s="203"/>
      <c r="O92" s="204"/>
      <c r="T92" s="203"/>
      <c r="U92" s="204"/>
      <c r="BJ92" s="203"/>
    </row>
    <row r="93" spans="11:62" x14ac:dyDescent="0.25">
      <c r="N93" s="203"/>
      <c r="O93" s="204"/>
      <c r="T93" s="203"/>
      <c r="U93" s="204"/>
      <c r="BJ93" s="203"/>
    </row>
    <row r="94" spans="11:62" x14ac:dyDescent="0.25">
      <c r="N94" s="203"/>
      <c r="O94" s="204"/>
      <c r="T94" s="203"/>
      <c r="U94" s="204"/>
      <c r="BJ94" s="203"/>
    </row>
    <row r="97" spans="14:62" x14ac:dyDescent="0.25">
      <c r="N97" s="203"/>
      <c r="O97" s="204"/>
      <c r="T97" s="203"/>
      <c r="U97" s="204"/>
      <c r="BJ97" s="203"/>
    </row>
    <row r="98" spans="14:62" x14ac:dyDescent="0.25">
      <c r="N98" s="203"/>
      <c r="O98" s="204"/>
      <c r="T98" s="203"/>
      <c r="U98" s="204"/>
      <c r="BJ98" s="203"/>
    </row>
    <row r="99" spans="14:62" x14ac:dyDescent="0.25">
      <c r="N99" s="203"/>
      <c r="O99" s="204"/>
      <c r="T99" s="203"/>
      <c r="U99" s="204"/>
      <c r="BJ99" s="203"/>
    </row>
    <row r="100" spans="14:62" x14ac:dyDescent="0.25">
      <c r="N100" s="203"/>
      <c r="O100" s="204"/>
      <c r="T100" s="203"/>
      <c r="U100" s="204"/>
      <c r="BJ100" s="203"/>
    </row>
    <row r="101" spans="14:62" x14ac:dyDescent="0.25">
      <c r="N101" s="203"/>
      <c r="O101" s="204"/>
      <c r="T101" s="203"/>
      <c r="U101" s="204"/>
      <c r="BJ101" s="203"/>
    </row>
    <row r="102" spans="14:62" x14ac:dyDescent="0.25">
      <c r="N102" s="203"/>
      <c r="O102" s="204"/>
      <c r="T102" s="203"/>
      <c r="U102" s="204"/>
      <c r="BJ102" s="203"/>
    </row>
    <row r="103" spans="14:62" x14ac:dyDescent="0.25">
      <c r="N103" s="203"/>
      <c r="O103" s="204"/>
      <c r="T103" s="203"/>
      <c r="U103" s="204"/>
      <c r="BJ103" s="203"/>
    </row>
    <row r="104" spans="14:62" x14ac:dyDescent="0.25">
      <c r="N104" s="203"/>
      <c r="O104" s="204"/>
      <c r="T104" s="203"/>
      <c r="U104" s="204"/>
      <c r="BJ104" s="203"/>
    </row>
    <row r="105" spans="14:62" x14ac:dyDescent="0.25">
      <c r="N105" s="203"/>
      <c r="O105" s="204"/>
      <c r="T105" s="203"/>
      <c r="U105" s="204"/>
      <c r="BJ105" s="203"/>
    </row>
    <row r="109" spans="14:62" x14ac:dyDescent="0.25">
      <c r="N109" s="203"/>
      <c r="O109" s="204"/>
      <c r="T109" s="203"/>
      <c r="U109" s="204"/>
      <c r="BJ109" s="203"/>
    </row>
    <row r="110" spans="14:62" x14ac:dyDescent="0.25">
      <c r="N110" s="203"/>
      <c r="O110" s="204"/>
      <c r="T110" s="203"/>
      <c r="U110" s="204"/>
      <c r="BJ110" s="203"/>
    </row>
    <row r="111" spans="14:62" x14ac:dyDescent="0.25">
      <c r="N111" s="203"/>
      <c r="O111" s="204"/>
      <c r="T111" s="203"/>
      <c r="U111" s="204"/>
      <c r="BJ111" s="203"/>
    </row>
    <row r="112" spans="14:62" x14ac:dyDescent="0.25">
      <c r="N112" s="203"/>
      <c r="O112" s="204"/>
      <c r="T112" s="203"/>
      <c r="U112" s="204"/>
      <c r="BJ112" s="203"/>
    </row>
    <row r="113" spans="14:62" x14ac:dyDescent="0.25">
      <c r="N113" s="203"/>
      <c r="O113" s="204"/>
      <c r="T113" s="203"/>
      <c r="U113" s="204"/>
      <c r="BJ113" s="203"/>
    </row>
    <row r="114" spans="14:62" x14ac:dyDescent="0.25">
      <c r="N114" s="203"/>
      <c r="O114" s="204"/>
      <c r="T114" s="203"/>
      <c r="U114" s="204"/>
      <c r="BJ114" s="203"/>
    </row>
    <row r="115" spans="14:62" x14ac:dyDescent="0.25">
      <c r="N115" s="203"/>
      <c r="O115" s="204"/>
      <c r="T115" s="203"/>
      <c r="U115" s="204"/>
      <c r="BJ115" s="203"/>
    </row>
    <row r="116" spans="14:62" x14ac:dyDescent="0.25">
      <c r="N116" s="203"/>
      <c r="O116" s="204"/>
      <c r="T116" s="203"/>
      <c r="U116" s="204"/>
      <c r="BJ116" s="203"/>
    </row>
    <row r="117" spans="14:62" x14ac:dyDescent="0.25">
      <c r="N117" s="203"/>
      <c r="O117" s="204"/>
      <c r="T117" s="203"/>
      <c r="U117" s="204"/>
      <c r="BJ117" s="203"/>
    </row>
  </sheetData>
  <sheetProtection sheet="1" formatCells="0" formatColumns="0" formatRows="0" sort="0" autoFilter="0" pivotTables="0"/>
  <autoFilter ref="A36:BR39" xr:uid="{C17AB63A-CC2E-45B1-9000-3DF8F50B2535}"/>
  <mergeCells count="161">
    <mergeCell ref="A39:A40"/>
    <mergeCell ref="B39:B40"/>
    <mergeCell ref="E39:E40"/>
    <mergeCell ref="F39:F40"/>
    <mergeCell ref="BJ53:BJ54"/>
    <mergeCell ref="T53:T54"/>
    <mergeCell ref="U53:U54"/>
    <mergeCell ref="N53:N54"/>
    <mergeCell ref="O53:O54"/>
    <mergeCell ref="BJ50:BJ52"/>
    <mergeCell ref="T50:T52"/>
    <mergeCell ref="U50:U52"/>
    <mergeCell ref="N50:N52"/>
    <mergeCell ref="O50:O52"/>
    <mergeCell ref="BJ39:BJ40"/>
    <mergeCell ref="T39:T40"/>
    <mergeCell ref="U39:U40"/>
    <mergeCell ref="N39:N40"/>
    <mergeCell ref="O39:O40"/>
    <mergeCell ref="U41:U43"/>
    <mergeCell ref="BJ41:BJ43"/>
    <mergeCell ref="O41:O43"/>
    <mergeCell ref="T41:T43"/>
    <mergeCell ref="N41:N43"/>
    <mergeCell ref="BJ114:BJ117"/>
    <mergeCell ref="T114:T117"/>
    <mergeCell ref="U114:U117"/>
    <mergeCell ref="N114:N117"/>
    <mergeCell ref="O114:O117"/>
    <mergeCell ref="BJ109:BJ110"/>
    <mergeCell ref="T109:T110"/>
    <mergeCell ref="U109:U110"/>
    <mergeCell ref="N109:N110"/>
    <mergeCell ref="O109:O110"/>
    <mergeCell ref="U111:U113"/>
    <mergeCell ref="BJ111:BJ113"/>
    <mergeCell ref="O111:O113"/>
    <mergeCell ref="T111:T113"/>
    <mergeCell ref="N111:N113"/>
    <mergeCell ref="BJ102:BJ103"/>
    <mergeCell ref="T102:T103"/>
    <mergeCell ref="U102:U103"/>
    <mergeCell ref="N102:N103"/>
    <mergeCell ref="O102:O103"/>
    <mergeCell ref="U104:U105"/>
    <mergeCell ref="BJ104:BJ105"/>
    <mergeCell ref="O104:O105"/>
    <mergeCell ref="T104:T105"/>
    <mergeCell ref="N104:N105"/>
    <mergeCell ref="BJ97:BJ99"/>
    <mergeCell ref="T97:T99"/>
    <mergeCell ref="U97:U99"/>
    <mergeCell ref="N97:N99"/>
    <mergeCell ref="O97:O99"/>
    <mergeCell ref="U100:U101"/>
    <mergeCell ref="BJ100:BJ101"/>
    <mergeCell ref="O100:O101"/>
    <mergeCell ref="T100:T101"/>
    <mergeCell ref="N100:N101"/>
    <mergeCell ref="BJ88:BJ90"/>
    <mergeCell ref="T88:T90"/>
    <mergeCell ref="U88:U90"/>
    <mergeCell ref="N88:N90"/>
    <mergeCell ref="O88:O90"/>
    <mergeCell ref="U92:U94"/>
    <mergeCell ref="BJ92:BJ94"/>
    <mergeCell ref="O92:O94"/>
    <mergeCell ref="T92:T94"/>
    <mergeCell ref="N92:N94"/>
    <mergeCell ref="BJ83:BJ84"/>
    <mergeCell ref="T83:T84"/>
    <mergeCell ref="U83:U84"/>
    <mergeCell ref="N83:N84"/>
    <mergeCell ref="O83:O84"/>
    <mergeCell ref="U85:U87"/>
    <mergeCell ref="BJ85:BJ87"/>
    <mergeCell ref="O85:O87"/>
    <mergeCell ref="T85:T87"/>
    <mergeCell ref="N85:N87"/>
    <mergeCell ref="BJ78:BJ80"/>
    <mergeCell ref="T78:T80"/>
    <mergeCell ref="U78:U80"/>
    <mergeCell ref="N78:N80"/>
    <mergeCell ref="O78:O80"/>
    <mergeCell ref="U81:U82"/>
    <mergeCell ref="BJ81:BJ82"/>
    <mergeCell ref="O81:O82"/>
    <mergeCell ref="T81:T82"/>
    <mergeCell ref="N81:N82"/>
    <mergeCell ref="BJ72:BJ73"/>
    <mergeCell ref="T72:T73"/>
    <mergeCell ref="U72:U73"/>
    <mergeCell ref="N72:N73"/>
    <mergeCell ref="O72:O73"/>
    <mergeCell ref="U74:U76"/>
    <mergeCell ref="BJ74:BJ76"/>
    <mergeCell ref="O74:O76"/>
    <mergeCell ref="T74:T76"/>
    <mergeCell ref="N74:N76"/>
    <mergeCell ref="BJ62:BJ64"/>
    <mergeCell ref="T62:T64"/>
    <mergeCell ref="U62:U64"/>
    <mergeCell ref="N62:N64"/>
    <mergeCell ref="O62:O64"/>
    <mergeCell ref="U65:U68"/>
    <mergeCell ref="BJ65:BJ68"/>
    <mergeCell ref="O65:O68"/>
    <mergeCell ref="T65:T68"/>
    <mergeCell ref="N65:N68"/>
    <mergeCell ref="BJ58:BJ59"/>
    <mergeCell ref="T58:T59"/>
    <mergeCell ref="U58:U59"/>
    <mergeCell ref="N58:N59"/>
    <mergeCell ref="O58:O59"/>
    <mergeCell ref="U60:U61"/>
    <mergeCell ref="BJ60:BJ61"/>
    <mergeCell ref="O60:O61"/>
    <mergeCell ref="T60:T61"/>
    <mergeCell ref="N60:N61"/>
    <mergeCell ref="B2:D5"/>
    <mergeCell ref="E2:X5"/>
    <mergeCell ref="D28:F28"/>
    <mergeCell ref="D35:K35"/>
    <mergeCell ref="L35:X35"/>
    <mergeCell ref="Y35:BK35"/>
    <mergeCell ref="U55:U56"/>
    <mergeCell ref="BJ55:BJ56"/>
    <mergeCell ref="O55:O56"/>
    <mergeCell ref="T55:T56"/>
    <mergeCell ref="N55:N56"/>
    <mergeCell ref="BJ44:BJ47"/>
    <mergeCell ref="T44:T47"/>
    <mergeCell ref="U44:U47"/>
    <mergeCell ref="N44:N47"/>
    <mergeCell ref="O44:O47"/>
    <mergeCell ref="U48:U49"/>
    <mergeCell ref="BJ48:BJ49"/>
    <mergeCell ref="O48:O49"/>
    <mergeCell ref="T48:T49"/>
    <mergeCell ref="N48:N49"/>
    <mergeCell ref="H39:H40"/>
    <mergeCell ref="G39:G40"/>
    <mergeCell ref="X39:X40"/>
    <mergeCell ref="BL39:BL40"/>
    <mergeCell ref="BM39:BM40"/>
    <mergeCell ref="BN39:BN40"/>
    <mergeCell ref="BO39:BO40"/>
    <mergeCell ref="BP39:BP40"/>
    <mergeCell ref="BQ39:BQ40"/>
    <mergeCell ref="K39:K40"/>
    <mergeCell ref="I39:I40"/>
    <mergeCell ref="J39:J40"/>
    <mergeCell ref="W39:W40"/>
    <mergeCell ref="S39:S40"/>
    <mergeCell ref="R39:R40"/>
    <mergeCell ref="L39:L40"/>
    <mergeCell ref="M39:M40"/>
    <mergeCell ref="P39:P40"/>
    <mergeCell ref="Q39:Q40"/>
    <mergeCell ref="V39:V40"/>
    <mergeCell ref="BK39:BK40"/>
  </mergeCells>
  <conditionalFormatting sqref="W38 X37:X39 O37:Q39 U37:V39">
    <cfRule type="containsText" dxfId="423" priority="252" operator="containsText" text="RIESGO BAJO">
      <formula>NOT(ISERROR(SEARCH("RIESGO BAJO",O37)))</formula>
    </cfRule>
    <cfRule type="containsText" dxfId="422" priority="253" operator="containsText" text="RIESGO MODERADO">
      <formula>NOT(ISERROR(SEARCH("RIESGO MODERADO",O37)))</formula>
    </cfRule>
    <cfRule type="containsText" dxfId="421" priority="254" operator="containsText" text="RIESGO ALTO">
      <formula>NOT(ISERROR(SEARCH("RIESGO ALTO",O37)))</formula>
    </cfRule>
    <cfRule type="containsText" dxfId="420" priority="255" operator="containsText" text="RIESGO EXTREMO">
      <formula>NOT(ISERROR(SEARCH("RIESGO EXTREMO",O37)))</formula>
    </cfRule>
  </conditionalFormatting>
  <conditionalFormatting sqref="W39">
    <cfRule type="containsText" dxfId="419" priority="163" operator="containsText" text="RIESGO BAJO">
      <formula>NOT(ISERROR(SEARCH("RIESGO BAJO",W39)))</formula>
    </cfRule>
    <cfRule type="containsText" dxfId="418" priority="164" operator="containsText" text="RIESGO MODERADO">
      <formula>NOT(ISERROR(SEARCH("RIESGO MODERADO",W39)))</formula>
    </cfRule>
    <cfRule type="containsText" dxfId="417" priority="165" operator="containsText" text="RIESGO ALTO">
      <formula>NOT(ISERROR(SEARCH("RIESGO ALTO",W39)))</formula>
    </cfRule>
    <cfRule type="containsText" dxfId="416" priority="166" operator="containsText" text="RIESGO EXTREMO">
      <formula>NOT(ISERROR(SEARCH("RIESGO EXTREMO",W39)))</formula>
    </cfRule>
  </conditionalFormatting>
  <conditionalFormatting sqref="W37">
    <cfRule type="containsText" dxfId="415" priority="171" operator="containsText" text="RIESGO BAJO">
      <formula>NOT(ISERROR(SEARCH("RIESGO BAJO",W37)))</formula>
    </cfRule>
    <cfRule type="containsText" dxfId="414" priority="172" operator="containsText" text="RIESGO MODERADO">
      <formula>NOT(ISERROR(SEARCH("RIESGO MODERADO",W37)))</formula>
    </cfRule>
    <cfRule type="containsText" dxfId="413" priority="173" operator="containsText" text="RIESGO ALTO">
      <formula>NOT(ISERROR(SEARCH("RIESGO ALTO",W37)))</formula>
    </cfRule>
    <cfRule type="containsText" dxfId="412" priority="174" operator="containsText" text="RIESGO EXTREMO">
      <formula>NOT(ISERROR(SEARCH("RIESGO EXTREMO",W37)))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Q37:Q39" xr:uid="{ABC85790-D576-4657-94C3-2235D281DE35}">
      <formula1>#REF!</formula1>
    </dataValidation>
    <dataValidation type="list" allowBlank="1" showInputMessage="1" showErrorMessage="1" sqref="H37:H39" xr:uid="{2D7173A1-E65F-425B-82D0-8EC1F9C6BA0F}">
      <formula1>$H$6:$H$12</formula1>
    </dataValidation>
    <dataValidation type="list" allowBlank="1" showInputMessage="1" showErrorMessage="1" sqref="G37:G39" xr:uid="{DA4F31BD-9BAA-4D3F-916E-FAAAF3887331}">
      <formula1>$G$6:$G$11</formula1>
    </dataValidation>
    <dataValidation type="list" allowBlank="1" showInputMessage="1" showErrorMessage="1" sqref="F37:F39" xr:uid="{608BD354-0995-490F-A696-D77B482969CF}">
      <formula1>$F$6:$F$11</formula1>
    </dataValidation>
    <dataValidation type="list" allowBlank="1" showInputMessage="1" showErrorMessage="1" sqref="BM39 BL37:BL39" xr:uid="{2D248B59-BBB2-4E34-A2AE-C79EE1A455D3}">
      <formula1>$BL$6:$BL$7</formula1>
    </dataValidation>
    <dataValidation type="list" allowBlank="1" showInputMessage="1" showErrorMessage="1" sqref="BM37:BM38" xr:uid="{532ACA2A-1CDB-4443-AC74-4C646A447BD2}">
      <formula1>$BM$6:$BM$8</formula1>
    </dataValidation>
    <dataValidation type="list" allowBlank="1" showInputMessage="1" showErrorMessage="1" sqref="L37:L39 R37:R39" xr:uid="{800935B9-AA47-4952-908D-577D6AAD02FD}">
      <formula1>$L$6:$L$10</formula1>
    </dataValidation>
    <dataValidation type="list" allowBlank="1" showInputMessage="1" showErrorMessage="1" sqref="AO37:AO40" xr:uid="{811ED04E-3642-47CA-9B2E-260488986FF8}">
      <formula1>$AO$6:$AO$7</formula1>
    </dataValidation>
    <dataValidation type="list" allowBlank="1" showInputMessage="1" showErrorMessage="1" sqref="AI37:AI40" xr:uid="{D5E06228-C388-45E9-BB02-1F620A1C063D}">
      <formula1>$AI$6:$AI$7</formula1>
    </dataValidation>
    <dataValidation type="list" allowBlank="1" showInputMessage="1" showErrorMessage="1" sqref="AC37:AC40" xr:uid="{F3924C76-DBED-4B23-A935-FE9B13A86603}">
      <formula1>$AC$6:$AC$7</formula1>
    </dataValidation>
    <dataValidation type="list" allowBlank="1" showInputMessage="1" showErrorMessage="1" sqref="BF37:BF40" xr:uid="{D8393DA0-9EC8-40AD-AB4B-750A00792CF5}">
      <formula1>$BF$6:$BF$8</formula1>
    </dataValidation>
    <dataValidation type="list" allowBlank="1" showInputMessage="1" showErrorMessage="1" sqref="AV37:AV40" xr:uid="{83598C40-B0C0-4593-A812-792DBC53A5DA}">
      <formula1>$AV$6:$AV$8</formula1>
    </dataValidation>
    <dataValidation type="list" allowBlank="1" showInputMessage="1" showErrorMessage="1" sqref="AU37:AU40" xr:uid="{41FBDD80-C945-4365-B09B-A52D1BA7575D}">
      <formula1>$AU$6:$AU$7</formula1>
    </dataValidation>
    <dataValidation type="list" allowBlank="1" showInputMessage="1" showErrorMessage="1" sqref="AT37:AT40" xr:uid="{AF26A68C-2550-40A9-8E35-D3E1A9F18E1B}">
      <formula1>$AT$6:$AT$7</formula1>
    </dataValidation>
    <dataValidation type="list" allowBlank="1" showInputMessage="1" showErrorMessage="1" sqref="AS37:AS40" xr:uid="{CCB02C43-04E6-44D1-AA69-FBDB91D086C9}">
      <formula1>$AS$6:$AS$8</formula1>
    </dataValidation>
    <dataValidation type="list" allowBlank="1" showInputMessage="1" showErrorMessage="1" sqref="AR37:AR40" xr:uid="{67227035-BCCE-496D-AD5B-A1AF9563BB0B}">
      <formula1>$AR$6:$AR$7</formula1>
    </dataValidation>
    <dataValidation type="list" allowBlank="1" showInputMessage="1" showErrorMessage="1" sqref="AQ37:AQ40" xr:uid="{C07CED4C-3174-4977-8B17-5A77415E4548}">
      <formula1>$AQ$6:$AQ$7</formula1>
    </dataValidation>
    <dataValidation type="list" allowBlank="1" showInputMessage="1" showErrorMessage="1" sqref="AP37:AP40" xr:uid="{57AC0BC0-DBA5-4A93-901A-FE8023A51200}">
      <formula1>$AP$6:$AP$7</formula1>
    </dataValidation>
    <dataValidation type="list" allowBlank="1" showInputMessage="1" showErrorMessage="1" sqref="AK37:AM40" xr:uid="{ACE087BE-76C8-498D-8415-9A2B73FF2C0C}">
      <formula1>$AK$6:$AK$7</formula1>
    </dataValidation>
    <dataValidation type="list" allowBlank="1" showInputMessage="1" showErrorMessage="1" sqref="AA37:AA40" xr:uid="{29839075-2FA1-4A23-A6A5-BF29EE261825}">
      <formula1>$AA$6:$AA$7</formula1>
    </dataValidation>
    <dataValidation type="list" allowBlank="1" showInputMessage="1" showErrorMessage="1" sqref="AJ37:AJ40" xr:uid="{62C267AE-BD38-4CA3-ACE4-77E5E1494FB1}">
      <formula1>$AJ$6:$AJ$8</formula1>
    </dataValidation>
    <dataValidation type="list" allowBlank="1" showInputMessage="1" showErrorMessage="1" sqref="X37:X39" xr:uid="{44A0DC2F-266A-4AA9-9DC1-882DBC87ADCB}">
      <formula1>$X$6:$X$7</formula1>
    </dataValidation>
    <dataValidation type="list" allowBlank="1" showInputMessage="1" showErrorMessage="1" sqref="D37:D40" xr:uid="{E11BAC69-222D-4E92-8AFB-BE87FFC234FE}">
      <formula1>$D$6:$D$25</formula1>
    </dataValidation>
    <dataValidation type="list" allowBlank="1" showInputMessage="1" showErrorMessage="1" sqref="E37:E39" xr:uid="{1026EE26-02C1-485B-9339-C61F38A03B2A}">
      <formula1>$E$6:$E$15</formula1>
    </dataValidation>
    <dataValidation type="list" allowBlank="1" showInputMessage="1" showErrorMessage="1" sqref="AN37:AN40" xr:uid="{82651940-4138-4A28-A54D-CB28DEA7D4BA}">
      <formula1>$AN$6:$AN$14</formula1>
    </dataValidation>
    <dataValidation type="list" allowBlank="1" showInputMessage="1" showErrorMessage="1" sqref="S37:S39 M37:M39" xr:uid="{ED1E7896-1E07-4478-8F89-BE681BE925A8}">
      <formula1>$M$6:$M$10</formula1>
    </dataValidation>
  </dataValidations>
  <pageMargins left="0.25" right="0.25" top="0.75" bottom="0.75" header="0.3" footer="0.3"/>
  <pageSetup scale="21"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C628-78E3-44DF-9C39-008E81D96CD3}">
  <sheetPr>
    <tabColor theme="8" tint="-0.249977111117893"/>
  </sheetPr>
  <dimension ref="A1:EH108"/>
  <sheetViews>
    <sheetView showGridLines="0" zoomScale="70" zoomScaleNormal="70" zoomScaleSheetLayoutView="9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2.3320312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78" width="11.44140625" style="1" customWidth="1"/>
    <col min="79"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719</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138" s="4" customFormat="1" ht="15.05" hidden="1" thickBot="1" x14ac:dyDescent="0.35">
      <c r="B33" s="15"/>
      <c r="C33" s="27"/>
      <c r="AG33" s="16"/>
      <c r="AH33" s="16"/>
      <c r="BR33" s="27"/>
    </row>
    <row r="34" spans="1:138" s="4" customFormat="1" ht="15.05" hidden="1" thickBot="1" x14ac:dyDescent="0.35">
      <c r="B34" s="15"/>
      <c r="C34" s="27"/>
      <c r="AG34" s="16"/>
      <c r="AH34" s="16"/>
      <c r="BR34" s="27"/>
    </row>
    <row r="35" spans="1:138"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138"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138" s="36" customFormat="1" ht="108" customHeight="1" x14ac:dyDescent="0.25">
      <c r="A37" s="150">
        <v>37</v>
      </c>
      <c r="B37" s="150" t="s">
        <v>441</v>
      </c>
      <c r="C37" s="99" t="s">
        <v>51</v>
      </c>
      <c r="D37" s="75" t="s">
        <v>51</v>
      </c>
      <c r="E37" s="151" t="s">
        <v>290</v>
      </c>
      <c r="F37" s="152" t="s">
        <v>69</v>
      </c>
      <c r="G37" s="152" t="s">
        <v>76</v>
      </c>
      <c r="H37" s="152" t="s">
        <v>80</v>
      </c>
      <c r="I37" s="153" t="s">
        <v>291</v>
      </c>
      <c r="J37" s="154" t="s">
        <v>292</v>
      </c>
      <c r="K37" s="153" t="s">
        <v>293</v>
      </c>
      <c r="L37" s="155">
        <v>3</v>
      </c>
      <c r="M37" s="155">
        <v>4</v>
      </c>
      <c r="N37" s="156">
        <f>+L37*M37</f>
        <v>12</v>
      </c>
      <c r="O37" s="205" t="str">
        <f t="shared" ref="O37:O42" si="0">(CONCATENATE(L37,M37))</f>
        <v>34</v>
      </c>
      <c r="P37" s="205" t="str">
        <f>IF(OR(O37="11",O37="12",O37="21",O37="22",O37="31"),$P$9,IF(OR(O37="41",O37="32",O37="23",O37="13"),$P$8,IF(OR(O37="51",O37="52",O37="42",O37="43",O37="33",O37="24",O37="14"),$P$7,IF(OR(O37="53",O37="54",O37="44",O37="34",O37="55",O37="45",O37="35",O37="25",O37="15"),$P$6,0))))</f>
        <v>RIESGO EXTREMO</v>
      </c>
      <c r="Q37" s="205" t="s">
        <v>90</v>
      </c>
      <c r="R37" s="187">
        <f>INT(L37-BO37)</f>
        <v>2</v>
      </c>
      <c r="S37" s="187">
        <f>INT(M37-BQ37)</f>
        <v>3</v>
      </c>
      <c r="T37" s="156">
        <f t="shared" ref="T37:T44" si="1">+R37*S37</f>
        <v>6</v>
      </c>
      <c r="U37" s="205" t="str">
        <f t="shared" ref="U37:U42" si="2">(CONCATENATE(R37,S37))</f>
        <v>23</v>
      </c>
      <c r="V37" s="205" t="str">
        <f>IF(OR(U37="11",U37="12",U37="21",U37="22",U37="31"),$P$9,IF(OR(U37="41",U37="32",U37="23",U37="13"),$P$8,IF(OR(U37="51",U37="52",U37="42",U37="43",U37="33",U37="24",U37="14"),$P$7,IF(OR(U37="53",U37="54",U37="44",U37="34",U37="55",U37="45",U37="35",U37="25",U37="15"),$P$6,0))))</f>
        <v>RIESGO MODERADO</v>
      </c>
      <c r="W37" s="152" t="s">
        <v>533</v>
      </c>
      <c r="X37" s="152" t="s">
        <v>23</v>
      </c>
      <c r="Y37" s="76" t="s">
        <v>720</v>
      </c>
      <c r="Z37" s="80" t="s">
        <v>588</v>
      </c>
      <c r="AA37" s="33" t="s">
        <v>23</v>
      </c>
      <c r="AB37" s="80" t="s">
        <v>589</v>
      </c>
      <c r="AC37" s="33" t="s">
        <v>7</v>
      </c>
      <c r="AD37" s="72">
        <f t="shared" ref="AD37:AD44" si="3">+SUM(AE37:AH37)</f>
        <v>12</v>
      </c>
      <c r="AE37" s="33">
        <v>3</v>
      </c>
      <c r="AF37" s="33">
        <v>3</v>
      </c>
      <c r="AG37" s="33">
        <v>3</v>
      </c>
      <c r="AH37" s="33">
        <v>3</v>
      </c>
      <c r="AI37" s="33" t="s">
        <v>23</v>
      </c>
      <c r="AJ37" s="33" t="s">
        <v>21</v>
      </c>
      <c r="AK37" s="33" t="s">
        <v>6</v>
      </c>
      <c r="AL37" s="33" t="s">
        <v>6</v>
      </c>
      <c r="AM37" s="33" t="s">
        <v>6</v>
      </c>
      <c r="AN37" s="33" t="s">
        <v>27</v>
      </c>
      <c r="AO37" s="33" t="s">
        <v>117</v>
      </c>
      <c r="AP37" s="33" t="s">
        <v>101</v>
      </c>
      <c r="AQ37" s="33" t="s">
        <v>103</v>
      </c>
      <c r="AR37" s="33" t="s">
        <v>105</v>
      </c>
      <c r="AS37" s="33" t="str">
        <f t="shared" ref="AS37:AS44" si="4">+IF(AJ37="Preventivo","Prevenir",IF(AJ37="Detectivo","Detectar","No es un control"))</f>
        <v>Detectar</v>
      </c>
      <c r="AT37" s="80" t="s">
        <v>108</v>
      </c>
      <c r="AU37" s="80" t="s">
        <v>110</v>
      </c>
      <c r="AV37" s="80" t="s">
        <v>112</v>
      </c>
      <c r="AW37" s="33">
        <f t="shared" ref="AW37:AW44" si="5">+IF(AP37=$AP$6,$AP$10,$AP$11)</f>
        <v>15</v>
      </c>
      <c r="AX37" s="33">
        <f t="shared" ref="AX37:AX44" si="6">+IF(AQ37=$AQ$6,$AQ$10,$AQ$11)</f>
        <v>15</v>
      </c>
      <c r="AY37" s="33">
        <f t="shared" ref="AY37:AY44" si="7">+IF(AR37=$AR$6,$AR$10,$AR$11)</f>
        <v>15</v>
      </c>
      <c r="AZ37" s="33">
        <f t="shared" ref="AZ37:AZ44" si="8">IF(AS37=$AS$6,$AS$10,IF(AS37=$AS$7,$AS$11,0))</f>
        <v>10</v>
      </c>
      <c r="BA37" s="33">
        <f t="shared" ref="BA37:BA44" si="9">+IF(AT37=$AT$6,$AT$10,$AT$11)</f>
        <v>15</v>
      </c>
      <c r="BB37" s="33">
        <f t="shared" ref="BB37:BB44" si="10">+IF(AU37=$AU$6,$AU$10,$AU$11)</f>
        <v>15</v>
      </c>
      <c r="BC37" s="33">
        <f t="shared" ref="BC37:BC44" si="11">IF(AV37=$AV$6,$AV$10,IF(AV37=$AV$7,$AV$11,0))</f>
        <v>10</v>
      </c>
      <c r="BD37" s="72">
        <f t="shared" ref="BD37:BD44" si="12">SUM(AW37:BC37)</f>
        <v>95</v>
      </c>
      <c r="BE37" s="72" t="str">
        <f t="shared" ref="BE37:BE44" si="13">+IF(BD37&lt;=85,"Débil",IF(AND(BD37&gt;85,BD37&lt;96),"Moderado","Fuerte"))</f>
        <v>Moderado</v>
      </c>
      <c r="BF37" s="34" t="s">
        <v>156</v>
      </c>
      <c r="BG37" s="72" t="str">
        <f t="shared" ref="BG37:BG44" si="14">+IF(BF37=$BF$6,"Fuerte",IF(BF37=$BF$7,"Moderado","Débil"))</f>
        <v>Fuerte</v>
      </c>
      <c r="BH37" s="72" t="str">
        <f t="shared" ref="BH37:BH44" si="15">+IF(AND(BE37="Fuerte",BG37="Fuerte"),"Fuerte",IF(BE37="Débil","Débil",IF(BG37="Débil","Débil","Moderado")))</f>
        <v>Moderado</v>
      </c>
      <c r="BI37" s="72">
        <f t="shared" ref="BI37:BI44" si="16">+IF(BH37=$BE$6,100,IF(BH37=$BE$7,50,0))</f>
        <v>50</v>
      </c>
      <c r="BJ37" s="149">
        <f>+AVERAGE(BI37:BI38)</f>
        <v>75</v>
      </c>
      <c r="BK37" s="186" t="str">
        <f>IF(BJ37&lt;50,"Débil",IF(BJ37=100,"Fuerte","Moderado"))</f>
        <v>Moderado</v>
      </c>
      <c r="BL37" s="39" t="s">
        <v>165</v>
      </c>
      <c r="BM37" s="39" t="s">
        <v>167</v>
      </c>
      <c r="BN37" s="66">
        <f>IF(E37=$E$7,0,IF(AND(BK37="Fuerte",BL37="Directamente"),2,IF(AND(BK37="Moderado",BL37="Directamente"),1,0)))</f>
        <v>1</v>
      </c>
      <c r="BO37" s="185">
        <f>+AVERAGE(BN37:BN38)</f>
        <v>1</v>
      </c>
      <c r="BP37" s="66">
        <f>IF(D37=$E$7,0,IF(AND(BK37="Fuerte",BL37="Indirectamente"),1,IF(AND(BK37="Fuerte",BL37="Directamente"),2,IF(AND(BK37="Moderado",BL37="Directamente"),1,0))))</f>
        <v>1</v>
      </c>
      <c r="BQ37" s="185">
        <f>+AVERAGE(BP37:BP38)</f>
        <v>1</v>
      </c>
      <c r="BR37" s="99" t="s">
        <v>51</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108" customHeight="1" x14ac:dyDescent="0.25">
      <c r="A38" s="150"/>
      <c r="B38" s="150"/>
      <c r="C38" s="99" t="s">
        <v>51</v>
      </c>
      <c r="D38" s="75" t="s">
        <v>51</v>
      </c>
      <c r="E38" s="151"/>
      <c r="F38" s="152"/>
      <c r="G38" s="152"/>
      <c r="H38" s="152"/>
      <c r="I38" s="153"/>
      <c r="J38" s="154"/>
      <c r="K38" s="153"/>
      <c r="L38" s="155"/>
      <c r="M38" s="155"/>
      <c r="N38" s="156">
        <f>+L38*M38</f>
        <v>0</v>
      </c>
      <c r="O38" s="205"/>
      <c r="P38" s="205"/>
      <c r="Q38" s="205"/>
      <c r="R38" s="155">
        <f>+L38-BN38</f>
        <v>-1</v>
      </c>
      <c r="S38" s="155">
        <f>+M38-BQ38</f>
        <v>0</v>
      </c>
      <c r="T38" s="156">
        <f t="shared" si="1"/>
        <v>0</v>
      </c>
      <c r="U38" s="205"/>
      <c r="V38" s="205"/>
      <c r="W38" s="155"/>
      <c r="X38" s="155"/>
      <c r="Y38" s="76" t="s">
        <v>787</v>
      </c>
      <c r="Z38" s="80" t="s">
        <v>294</v>
      </c>
      <c r="AA38" s="33" t="s">
        <v>23</v>
      </c>
      <c r="AB38" s="80" t="s">
        <v>590</v>
      </c>
      <c r="AC38" s="33" t="s">
        <v>7</v>
      </c>
      <c r="AD38" s="72">
        <f t="shared" si="3"/>
        <v>48</v>
      </c>
      <c r="AE38" s="33">
        <v>12</v>
      </c>
      <c r="AF38" s="33">
        <v>12</v>
      </c>
      <c r="AG38" s="33">
        <v>12</v>
      </c>
      <c r="AH38" s="33">
        <v>12</v>
      </c>
      <c r="AI38" s="33" t="s">
        <v>23</v>
      </c>
      <c r="AJ38" s="33" t="s">
        <v>20</v>
      </c>
      <c r="AK38" s="33" t="s">
        <v>6</v>
      </c>
      <c r="AL38" s="33" t="s">
        <v>6</v>
      </c>
      <c r="AM38" s="33" t="s">
        <v>6</v>
      </c>
      <c r="AN38" s="33" t="s">
        <v>25</v>
      </c>
      <c r="AO38" s="33" t="s">
        <v>117</v>
      </c>
      <c r="AP38" s="33" t="s">
        <v>101</v>
      </c>
      <c r="AQ38" s="33" t="s">
        <v>103</v>
      </c>
      <c r="AR38" s="33" t="s">
        <v>105</v>
      </c>
      <c r="AS38" s="33" t="str">
        <f t="shared" si="4"/>
        <v>Prevenir</v>
      </c>
      <c r="AT38" s="80" t="s">
        <v>108</v>
      </c>
      <c r="AU38" s="80" t="s">
        <v>110</v>
      </c>
      <c r="AV38" s="80" t="s">
        <v>112</v>
      </c>
      <c r="AW38" s="33">
        <f t="shared" si="5"/>
        <v>15</v>
      </c>
      <c r="AX38" s="33">
        <f t="shared" si="6"/>
        <v>15</v>
      </c>
      <c r="AY38" s="33">
        <f t="shared" si="7"/>
        <v>15</v>
      </c>
      <c r="AZ38" s="33">
        <f t="shared" si="8"/>
        <v>15</v>
      </c>
      <c r="BA38" s="33">
        <f t="shared" si="9"/>
        <v>15</v>
      </c>
      <c r="BB38" s="33">
        <f t="shared" si="10"/>
        <v>15</v>
      </c>
      <c r="BC38" s="33">
        <f t="shared" si="11"/>
        <v>10</v>
      </c>
      <c r="BD38" s="72">
        <f t="shared" si="12"/>
        <v>100</v>
      </c>
      <c r="BE38" s="72" t="str">
        <f t="shared" si="13"/>
        <v>Fuerte</v>
      </c>
      <c r="BF38" s="34" t="s">
        <v>156</v>
      </c>
      <c r="BG38" s="72" t="str">
        <f t="shared" si="14"/>
        <v>Fuerte</v>
      </c>
      <c r="BH38" s="72" t="str">
        <f t="shared" si="15"/>
        <v>Fuerte</v>
      </c>
      <c r="BI38" s="72">
        <f t="shared" si="16"/>
        <v>100</v>
      </c>
      <c r="BJ38" s="149"/>
      <c r="BK38" s="186"/>
      <c r="BL38" s="39" t="s">
        <v>165</v>
      </c>
      <c r="BM38" s="39" t="s">
        <v>165</v>
      </c>
      <c r="BN38" s="66">
        <f>IF(E38=$E$7,0,IF(AND(BK37="Fuerte",BL38="Directamente"),2,IF(AND(BK37="Moderado",BL38="Directamente"),1,0)))</f>
        <v>1</v>
      </c>
      <c r="BO38" s="185"/>
      <c r="BP38" s="66">
        <f>IF(D38=$E$7,0,IF(AND(BK37="Fuerte",BL38="Indirectamente"),1,IF(AND(BK37="Fuerte",BL38="Directamente"),2,IF(AND(BK37="Moderado",BL38="Directamente"),1,0))))</f>
        <v>1</v>
      </c>
      <c r="BQ38" s="185"/>
      <c r="BR38" s="99" t="s">
        <v>51</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s="37" customFormat="1" ht="98.3" customHeight="1" x14ac:dyDescent="0.2">
      <c r="A39" s="150">
        <v>38</v>
      </c>
      <c r="B39" s="150" t="s">
        <v>442</v>
      </c>
      <c r="C39" s="99" t="s">
        <v>51</v>
      </c>
      <c r="D39" s="75" t="s">
        <v>51</v>
      </c>
      <c r="E39" s="151" t="s">
        <v>34</v>
      </c>
      <c r="F39" s="152" t="s">
        <v>66</v>
      </c>
      <c r="G39" s="152" t="s">
        <v>41</v>
      </c>
      <c r="H39" s="152" t="s">
        <v>72</v>
      </c>
      <c r="I39" s="153" t="s">
        <v>301</v>
      </c>
      <c r="J39" s="154" t="s">
        <v>302</v>
      </c>
      <c r="K39" s="153" t="s">
        <v>303</v>
      </c>
      <c r="L39" s="152">
        <v>3</v>
      </c>
      <c r="M39" s="152">
        <v>5</v>
      </c>
      <c r="N39" s="156">
        <f>+L39*M39</f>
        <v>15</v>
      </c>
      <c r="O39" s="205" t="str">
        <f t="shared" si="0"/>
        <v>35</v>
      </c>
      <c r="P39" s="205" t="str">
        <f t="shared" ref="P39:P44" si="17">IF(OR(O39="11",O39="12",O39="21",O39="22",O39="31"),$P$9,IF(OR(O39="41",O39="32",O39="23",O39="13"),$P$8,IF(OR(O39="51",O39="52",O39="42",O39="43",O39="33",O39="24",O39="14"),$P$7,IF(OR(O39="53",O39="54",O39="44",O39="34",O39="55",O39="45",O39="35",O39="25",O39="15"),$P$6,0))))</f>
        <v>RIESGO EXTREMO</v>
      </c>
      <c r="Q39" s="157" t="s">
        <v>90</v>
      </c>
      <c r="R39" s="187">
        <f>INT(L39-BO39)</f>
        <v>2</v>
      </c>
      <c r="S39" s="187">
        <f>INT(M39-BQ39)</f>
        <v>5</v>
      </c>
      <c r="T39" s="156">
        <f t="shared" si="1"/>
        <v>10</v>
      </c>
      <c r="U39" s="205" t="str">
        <f t="shared" si="2"/>
        <v>25</v>
      </c>
      <c r="V39" s="205" t="str">
        <f t="shared" ref="V39:V44" si="18">IF(OR(U39="11",U39="12",U39="21",U39="22",U39="31"),$P$9,IF(OR(U39="41",U39="32",U39="23",U39="13"),$P$8,IF(OR(U39="51",U39="52",U39="42",U39="43",U39="33",U39="24",U39="14"),$P$7,IF(OR(U39="53",U39="54",U39="44",U39="34",U39="55",U39="45",U39="35",U39="25",U39="15"),$P$6,0))))</f>
        <v>RIESGO EXTREMO</v>
      </c>
      <c r="W39" s="152" t="s">
        <v>533</v>
      </c>
      <c r="X39" s="152" t="s">
        <v>23</v>
      </c>
      <c r="Y39" s="76" t="s">
        <v>721</v>
      </c>
      <c r="Z39" s="80" t="s">
        <v>591</v>
      </c>
      <c r="AA39" s="80" t="s">
        <v>23</v>
      </c>
      <c r="AB39" s="80" t="s">
        <v>592</v>
      </c>
      <c r="AC39" s="33" t="s">
        <v>7</v>
      </c>
      <c r="AD39" s="72">
        <f t="shared" si="3"/>
        <v>4</v>
      </c>
      <c r="AE39" s="33">
        <v>1</v>
      </c>
      <c r="AF39" s="33">
        <v>1</v>
      </c>
      <c r="AG39" s="33">
        <v>1</v>
      </c>
      <c r="AH39" s="33">
        <v>1</v>
      </c>
      <c r="AI39" s="33" t="s">
        <v>23</v>
      </c>
      <c r="AJ39" s="80" t="s">
        <v>20</v>
      </c>
      <c r="AK39" s="80" t="s">
        <v>6</v>
      </c>
      <c r="AL39" s="80" t="s">
        <v>6</v>
      </c>
      <c r="AM39" s="80" t="s">
        <v>6</v>
      </c>
      <c r="AN39" s="80" t="s">
        <v>61</v>
      </c>
      <c r="AO39" s="33" t="s">
        <v>117</v>
      </c>
      <c r="AP39" s="33" t="s">
        <v>101</v>
      </c>
      <c r="AQ39" s="33" t="s">
        <v>103</v>
      </c>
      <c r="AR39" s="33" t="s">
        <v>105</v>
      </c>
      <c r="AS39" s="33" t="str">
        <f t="shared" si="4"/>
        <v>Prevenir</v>
      </c>
      <c r="AT39" s="80" t="s">
        <v>108</v>
      </c>
      <c r="AU39" s="80" t="s">
        <v>110</v>
      </c>
      <c r="AV39" s="80" t="s">
        <v>112</v>
      </c>
      <c r="AW39" s="33">
        <f t="shared" si="5"/>
        <v>15</v>
      </c>
      <c r="AX39" s="33">
        <f t="shared" si="6"/>
        <v>15</v>
      </c>
      <c r="AY39" s="33">
        <f t="shared" si="7"/>
        <v>15</v>
      </c>
      <c r="AZ39" s="33">
        <f t="shared" si="8"/>
        <v>15</v>
      </c>
      <c r="BA39" s="33">
        <f t="shared" si="9"/>
        <v>15</v>
      </c>
      <c r="BB39" s="33">
        <f t="shared" si="10"/>
        <v>15</v>
      </c>
      <c r="BC39" s="33">
        <f t="shared" si="11"/>
        <v>10</v>
      </c>
      <c r="BD39" s="72">
        <f t="shared" si="12"/>
        <v>100</v>
      </c>
      <c r="BE39" s="72" t="str">
        <f t="shared" si="13"/>
        <v>Fuerte</v>
      </c>
      <c r="BF39" s="34" t="s">
        <v>156</v>
      </c>
      <c r="BG39" s="72" t="str">
        <f t="shared" si="14"/>
        <v>Fuerte</v>
      </c>
      <c r="BH39" s="72" t="str">
        <f t="shared" si="15"/>
        <v>Fuerte</v>
      </c>
      <c r="BI39" s="72">
        <f t="shared" si="16"/>
        <v>100</v>
      </c>
      <c r="BJ39" s="149">
        <f>+AVERAGE(BI39:BI40)</f>
        <v>100</v>
      </c>
      <c r="BK39" s="186" t="str">
        <f>IF(BJ39&lt;50,"Débil",IF(BJ39=100,"Fuerte","Moderado"))</f>
        <v>Fuerte</v>
      </c>
      <c r="BL39" s="39" t="s">
        <v>165</v>
      </c>
      <c r="BM39" s="39" t="s">
        <v>165</v>
      </c>
      <c r="BN39" s="66">
        <f>IF(E39=$E$7,0,IF(AND(BK39="Fuerte",BL39="Directamente"),2,IF(AND(BK39="Moderado",BL39="Directamente"),1,0)))</f>
        <v>0</v>
      </c>
      <c r="BO39" s="185">
        <f>+AVERAGE(BN39:BN40)</f>
        <v>1</v>
      </c>
      <c r="BP39" s="66">
        <f>IF(D39=$E$7,0,IF(AND(BK39="Fuerte",BL39="Indirectamente"),1,IF(AND(BK39="Fuerte",BL39="Directamente"),2,IF(AND(BK39="Moderado",BL39="Directamente"),1,0))))</f>
        <v>2</v>
      </c>
      <c r="BQ39" s="185">
        <f>+IF(E39="De Corrupción",0,AVERAGE(BP39:BP40))</f>
        <v>0</v>
      </c>
      <c r="BR39" s="99" t="s">
        <v>51</v>
      </c>
    </row>
    <row r="40" spans="1:138" s="37" customFormat="1" ht="138.05000000000001" customHeight="1" x14ac:dyDescent="0.2">
      <c r="A40" s="189"/>
      <c r="B40" s="189"/>
      <c r="C40" s="99" t="s">
        <v>51</v>
      </c>
      <c r="D40" s="75" t="s">
        <v>51</v>
      </c>
      <c r="E40" s="151"/>
      <c r="F40" s="152"/>
      <c r="G40" s="152"/>
      <c r="H40" s="152"/>
      <c r="I40" s="153"/>
      <c r="J40" s="154"/>
      <c r="K40" s="153"/>
      <c r="L40" s="152"/>
      <c r="M40" s="152"/>
      <c r="N40" s="156">
        <f>+L40*M40</f>
        <v>0</v>
      </c>
      <c r="O40" s="205" t="str">
        <f t="shared" si="0"/>
        <v/>
      </c>
      <c r="P40" s="205">
        <f t="shared" si="17"/>
        <v>0</v>
      </c>
      <c r="Q40" s="157"/>
      <c r="R40" s="155">
        <f>+L40-BN40</f>
        <v>-2</v>
      </c>
      <c r="S40" s="155">
        <f>+M40-BQ40</f>
        <v>0</v>
      </c>
      <c r="T40" s="156">
        <f t="shared" si="1"/>
        <v>0</v>
      </c>
      <c r="U40" s="205" t="str">
        <f t="shared" si="2"/>
        <v>-20</v>
      </c>
      <c r="V40" s="205">
        <f t="shared" si="18"/>
        <v>0</v>
      </c>
      <c r="W40" s="152"/>
      <c r="X40" s="152"/>
      <c r="Y40" s="76" t="s">
        <v>722</v>
      </c>
      <c r="Z40" s="80" t="s">
        <v>594</v>
      </c>
      <c r="AA40" s="80" t="s">
        <v>23</v>
      </c>
      <c r="AB40" s="80" t="s">
        <v>593</v>
      </c>
      <c r="AC40" s="33" t="s">
        <v>7</v>
      </c>
      <c r="AD40" s="72">
        <f t="shared" si="3"/>
        <v>4</v>
      </c>
      <c r="AE40" s="33">
        <v>1</v>
      </c>
      <c r="AF40" s="33">
        <v>1</v>
      </c>
      <c r="AG40" s="33">
        <v>1</v>
      </c>
      <c r="AH40" s="33">
        <v>1</v>
      </c>
      <c r="AI40" s="33" t="s">
        <v>23</v>
      </c>
      <c r="AJ40" s="80" t="s">
        <v>20</v>
      </c>
      <c r="AK40" s="80" t="s">
        <v>6</v>
      </c>
      <c r="AL40" s="80" t="s">
        <v>6</v>
      </c>
      <c r="AM40" s="80" t="s">
        <v>6</v>
      </c>
      <c r="AN40" s="80" t="s">
        <v>61</v>
      </c>
      <c r="AO40" s="33" t="s">
        <v>117</v>
      </c>
      <c r="AP40" s="33" t="s">
        <v>101</v>
      </c>
      <c r="AQ40" s="33" t="s">
        <v>103</v>
      </c>
      <c r="AR40" s="33" t="s">
        <v>105</v>
      </c>
      <c r="AS40" s="33" t="str">
        <f t="shared" si="4"/>
        <v>Prevenir</v>
      </c>
      <c r="AT40" s="80" t="s">
        <v>108</v>
      </c>
      <c r="AU40" s="80" t="s">
        <v>110</v>
      </c>
      <c r="AV40" s="80" t="s">
        <v>112</v>
      </c>
      <c r="AW40" s="33">
        <f t="shared" si="5"/>
        <v>15</v>
      </c>
      <c r="AX40" s="33">
        <f t="shared" si="6"/>
        <v>15</v>
      </c>
      <c r="AY40" s="33">
        <f t="shared" si="7"/>
        <v>15</v>
      </c>
      <c r="AZ40" s="33">
        <f t="shared" si="8"/>
        <v>15</v>
      </c>
      <c r="BA40" s="33">
        <f t="shared" si="9"/>
        <v>15</v>
      </c>
      <c r="BB40" s="33">
        <f t="shared" si="10"/>
        <v>15</v>
      </c>
      <c r="BC40" s="33">
        <f t="shared" si="11"/>
        <v>10</v>
      </c>
      <c r="BD40" s="72">
        <f t="shared" si="12"/>
        <v>100</v>
      </c>
      <c r="BE40" s="72" t="str">
        <f t="shared" si="13"/>
        <v>Fuerte</v>
      </c>
      <c r="BF40" s="34" t="s">
        <v>156</v>
      </c>
      <c r="BG40" s="72" t="str">
        <f t="shared" si="14"/>
        <v>Fuerte</v>
      </c>
      <c r="BH40" s="72" t="str">
        <f t="shared" si="15"/>
        <v>Fuerte</v>
      </c>
      <c r="BI40" s="72">
        <f t="shared" si="16"/>
        <v>100</v>
      </c>
      <c r="BJ40" s="149"/>
      <c r="BK40" s="186"/>
      <c r="BL40" s="39" t="s">
        <v>165</v>
      </c>
      <c r="BM40" s="39" t="s">
        <v>165</v>
      </c>
      <c r="BN40" s="66">
        <f>IF(E40=$E$7,0,IF(AND(BK39="Fuerte",BL40="Directamente"),2,IF(AND(BK39="Moderado",BL40="Directamente"),1,0)))</f>
        <v>2</v>
      </c>
      <c r="BO40" s="185"/>
      <c r="BP40" s="66">
        <f>IF(D40=$E$7,0,IF(AND(BK39="Fuerte",BL40="Indirectamente"),1,IF(AND(BK39="Fuerte",BL40="Directamente"),2,IF(AND(BK39="Moderado",BL40="Directamente"),1,0))))</f>
        <v>2</v>
      </c>
      <c r="BQ40" s="185"/>
      <c r="BR40" s="99" t="s">
        <v>51</v>
      </c>
    </row>
    <row r="41" spans="1:138" s="36" customFormat="1" ht="96.75" customHeight="1" x14ac:dyDescent="0.25">
      <c r="A41" s="150">
        <v>39</v>
      </c>
      <c r="B41" s="150" t="s">
        <v>443</v>
      </c>
      <c r="C41" s="99" t="s">
        <v>51</v>
      </c>
      <c r="D41" s="75" t="s">
        <v>51</v>
      </c>
      <c r="E41" s="151" t="s">
        <v>32</v>
      </c>
      <c r="F41" s="152" t="s">
        <v>69</v>
      </c>
      <c r="G41" s="152" t="s">
        <v>77</v>
      </c>
      <c r="H41" s="152" t="s">
        <v>71</v>
      </c>
      <c r="I41" s="153" t="s">
        <v>295</v>
      </c>
      <c r="J41" s="154" t="s">
        <v>296</v>
      </c>
      <c r="K41" s="153" t="s">
        <v>297</v>
      </c>
      <c r="L41" s="155">
        <v>2</v>
      </c>
      <c r="M41" s="155">
        <v>4</v>
      </c>
      <c r="N41" s="156">
        <f>+L41*M41</f>
        <v>8</v>
      </c>
      <c r="O41" s="205" t="str">
        <f t="shared" si="0"/>
        <v>24</v>
      </c>
      <c r="P41" s="205" t="str">
        <f t="shared" si="17"/>
        <v>RIESGO ALTO</v>
      </c>
      <c r="Q41" s="205" t="s">
        <v>90</v>
      </c>
      <c r="R41" s="187">
        <f>+IF(INT(L41-BO41)&lt;=1,1,INT(L41-BO41))</f>
        <v>1</v>
      </c>
      <c r="S41" s="187">
        <f>INT(M41-BQ41)</f>
        <v>2</v>
      </c>
      <c r="T41" s="156">
        <f t="shared" si="1"/>
        <v>2</v>
      </c>
      <c r="U41" s="205" t="str">
        <f t="shared" si="2"/>
        <v>12</v>
      </c>
      <c r="V41" s="205" t="str">
        <f t="shared" si="18"/>
        <v>RIESGO BAJO</v>
      </c>
      <c r="W41" s="152" t="s">
        <v>533</v>
      </c>
      <c r="X41" s="152" t="s">
        <v>23</v>
      </c>
      <c r="Y41" s="76" t="s">
        <v>723</v>
      </c>
      <c r="Z41" s="80" t="s">
        <v>298</v>
      </c>
      <c r="AA41" s="33" t="s">
        <v>23</v>
      </c>
      <c r="AB41" s="80" t="s">
        <v>595</v>
      </c>
      <c r="AC41" s="33" t="s">
        <v>7</v>
      </c>
      <c r="AD41" s="72">
        <f t="shared" si="3"/>
        <v>0</v>
      </c>
      <c r="AE41" s="33">
        <v>0</v>
      </c>
      <c r="AF41" s="33">
        <v>0</v>
      </c>
      <c r="AG41" s="33">
        <v>0</v>
      </c>
      <c r="AH41" s="33">
        <v>0</v>
      </c>
      <c r="AI41" s="33" t="s">
        <v>6</v>
      </c>
      <c r="AJ41" s="33" t="s">
        <v>20</v>
      </c>
      <c r="AK41" s="33" t="s">
        <v>6</v>
      </c>
      <c r="AL41" s="33" t="s">
        <v>6</v>
      </c>
      <c r="AM41" s="33" t="s">
        <v>6</v>
      </c>
      <c r="AN41" s="33" t="s">
        <v>29</v>
      </c>
      <c r="AO41" s="33" t="s">
        <v>117</v>
      </c>
      <c r="AP41" s="33" t="s">
        <v>101</v>
      </c>
      <c r="AQ41" s="33" t="s">
        <v>103</v>
      </c>
      <c r="AR41" s="33" t="s">
        <v>105</v>
      </c>
      <c r="AS41" s="33" t="str">
        <f t="shared" si="4"/>
        <v>Prevenir</v>
      </c>
      <c r="AT41" s="80" t="s">
        <v>108</v>
      </c>
      <c r="AU41" s="80" t="s">
        <v>110</v>
      </c>
      <c r="AV41" s="80" t="s">
        <v>112</v>
      </c>
      <c r="AW41" s="33">
        <f t="shared" si="5"/>
        <v>15</v>
      </c>
      <c r="AX41" s="33">
        <f t="shared" si="6"/>
        <v>15</v>
      </c>
      <c r="AY41" s="33">
        <f t="shared" si="7"/>
        <v>15</v>
      </c>
      <c r="AZ41" s="33">
        <f t="shared" si="8"/>
        <v>15</v>
      </c>
      <c r="BA41" s="33">
        <f t="shared" si="9"/>
        <v>15</v>
      </c>
      <c r="BB41" s="33">
        <f t="shared" si="10"/>
        <v>15</v>
      </c>
      <c r="BC41" s="33">
        <f t="shared" si="11"/>
        <v>10</v>
      </c>
      <c r="BD41" s="72">
        <f t="shared" si="12"/>
        <v>100</v>
      </c>
      <c r="BE41" s="72" t="str">
        <f t="shared" si="13"/>
        <v>Fuerte</v>
      </c>
      <c r="BF41" s="34" t="s">
        <v>156</v>
      </c>
      <c r="BG41" s="72" t="str">
        <f t="shared" si="14"/>
        <v>Fuerte</v>
      </c>
      <c r="BH41" s="72" t="str">
        <f t="shared" si="15"/>
        <v>Fuerte</v>
      </c>
      <c r="BI41" s="72">
        <f t="shared" si="16"/>
        <v>100</v>
      </c>
      <c r="BJ41" s="149">
        <f>+AVERAGE(BI41:BI44)</f>
        <v>100</v>
      </c>
      <c r="BK41" s="186" t="str">
        <f>IF(BJ41&lt;50,"Débil",IF(BJ41=100,"Fuerte","Moderado"))</f>
        <v>Fuerte</v>
      </c>
      <c r="BL41" s="39" t="s">
        <v>165</v>
      </c>
      <c r="BM41" s="39" t="s">
        <v>165</v>
      </c>
      <c r="BN41" s="66">
        <f>IF(E41=$E$7,0,IF(AND(BK41="Fuerte",BL41="Directamente"),2,IF(AND(BK41="Moderado",BL41="Directamente"),1,0)))</f>
        <v>2</v>
      </c>
      <c r="BO41" s="185">
        <f>+AVERAGE(BN41:BN44)</f>
        <v>2</v>
      </c>
      <c r="BP41" s="66">
        <f>IF(D41=$E$7,0,IF(AND(BK41="Fuerte",BL41="Indirectamente"),1,IF(AND(BK41="Fuerte",BL41="Directamente"),2,IF(AND(BK41="Moderado",BL41="Directamente"),1,0))))</f>
        <v>2</v>
      </c>
      <c r="BQ41" s="185">
        <f>+AVERAGE(BP41:BP44)</f>
        <v>2</v>
      </c>
      <c r="BR41" s="99" t="s">
        <v>51</v>
      </c>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row>
    <row r="42" spans="1:138" s="36" customFormat="1" ht="112.7" x14ac:dyDescent="0.25">
      <c r="A42" s="150"/>
      <c r="B42" s="150"/>
      <c r="C42" s="99" t="s">
        <v>51</v>
      </c>
      <c r="D42" s="75" t="s">
        <v>51</v>
      </c>
      <c r="E42" s="151"/>
      <c r="F42" s="152"/>
      <c r="G42" s="152"/>
      <c r="H42" s="152"/>
      <c r="I42" s="153"/>
      <c r="J42" s="154"/>
      <c r="K42" s="153"/>
      <c r="L42" s="155"/>
      <c r="M42" s="155"/>
      <c r="N42" s="156"/>
      <c r="O42" s="205" t="str">
        <f t="shared" si="0"/>
        <v/>
      </c>
      <c r="P42" s="205">
        <f t="shared" si="17"/>
        <v>0</v>
      </c>
      <c r="Q42" s="205"/>
      <c r="R42" s="187"/>
      <c r="S42" s="187"/>
      <c r="T42" s="156">
        <f t="shared" si="1"/>
        <v>0</v>
      </c>
      <c r="U42" s="205" t="str">
        <f t="shared" si="2"/>
        <v/>
      </c>
      <c r="V42" s="205">
        <f t="shared" si="18"/>
        <v>0</v>
      </c>
      <c r="W42" s="152"/>
      <c r="X42" s="152"/>
      <c r="Y42" s="76" t="s">
        <v>724</v>
      </c>
      <c r="Z42" s="80" t="s">
        <v>596</v>
      </c>
      <c r="AA42" s="33" t="s">
        <v>23</v>
      </c>
      <c r="AB42" s="80" t="s">
        <v>597</v>
      </c>
      <c r="AC42" s="33" t="s">
        <v>7</v>
      </c>
      <c r="AD42" s="72">
        <f t="shared" si="3"/>
        <v>0</v>
      </c>
      <c r="AE42" s="33">
        <v>0</v>
      </c>
      <c r="AF42" s="33">
        <v>0</v>
      </c>
      <c r="AG42" s="33">
        <v>0</v>
      </c>
      <c r="AH42" s="33">
        <v>0</v>
      </c>
      <c r="AI42" s="33" t="s">
        <v>6</v>
      </c>
      <c r="AJ42" s="33" t="s">
        <v>20</v>
      </c>
      <c r="AK42" s="33" t="s">
        <v>6</v>
      </c>
      <c r="AL42" s="33" t="s">
        <v>6</v>
      </c>
      <c r="AM42" s="33" t="s">
        <v>6</v>
      </c>
      <c r="AN42" s="33" t="s">
        <v>29</v>
      </c>
      <c r="AO42" s="33" t="s">
        <v>117</v>
      </c>
      <c r="AP42" s="33" t="s">
        <v>101</v>
      </c>
      <c r="AQ42" s="33" t="s">
        <v>103</v>
      </c>
      <c r="AR42" s="33" t="s">
        <v>105</v>
      </c>
      <c r="AS42" s="33" t="str">
        <f t="shared" si="4"/>
        <v>Prevenir</v>
      </c>
      <c r="AT42" s="80" t="s">
        <v>108</v>
      </c>
      <c r="AU42" s="80" t="s">
        <v>110</v>
      </c>
      <c r="AV42" s="80" t="s">
        <v>112</v>
      </c>
      <c r="AW42" s="33">
        <f t="shared" si="5"/>
        <v>15</v>
      </c>
      <c r="AX42" s="33">
        <f t="shared" si="6"/>
        <v>15</v>
      </c>
      <c r="AY42" s="33">
        <f t="shared" si="7"/>
        <v>15</v>
      </c>
      <c r="AZ42" s="33">
        <f t="shared" si="8"/>
        <v>15</v>
      </c>
      <c r="BA42" s="33">
        <f t="shared" si="9"/>
        <v>15</v>
      </c>
      <c r="BB42" s="33">
        <f t="shared" si="10"/>
        <v>15</v>
      </c>
      <c r="BC42" s="33">
        <f t="shared" si="11"/>
        <v>10</v>
      </c>
      <c r="BD42" s="72">
        <f t="shared" si="12"/>
        <v>100</v>
      </c>
      <c r="BE42" s="72" t="str">
        <f t="shared" si="13"/>
        <v>Fuerte</v>
      </c>
      <c r="BF42" s="34" t="s">
        <v>156</v>
      </c>
      <c r="BG42" s="72" t="str">
        <f t="shared" si="14"/>
        <v>Fuerte</v>
      </c>
      <c r="BH42" s="72" t="str">
        <f t="shared" si="15"/>
        <v>Fuerte</v>
      </c>
      <c r="BI42" s="72">
        <f t="shared" si="16"/>
        <v>100</v>
      </c>
      <c r="BJ42" s="149"/>
      <c r="BK42" s="186"/>
      <c r="BL42" s="39" t="s">
        <v>165</v>
      </c>
      <c r="BM42" s="39" t="s">
        <v>165</v>
      </c>
      <c r="BN42" s="66">
        <f>IF(E42=$E$7,0,IF(AND(BK41="Fuerte",BL42="Directamente"),2,IF(AND(BK41="Moderado",BL42="Directamente"),1,0)))</f>
        <v>2</v>
      </c>
      <c r="BO42" s="185"/>
      <c r="BP42" s="66">
        <f>IF(D42=$E$7,0,IF(AND(BK41="Fuerte",BL42="Indirectamente"),1,IF(AND(BK41="Fuerte",BL42="Directamente"),2,IF(AND(BK41="Moderado",BL42="Directamente"),1,0))))</f>
        <v>2</v>
      </c>
      <c r="BQ42" s="185"/>
      <c r="BR42" s="99" t="s">
        <v>51</v>
      </c>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row>
    <row r="43" spans="1:138" s="36" customFormat="1" ht="101.45" x14ac:dyDescent="0.25">
      <c r="A43" s="150"/>
      <c r="B43" s="150"/>
      <c r="C43" s="99" t="s">
        <v>51</v>
      </c>
      <c r="D43" s="75" t="s">
        <v>51</v>
      </c>
      <c r="E43" s="151"/>
      <c r="F43" s="152"/>
      <c r="G43" s="152"/>
      <c r="H43" s="152"/>
      <c r="I43" s="153"/>
      <c r="J43" s="154"/>
      <c r="K43" s="153"/>
      <c r="L43" s="155"/>
      <c r="M43" s="155"/>
      <c r="N43" s="156"/>
      <c r="O43" s="205" t="str">
        <f>(CONCATENATE(L43,M43))</f>
        <v/>
      </c>
      <c r="P43" s="205">
        <f t="shared" si="17"/>
        <v>0</v>
      </c>
      <c r="Q43" s="205"/>
      <c r="R43" s="187"/>
      <c r="S43" s="187"/>
      <c r="T43" s="156">
        <f t="shared" si="1"/>
        <v>0</v>
      </c>
      <c r="U43" s="205" t="str">
        <f>(CONCATENATE(R43,S43))</f>
        <v/>
      </c>
      <c r="V43" s="205">
        <f t="shared" si="18"/>
        <v>0</v>
      </c>
      <c r="W43" s="152"/>
      <c r="X43" s="152"/>
      <c r="Y43" s="76" t="s">
        <v>725</v>
      </c>
      <c r="Z43" s="80" t="s">
        <v>299</v>
      </c>
      <c r="AA43" s="33" t="s">
        <v>23</v>
      </c>
      <c r="AB43" s="80" t="s">
        <v>598</v>
      </c>
      <c r="AC43" s="33" t="s">
        <v>7</v>
      </c>
      <c r="AD43" s="72">
        <f t="shared" si="3"/>
        <v>0</v>
      </c>
      <c r="AE43" s="33">
        <v>0</v>
      </c>
      <c r="AF43" s="33">
        <v>0</v>
      </c>
      <c r="AG43" s="33">
        <v>0</v>
      </c>
      <c r="AH43" s="33">
        <v>0</v>
      </c>
      <c r="AI43" s="33" t="s">
        <v>6</v>
      </c>
      <c r="AJ43" s="33" t="s">
        <v>20</v>
      </c>
      <c r="AK43" s="33" t="s">
        <v>6</v>
      </c>
      <c r="AL43" s="33" t="s">
        <v>6</v>
      </c>
      <c r="AM43" s="33" t="s">
        <v>6</v>
      </c>
      <c r="AN43" s="33" t="s">
        <v>29</v>
      </c>
      <c r="AO43" s="33" t="s">
        <v>117</v>
      </c>
      <c r="AP43" s="33" t="s">
        <v>101</v>
      </c>
      <c r="AQ43" s="33" t="s">
        <v>103</v>
      </c>
      <c r="AR43" s="33" t="s">
        <v>105</v>
      </c>
      <c r="AS43" s="33" t="str">
        <f t="shared" si="4"/>
        <v>Prevenir</v>
      </c>
      <c r="AT43" s="80" t="s">
        <v>108</v>
      </c>
      <c r="AU43" s="80" t="s">
        <v>110</v>
      </c>
      <c r="AV43" s="80" t="s">
        <v>112</v>
      </c>
      <c r="AW43" s="33">
        <f t="shared" si="5"/>
        <v>15</v>
      </c>
      <c r="AX43" s="33">
        <f t="shared" si="6"/>
        <v>15</v>
      </c>
      <c r="AY43" s="33">
        <f t="shared" si="7"/>
        <v>15</v>
      </c>
      <c r="AZ43" s="33">
        <f t="shared" si="8"/>
        <v>15</v>
      </c>
      <c r="BA43" s="33">
        <f t="shared" si="9"/>
        <v>15</v>
      </c>
      <c r="BB43" s="33">
        <f t="shared" si="10"/>
        <v>15</v>
      </c>
      <c r="BC43" s="33">
        <f t="shared" si="11"/>
        <v>10</v>
      </c>
      <c r="BD43" s="72">
        <f t="shared" si="12"/>
        <v>100</v>
      </c>
      <c r="BE43" s="72" t="str">
        <f t="shared" si="13"/>
        <v>Fuerte</v>
      </c>
      <c r="BF43" s="34" t="s">
        <v>156</v>
      </c>
      <c r="BG43" s="72" t="str">
        <f t="shared" si="14"/>
        <v>Fuerte</v>
      </c>
      <c r="BH43" s="72" t="str">
        <f t="shared" si="15"/>
        <v>Fuerte</v>
      </c>
      <c r="BI43" s="72">
        <f t="shared" si="16"/>
        <v>100</v>
      </c>
      <c r="BJ43" s="149"/>
      <c r="BK43" s="186"/>
      <c r="BL43" s="39" t="s">
        <v>165</v>
      </c>
      <c r="BM43" s="39" t="s">
        <v>165</v>
      </c>
      <c r="BN43" s="66">
        <f>IF(E43=$E$7,0,IF(AND(BK41="Fuerte",BL43="Directamente"),2,IF(AND(BK41="Moderado",BL43="Directamente"),1,0)))</f>
        <v>2</v>
      </c>
      <c r="BO43" s="185"/>
      <c r="BP43" s="66">
        <f>IF(D43=$E$7,0,IF(AND(BK41="Fuerte",BL43="Indirectamente"),1,IF(AND(BK41="Fuerte",BL43="Directamente"),2,IF(AND(BK41="Moderado",BL43="Directamente"),1,0))))</f>
        <v>2</v>
      </c>
      <c r="BQ43" s="185"/>
      <c r="BR43" s="99" t="s">
        <v>51</v>
      </c>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row>
    <row r="44" spans="1:138" s="36" customFormat="1" ht="101.45" x14ac:dyDescent="0.25">
      <c r="A44" s="150"/>
      <c r="B44" s="150"/>
      <c r="C44" s="99" t="s">
        <v>51</v>
      </c>
      <c r="D44" s="75" t="s">
        <v>51</v>
      </c>
      <c r="E44" s="151"/>
      <c r="F44" s="152"/>
      <c r="G44" s="152"/>
      <c r="H44" s="152"/>
      <c r="I44" s="153"/>
      <c r="J44" s="154"/>
      <c r="K44" s="153"/>
      <c r="L44" s="155"/>
      <c r="M44" s="155"/>
      <c r="N44" s="156"/>
      <c r="O44" s="205" t="str">
        <f>(CONCATENATE(L44,M44))</f>
        <v/>
      </c>
      <c r="P44" s="205">
        <f t="shared" si="17"/>
        <v>0</v>
      </c>
      <c r="Q44" s="205"/>
      <c r="R44" s="187"/>
      <c r="S44" s="187"/>
      <c r="T44" s="156">
        <f t="shared" si="1"/>
        <v>0</v>
      </c>
      <c r="U44" s="205" t="str">
        <f>(CONCATENATE(R44,S44))</f>
        <v/>
      </c>
      <c r="V44" s="205">
        <f t="shared" si="18"/>
        <v>0</v>
      </c>
      <c r="W44" s="152"/>
      <c r="X44" s="152"/>
      <c r="Y44" s="76" t="s">
        <v>726</v>
      </c>
      <c r="Z44" s="80" t="s">
        <v>300</v>
      </c>
      <c r="AA44" s="33" t="s">
        <v>23</v>
      </c>
      <c r="AB44" s="80" t="s">
        <v>599</v>
      </c>
      <c r="AC44" s="33" t="s">
        <v>7</v>
      </c>
      <c r="AD44" s="72">
        <f t="shared" si="3"/>
        <v>1</v>
      </c>
      <c r="AE44" s="33">
        <v>0</v>
      </c>
      <c r="AF44" s="33">
        <v>0</v>
      </c>
      <c r="AG44" s="33">
        <v>0</v>
      </c>
      <c r="AH44" s="33">
        <v>1</v>
      </c>
      <c r="AI44" s="33" t="s">
        <v>23</v>
      </c>
      <c r="AJ44" s="33" t="s">
        <v>20</v>
      </c>
      <c r="AK44" s="33" t="s">
        <v>6</v>
      </c>
      <c r="AL44" s="33" t="s">
        <v>6</v>
      </c>
      <c r="AM44" s="33" t="s">
        <v>6</v>
      </c>
      <c r="AN44" s="33" t="s">
        <v>28</v>
      </c>
      <c r="AO44" s="33" t="s">
        <v>117</v>
      </c>
      <c r="AP44" s="33" t="s">
        <v>101</v>
      </c>
      <c r="AQ44" s="33" t="s">
        <v>103</v>
      </c>
      <c r="AR44" s="33" t="s">
        <v>105</v>
      </c>
      <c r="AS44" s="33" t="str">
        <f t="shared" si="4"/>
        <v>Prevenir</v>
      </c>
      <c r="AT44" s="80" t="s">
        <v>108</v>
      </c>
      <c r="AU44" s="80" t="s">
        <v>110</v>
      </c>
      <c r="AV44" s="80" t="s">
        <v>112</v>
      </c>
      <c r="AW44" s="33">
        <f t="shared" si="5"/>
        <v>15</v>
      </c>
      <c r="AX44" s="33">
        <f t="shared" si="6"/>
        <v>15</v>
      </c>
      <c r="AY44" s="33">
        <f t="shared" si="7"/>
        <v>15</v>
      </c>
      <c r="AZ44" s="33">
        <f t="shared" si="8"/>
        <v>15</v>
      </c>
      <c r="BA44" s="33">
        <f t="shared" si="9"/>
        <v>15</v>
      </c>
      <c r="BB44" s="33">
        <f t="shared" si="10"/>
        <v>15</v>
      </c>
      <c r="BC44" s="33">
        <f t="shared" si="11"/>
        <v>10</v>
      </c>
      <c r="BD44" s="72">
        <f t="shared" si="12"/>
        <v>100</v>
      </c>
      <c r="BE44" s="72" t="str">
        <f t="shared" si="13"/>
        <v>Fuerte</v>
      </c>
      <c r="BF44" s="34" t="s">
        <v>156</v>
      </c>
      <c r="BG44" s="72" t="str">
        <f t="shared" si="14"/>
        <v>Fuerte</v>
      </c>
      <c r="BH44" s="72" t="str">
        <f t="shared" si="15"/>
        <v>Fuerte</v>
      </c>
      <c r="BI44" s="72">
        <f t="shared" si="16"/>
        <v>100</v>
      </c>
      <c r="BJ44" s="149"/>
      <c r="BK44" s="186"/>
      <c r="BL44" s="39" t="s">
        <v>165</v>
      </c>
      <c r="BM44" s="39" t="s">
        <v>165</v>
      </c>
      <c r="BN44" s="66">
        <f>IF(E44=$E$7,0,IF(AND(BK41="Fuerte",BL44="Directamente"),2,IF(AND(BK41="Moderado",BL44="Directamente"),1,0)))</f>
        <v>2</v>
      </c>
      <c r="BO44" s="185"/>
      <c r="BP44" s="66">
        <f>IF(D44=$E$7,0,IF(AND(BK41="Fuerte",BL44="Indirectamente"),1,IF(AND(BK41="Fuerte",BL44="Directamente"),2,IF(AND(BK41="Moderado",BL44="Directamente"),1,0))))</f>
        <v>2</v>
      </c>
      <c r="BQ44" s="185"/>
      <c r="BR44" s="99" t="s">
        <v>51</v>
      </c>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row>
    <row r="45" spans="1:138" s="50" customFormat="1" x14ac:dyDescent="0.25">
      <c r="B45" s="40"/>
      <c r="C45" s="41"/>
      <c r="D45" s="46"/>
      <c r="I45" s="49"/>
      <c r="K45" s="49"/>
      <c r="O45" s="48"/>
      <c r="P45" s="48"/>
      <c r="Q45" s="44"/>
      <c r="U45" s="48"/>
      <c r="V45" s="48"/>
      <c r="Z45" s="45"/>
      <c r="AA45" s="49"/>
      <c r="AB45" s="49"/>
      <c r="AC45" s="49"/>
      <c r="AD45" s="49"/>
      <c r="AE45" s="49"/>
      <c r="AF45" s="49"/>
      <c r="AG45" s="49"/>
      <c r="AH45" s="49"/>
      <c r="AI45" s="49"/>
      <c r="AJ45" s="49"/>
      <c r="AK45" s="49"/>
      <c r="AL45" s="49"/>
      <c r="AM45" s="49"/>
      <c r="AN45" s="49"/>
      <c r="AO45" s="49"/>
      <c r="AP45" s="45"/>
      <c r="AQ45" s="45"/>
      <c r="AR45" s="45"/>
      <c r="AS45" s="45"/>
      <c r="AT45" s="45"/>
      <c r="AU45" s="45"/>
      <c r="AV45" s="45"/>
      <c r="AW45" s="45"/>
      <c r="AX45" s="45"/>
      <c r="AY45" s="45"/>
      <c r="AZ45" s="45"/>
      <c r="BA45" s="45"/>
      <c r="BB45" s="45"/>
      <c r="BC45" s="45"/>
      <c r="BD45" s="45"/>
      <c r="BE45" s="45"/>
      <c r="BF45" s="49"/>
      <c r="BG45" s="49"/>
      <c r="BH45" s="49"/>
      <c r="BI45" s="49"/>
      <c r="BJ45" s="49"/>
      <c r="BK45" s="49"/>
      <c r="BR45" s="41"/>
    </row>
    <row r="46" spans="1:138" s="50" customFormat="1" x14ac:dyDescent="0.25">
      <c r="B46" s="40"/>
      <c r="C46" s="41"/>
      <c r="D46" s="46"/>
      <c r="I46" s="49"/>
      <c r="K46" s="49"/>
      <c r="O46" s="48"/>
      <c r="P46" s="48"/>
      <c r="Q46" s="44"/>
      <c r="U46" s="48"/>
      <c r="V46" s="48"/>
      <c r="Z46" s="45"/>
      <c r="AA46" s="49"/>
      <c r="AB46" s="49"/>
      <c r="AC46" s="49"/>
      <c r="AD46" s="49"/>
      <c r="AE46" s="49"/>
      <c r="AF46" s="49"/>
      <c r="AG46" s="49"/>
      <c r="AH46" s="49"/>
      <c r="AI46" s="49"/>
      <c r="AJ46" s="49"/>
      <c r="AK46" s="49"/>
      <c r="AL46" s="49"/>
      <c r="AM46" s="49"/>
      <c r="AN46" s="49"/>
      <c r="AO46" s="49"/>
      <c r="AP46" s="45"/>
      <c r="AQ46" s="45"/>
      <c r="AR46" s="45"/>
      <c r="AS46" s="45"/>
      <c r="AT46" s="45"/>
      <c r="AU46" s="45"/>
      <c r="AV46" s="45"/>
      <c r="AW46" s="45"/>
      <c r="AX46" s="45"/>
      <c r="AY46" s="45"/>
      <c r="AZ46" s="45"/>
      <c r="BA46" s="45"/>
      <c r="BB46" s="45"/>
      <c r="BC46" s="45"/>
      <c r="BD46" s="45"/>
      <c r="BE46" s="45"/>
      <c r="BF46" s="49"/>
      <c r="BG46" s="49"/>
      <c r="BH46" s="49"/>
      <c r="BI46" s="49"/>
      <c r="BJ46" s="49"/>
      <c r="BK46" s="49"/>
      <c r="BR46" s="41"/>
    </row>
    <row r="47" spans="1:138" x14ac:dyDescent="0.25">
      <c r="I47" s="22"/>
      <c r="K47" s="22"/>
      <c r="N47" s="203"/>
      <c r="O47" s="204"/>
      <c r="Q47" s="4"/>
      <c r="T47" s="203"/>
      <c r="U47" s="204"/>
      <c r="Z47" s="21"/>
      <c r="AA47" s="22"/>
      <c r="AB47" s="22"/>
      <c r="AC47" s="22"/>
      <c r="AD47" s="22"/>
      <c r="AE47" s="22"/>
      <c r="AF47" s="22"/>
      <c r="AG47" s="22"/>
      <c r="AH47" s="22"/>
      <c r="AI47" s="22"/>
      <c r="AJ47" s="22"/>
      <c r="AK47" s="22"/>
      <c r="AL47" s="22"/>
      <c r="AM47" s="22"/>
      <c r="AN47" s="22"/>
      <c r="AO47" s="22"/>
      <c r="AP47" s="21"/>
      <c r="AQ47" s="21"/>
      <c r="AR47" s="21"/>
      <c r="AS47" s="21"/>
      <c r="AT47" s="21"/>
      <c r="AU47" s="21"/>
      <c r="AV47" s="21"/>
      <c r="AW47" s="21"/>
      <c r="AX47" s="21"/>
      <c r="AY47" s="21"/>
      <c r="AZ47" s="21"/>
      <c r="BA47" s="21"/>
      <c r="BB47" s="21"/>
      <c r="BC47" s="21"/>
      <c r="BD47" s="21"/>
      <c r="BE47" s="21"/>
      <c r="BF47" s="22"/>
      <c r="BG47" s="22"/>
      <c r="BH47" s="22"/>
      <c r="BI47" s="22"/>
      <c r="BJ47" s="213"/>
      <c r="BK47" s="22"/>
    </row>
    <row r="48" spans="1:138" x14ac:dyDescent="0.25">
      <c r="I48" s="22"/>
      <c r="K48" s="22"/>
      <c r="N48" s="203"/>
      <c r="O48" s="204"/>
      <c r="Q48" s="4"/>
      <c r="T48" s="203"/>
      <c r="U48" s="204"/>
      <c r="Z48" s="21"/>
      <c r="AA48" s="22"/>
      <c r="AB48" s="22"/>
      <c r="AC48" s="22"/>
      <c r="AD48" s="22"/>
      <c r="AE48" s="22"/>
      <c r="AF48" s="22"/>
      <c r="AG48" s="22"/>
      <c r="AH48" s="22"/>
      <c r="AI48" s="22"/>
      <c r="AJ48" s="22"/>
      <c r="AK48" s="22"/>
      <c r="AL48" s="22"/>
      <c r="AM48" s="22"/>
      <c r="AN48" s="22"/>
      <c r="AO48" s="22"/>
      <c r="AP48" s="21"/>
      <c r="AQ48" s="21"/>
      <c r="AR48" s="21"/>
      <c r="AS48" s="21"/>
      <c r="AT48" s="21"/>
      <c r="AU48" s="21"/>
      <c r="AV48" s="21"/>
      <c r="AW48" s="21"/>
      <c r="AX48" s="21"/>
      <c r="AY48" s="21"/>
      <c r="AZ48" s="21"/>
      <c r="BA48" s="21"/>
      <c r="BB48" s="21"/>
      <c r="BC48" s="21"/>
      <c r="BD48" s="21"/>
      <c r="BE48" s="21"/>
      <c r="BF48" s="22"/>
      <c r="BG48" s="22"/>
      <c r="BH48" s="22"/>
      <c r="BI48" s="22"/>
      <c r="BJ48" s="213"/>
      <c r="BK48" s="22"/>
    </row>
    <row r="49" spans="9:63" x14ac:dyDescent="0.25">
      <c r="I49" s="22"/>
      <c r="K49" s="22"/>
      <c r="Z49" s="21"/>
      <c r="AA49" s="22"/>
      <c r="AB49" s="22"/>
      <c r="AC49" s="22"/>
      <c r="AD49" s="22"/>
      <c r="AE49" s="22"/>
      <c r="AF49" s="22"/>
      <c r="AG49" s="22"/>
      <c r="AH49" s="22"/>
      <c r="AI49" s="22"/>
      <c r="AJ49" s="22"/>
      <c r="AK49" s="22"/>
      <c r="AL49" s="22"/>
      <c r="AM49" s="22"/>
      <c r="AN49" s="22"/>
      <c r="AO49" s="22"/>
      <c r="AP49" s="21"/>
      <c r="AQ49" s="21"/>
      <c r="AR49" s="21"/>
      <c r="AS49" s="21"/>
      <c r="AT49" s="21"/>
      <c r="AU49" s="21"/>
      <c r="AV49" s="21"/>
      <c r="AW49" s="21"/>
      <c r="AX49" s="21"/>
      <c r="AY49" s="21"/>
      <c r="AZ49" s="21"/>
      <c r="BA49" s="21"/>
      <c r="BB49" s="21"/>
      <c r="BC49" s="21"/>
      <c r="BD49" s="21"/>
      <c r="BE49" s="21"/>
      <c r="BF49" s="22"/>
      <c r="BG49" s="22"/>
      <c r="BH49" s="22"/>
      <c r="BI49" s="22"/>
      <c r="BJ49" s="22"/>
      <c r="BK49" s="22"/>
    </row>
    <row r="50" spans="9:63" x14ac:dyDescent="0.25">
      <c r="I50" s="22"/>
      <c r="K50" s="22"/>
      <c r="N50" s="203"/>
      <c r="O50" s="204"/>
      <c r="T50" s="203"/>
      <c r="U50" s="204"/>
      <c r="BJ50" s="203"/>
    </row>
    <row r="51" spans="9:63" x14ac:dyDescent="0.25">
      <c r="I51" s="22"/>
      <c r="K51" s="22"/>
      <c r="N51" s="203"/>
      <c r="O51" s="204"/>
      <c r="T51" s="203"/>
      <c r="U51" s="204"/>
      <c r="BJ51" s="203"/>
    </row>
    <row r="52" spans="9:63" x14ac:dyDescent="0.25">
      <c r="K52" s="22"/>
      <c r="N52" s="203"/>
      <c r="O52" s="204"/>
      <c r="T52" s="203"/>
      <c r="U52" s="204"/>
      <c r="BJ52" s="203"/>
    </row>
    <row r="53" spans="9:63" x14ac:dyDescent="0.25">
      <c r="K53" s="22"/>
      <c r="N53" s="203"/>
      <c r="O53" s="204"/>
      <c r="T53" s="203"/>
      <c r="U53" s="204"/>
      <c r="BJ53" s="203"/>
    </row>
    <row r="54" spans="9:63" x14ac:dyDescent="0.25">
      <c r="K54" s="22"/>
      <c r="N54" s="203"/>
      <c r="O54" s="204"/>
      <c r="T54" s="203"/>
      <c r="U54" s="204"/>
      <c r="BJ54" s="203"/>
    </row>
    <row r="55" spans="9:63" x14ac:dyDescent="0.25">
      <c r="K55" s="22"/>
      <c r="N55" s="203"/>
      <c r="O55" s="204"/>
      <c r="T55" s="203"/>
      <c r="U55" s="204"/>
      <c r="BJ55" s="203"/>
    </row>
    <row r="56" spans="9:63" x14ac:dyDescent="0.25">
      <c r="K56" s="22"/>
      <c r="N56" s="203"/>
      <c r="O56" s="204"/>
      <c r="T56" s="203"/>
      <c r="U56" s="204"/>
      <c r="BJ56" s="203"/>
    </row>
    <row r="57" spans="9:63" x14ac:dyDescent="0.25">
      <c r="K57" s="22"/>
      <c r="N57" s="203"/>
      <c r="O57" s="204"/>
      <c r="T57" s="203"/>
      <c r="U57" s="204"/>
      <c r="BJ57" s="203"/>
    </row>
    <row r="58" spans="9:63" x14ac:dyDescent="0.25">
      <c r="K58" s="22"/>
    </row>
    <row r="59" spans="9:63" x14ac:dyDescent="0.25">
      <c r="K59" s="22"/>
      <c r="N59" s="203"/>
      <c r="O59" s="204"/>
      <c r="T59" s="203"/>
      <c r="U59" s="204"/>
      <c r="BJ59" s="203"/>
    </row>
    <row r="60" spans="9:63" x14ac:dyDescent="0.25">
      <c r="K60" s="22"/>
      <c r="N60" s="203"/>
      <c r="O60" s="204"/>
      <c r="T60" s="203"/>
      <c r="U60" s="204"/>
      <c r="BJ60" s="203"/>
    </row>
    <row r="61" spans="9:63" x14ac:dyDescent="0.25">
      <c r="K61" s="22"/>
      <c r="N61" s="203"/>
      <c r="O61" s="204"/>
      <c r="T61" s="203"/>
      <c r="U61" s="204"/>
      <c r="BJ61" s="203"/>
    </row>
    <row r="62" spans="9:63" x14ac:dyDescent="0.25">
      <c r="K62" s="22"/>
      <c r="N62" s="203"/>
      <c r="O62" s="204"/>
      <c r="T62" s="203"/>
      <c r="U62" s="204"/>
      <c r="BJ62" s="203"/>
    </row>
    <row r="63" spans="9:63" x14ac:dyDescent="0.25">
      <c r="K63" s="22"/>
      <c r="N63" s="203"/>
      <c r="O63" s="204"/>
      <c r="T63" s="203"/>
      <c r="U63" s="204"/>
      <c r="BJ63" s="203"/>
    </row>
    <row r="64" spans="9:63" x14ac:dyDescent="0.25">
      <c r="K64" s="22"/>
      <c r="N64" s="203"/>
      <c r="O64" s="204"/>
      <c r="T64" s="203"/>
      <c r="U64" s="204"/>
      <c r="BJ64" s="203"/>
    </row>
    <row r="65" spans="11:62" x14ac:dyDescent="0.25">
      <c r="K65" s="22"/>
      <c r="N65" s="203"/>
      <c r="O65" s="204"/>
      <c r="T65" s="203"/>
      <c r="U65" s="204"/>
      <c r="BJ65" s="203"/>
    </row>
    <row r="66" spans="11:62" x14ac:dyDescent="0.25">
      <c r="K66" s="22"/>
      <c r="N66" s="203"/>
      <c r="O66" s="204"/>
      <c r="T66" s="203"/>
      <c r="U66" s="204"/>
      <c r="BJ66" s="203"/>
    </row>
    <row r="67" spans="11:62" x14ac:dyDescent="0.25">
      <c r="K67" s="22"/>
      <c r="N67" s="203"/>
      <c r="O67" s="204"/>
      <c r="T67" s="203"/>
      <c r="U67" s="204"/>
      <c r="BJ67" s="203"/>
    </row>
    <row r="68" spans="11:62" x14ac:dyDescent="0.25">
      <c r="K68" s="22"/>
    </row>
    <row r="69" spans="11:62" x14ac:dyDescent="0.25">
      <c r="K69" s="22"/>
    </row>
    <row r="70" spans="11:62" x14ac:dyDescent="0.25">
      <c r="K70" s="22"/>
    </row>
    <row r="71" spans="11:62" x14ac:dyDescent="0.25">
      <c r="K71" s="22"/>
    </row>
    <row r="72" spans="11:62" x14ac:dyDescent="0.25">
      <c r="K72" s="22"/>
      <c r="N72" s="203"/>
      <c r="O72" s="204"/>
      <c r="T72" s="203"/>
      <c r="U72" s="204"/>
      <c r="BJ72" s="203"/>
    </row>
    <row r="73" spans="11:62" x14ac:dyDescent="0.25">
      <c r="K73" s="22"/>
      <c r="N73" s="203"/>
      <c r="O73" s="204"/>
      <c r="T73" s="203"/>
      <c r="U73" s="204"/>
      <c r="BJ73" s="203"/>
    </row>
    <row r="74" spans="11:62" x14ac:dyDescent="0.25">
      <c r="K74" s="22"/>
      <c r="N74" s="203"/>
      <c r="O74" s="204"/>
      <c r="T74" s="203"/>
      <c r="U74" s="204"/>
      <c r="BJ74" s="203"/>
    </row>
    <row r="75" spans="11:62" x14ac:dyDescent="0.25">
      <c r="K75" s="22"/>
      <c r="N75" s="203"/>
      <c r="O75" s="204"/>
      <c r="T75" s="203"/>
      <c r="U75" s="204"/>
      <c r="BJ75" s="203"/>
    </row>
    <row r="76" spans="11:62" x14ac:dyDescent="0.25">
      <c r="K76" s="22"/>
      <c r="N76" s="203"/>
      <c r="O76" s="204"/>
      <c r="T76" s="203"/>
      <c r="U76" s="204"/>
      <c r="BJ76" s="203"/>
    </row>
    <row r="77" spans="11:62" x14ac:dyDescent="0.25">
      <c r="K77" s="22"/>
      <c r="N77" s="203"/>
      <c r="O77" s="204"/>
      <c r="T77" s="203"/>
      <c r="U77" s="204"/>
      <c r="BJ77" s="203"/>
    </row>
    <row r="78" spans="11:62" x14ac:dyDescent="0.25">
      <c r="K78" s="22"/>
      <c r="N78" s="203"/>
      <c r="O78" s="204"/>
      <c r="T78" s="203"/>
      <c r="U78" s="204"/>
      <c r="BJ78" s="203"/>
    </row>
    <row r="79" spans="11:62" x14ac:dyDescent="0.25">
      <c r="K79" s="22"/>
    </row>
    <row r="80" spans="11:62" x14ac:dyDescent="0.25">
      <c r="K80" s="22"/>
    </row>
    <row r="81" spans="11:62" x14ac:dyDescent="0.25">
      <c r="K81" s="22"/>
      <c r="N81" s="203"/>
      <c r="O81" s="204"/>
      <c r="T81" s="203"/>
      <c r="U81" s="204"/>
      <c r="BJ81" s="203"/>
    </row>
    <row r="82" spans="11:62" x14ac:dyDescent="0.25">
      <c r="K82" s="22"/>
      <c r="N82" s="203"/>
      <c r="O82" s="204"/>
      <c r="T82" s="203"/>
      <c r="U82" s="204"/>
      <c r="BJ82" s="203"/>
    </row>
    <row r="83" spans="11:62" x14ac:dyDescent="0.25">
      <c r="K83" s="22"/>
      <c r="N83" s="203"/>
      <c r="O83" s="204"/>
      <c r="T83" s="203"/>
      <c r="U83" s="204"/>
      <c r="BJ83" s="203"/>
    </row>
    <row r="84" spans="11:62" x14ac:dyDescent="0.25">
      <c r="K84" s="22"/>
      <c r="N84" s="203"/>
      <c r="O84" s="204"/>
      <c r="T84" s="203"/>
      <c r="U84" s="204"/>
      <c r="BJ84" s="203"/>
    </row>
    <row r="85" spans="11:62" x14ac:dyDescent="0.25">
      <c r="K85" s="22"/>
      <c r="N85" s="203"/>
      <c r="O85" s="204"/>
      <c r="T85" s="203"/>
      <c r="U85" s="204"/>
      <c r="BJ85" s="203"/>
    </row>
    <row r="86" spans="11:62" x14ac:dyDescent="0.25">
      <c r="K86" s="22"/>
      <c r="N86" s="203"/>
      <c r="O86" s="204"/>
      <c r="T86" s="203"/>
      <c r="U86" s="204"/>
      <c r="BJ86" s="203"/>
    </row>
    <row r="87" spans="11:62" x14ac:dyDescent="0.25">
      <c r="K87" s="22"/>
    </row>
    <row r="88" spans="11:62" x14ac:dyDescent="0.25">
      <c r="K88" s="22"/>
    </row>
    <row r="89" spans="11:62" x14ac:dyDescent="0.25">
      <c r="K89" s="22"/>
      <c r="N89" s="203"/>
      <c r="O89" s="204"/>
      <c r="T89" s="203"/>
      <c r="U89" s="204"/>
      <c r="BJ89" s="203"/>
    </row>
    <row r="90" spans="11:62" x14ac:dyDescent="0.25">
      <c r="K90" s="22"/>
      <c r="N90" s="203"/>
      <c r="O90" s="204"/>
      <c r="T90" s="203"/>
      <c r="U90" s="204"/>
      <c r="BJ90" s="203"/>
    </row>
    <row r="91" spans="11:62" x14ac:dyDescent="0.25">
      <c r="K91" s="22"/>
      <c r="N91" s="203"/>
      <c r="O91" s="204"/>
      <c r="T91" s="203"/>
      <c r="U91" s="204"/>
      <c r="BJ91" s="203"/>
    </row>
    <row r="92" spans="11:62" x14ac:dyDescent="0.25">
      <c r="K92" s="22"/>
    </row>
    <row r="93" spans="11:62" x14ac:dyDescent="0.25">
      <c r="K93" s="22"/>
      <c r="N93" s="203"/>
      <c r="O93" s="204"/>
      <c r="T93" s="203"/>
      <c r="U93" s="204"/>
      <c r="BJ93" s="203"/>
    </row>
    <row r="94" spans="11:62" x14ac:dyDescent="0.25">
      <c r="K94" s="22"/>
      <c r="N94" s="203"/>
      <c r="O94" s="204"/>
      <c r="T94" s="203"/>
      <c r="U94" s="204"/>
      <c r="BJ94" s="203"/>
    </row>
    <row r="95" spans="11:62" x14ac:dyDescent="0.25">
      <c r="K95" s="22"/>
      <c r="N95" s="203"/>
      <c r="O95" s="204"/>
      <c r="T95" s="203"/>
      <c r="U95" s="204"/>
      <c r="BJ95" s="203"/>
    </row>
    <row r="96" spans="11:62" x14ac:dyDescent="0.25">
      <c r="K96" s="22"/>
    </row>
    <row r="97" spans="11:62" x14ac:dyDescent="0.25">
      <c r="K97" s="22"/>
    </row>
    <row r="98" spans="11:62" x14ac:dyDescent="0.25">
      <c r="K98" s="22"/>
      <c r="N98" s="203"/>
      <c r="O98" s="204"/>
      <c r="T98" s="203"/>
      <c r="U98" s="204"/>
      <c r="BJ98" s="203"/>
    </row>
    <row r="99" spans="11:62" x14ac:dyDescent="0.25">
      <c r="K99" s="22"/>
      <c r="N99" s="203"/>
      <c r="O99" s="204"/>
      <c r="T99" s="203"/>
      <c r="U99" s="204"/>
      <c r="BJ99" s="203"/>
    </row>
    <row r="100" spans="11:62" x14ac:dyDescent="0.25">
      <c r="K100" s="22"/>
      <c r="N100" s="203"/>
      <c r="O100" s="204"/>
      <c r="T100" s="203"/>
      <c r="U100" s="204"/>
      <c r="BJ100" s="203"/>
    </row>
    <row r="101" spans="11:62" x14ac:dyDescent="0.25">
      <c r="K101" s="22"/>
      <c r="N101" s="203"/>
      <c r="O101" s="204"/>
      <c r="T101" s="203"/>
      <c r="U101" s="204"/>
      <c r="BJ101" s="203"/>
    </row>
    <row r="102" spans="11:62" x14ac:dyDescent="0.25">
      <c r="K102" s="22"/>
      <c r="N102" s="203"/>
      <c r="O102" s="204"/>
      <c r="T102" s="203"/>
      <c r="U102" s="204"/>
      <c r="BJ102" s="203"/>
    </row>
    <row r="103" spans="11:62" x14ac:dyDescent="0.25">
      <c r="K103" s="22"/>
      <c r="N103" s="203"/>
      <c r="O103" s="204"/>
      <c r="T103" s="203"/>
      <c r="U103" s="204"/>
      <c r="BJ103" s="203"/>
    </row>
    <row r="104" spans="11:62" x14ac:dyDescent="0.25">
      <c r="K104" s="22"/>
      <c r="N104" s="203"/>
      <c r="O104" s="204"/>
      <c r="T104" s="203"/>
      <c r="U104" s="204"/>
      <c r="BJ104" s="203"/>
    </row>
    <row r="105" spans="11:62" x14ac:dyDescent="0.25">
      <c r="K105" s="22"/>
      <c r="N105" s="203"/>
      <c r="O105" s="204"/>
      <c r="T105" s="203"/>
      <c r="U105" s="204"/>
      <c r="BJ105" s="203"/>
    </row>
    <row r="106" spans="11:62" x14ac:dyDescent="0.25">
      <c r="K106" s="22"/>
      <c r="N106" s="203"/>
      <c r="O106" s="204"/>
      <c r="T106" s="203"/>
      <c r="U106" s="204"/>
      <c r="BJ106" s="203"/>
    </row>
    <row r="107" spans="11:62" x14ac:dyDescent="0.25">
      <c r="K107" s="22"/>
    </row>
    <row r="108" spans="11:62" x14ac:dyDescent="0.25">
      <c r="K108" s="22"/>
    </row>
  </sheetData>
  <sheetProtection sheet="1" formatCells="0" formatColumns="0" formatRows="0" sort="0" autoFilter="0" pivotTables="0"/>
  <autoFilter ref="A36:BR44" xr:uid="{C17AB63A-CC2E-45B1-9000-3DF8F50B2535}"/>
  <mergeCells count="184">
    <mergeCell ref="O85:O86"/>
    <mergeCell ref="T85:T86"/>
    <mergeCell ref="N85:N86"/>
    <mergeCell ref="BJ83:BJ84"/>
    <mergeCell ref="T83:T84"/>
    <mergeCell ref="U83:U84"/>
    <mergeCell ref="N83:N84"/>
    <mergeCell ref="O83:O84"/>
    <mergeCell ref="U85:U86"/>
    <mergeCell ref="BJ85:BJ86"/>
    <mergeCell ref="U81:U82"/>
    <mergeCell ref="BJ81:BJ82"/>
    <mergeCell ref="O81:O82"/>
    <mergeCell ref="T81:T82"/>
    <mergeCell ref="N81:N82"/>
    <mergeCell ref="BJ77:BJ78"/>
    <mergeCell ref="T77:T78"/>
    <mergeCell ref="U77:U78"/>
    <mergeCell ref="N77:N78"/>
    <mergeCell ref="O77:O78"/>
    <mergeCell ref="U75:U76"/>
    <mergeCell ref="BJ75:BJ76"/>
    <mergeCell ref="O75:O76"/>
    <mergeCell ref="T75:T76"/>
    <mergeCell ref="N75:N76"/>
    <mergeCell ref="BJ72:BJ74"/>
    <mergeCell ref="T72:T74"/>
    <mergeCell ref="U72:U74"/>
    <mergeCell ref="N72:N74"/>
    <mergeCell ref="O72:O74"/>
    <mergeCell ref="U65:U67"/>
    <mergeCell ref="BJ65:BJ67"/>
    <mergeCell ref="O65:O67"/>
    <mergeCell ref="T65:T67"/>
    <mergeCell ref="N65:N67"/>
    <mergeCell ref="BJ63:BJ64"/>
    <mergeCell ref="T63:T64"/>
    <mergeCell ref="U63:U64"/>
    <mergeCell ref="N63:N64"/>
    <mergeCell ref="O63:O64"/>
    <mergeCell ref="U61:U62"/>
    <mergeCell ref="BJ61:BJ62"/>
    <mergeCell ref="O61:O62"/>
    <mergeCell ref="T61:T62"/>
    <mergeCell ref="N61:N62"/>
    <mergeCell ref="BJ56:BJ57"/>
    <mergeCell ref="T56:T57"/>
    <mergeCell ref="U56:U57"/>
    <mergeCell ref="N56:N57"/>
    <mergeCell ref="O56:O57"/>
    <mergeCell ref="BJ59:BJ60"/>
    <mergeCell ref="T59:T60"/>
    <mergeCell ref="U59:U60"/>
    <mergeCell ref="N59:N60"/>
    <mergeCell ref="O59:O60"/>
    <mergeCell ref="U53:U55"/>
    <mergeCell ref="BJ53:BJ55"/>
    <mergeCell ref="O53:O55"/>
    <mergeCell ref="T53:T55"/>
    <mergeCell ref="N53:N55"/>
    <mergeCell ref="BJ50:BJ52"/>
    <mergeCell ref="T50:T52"/>
    <mergeCell ref="U50:U52"/>
    <mergeCell ref="N50:N52"/>
    <mergeCell ref="O50:O52"/>
    <mergeCell ref="U47:U48"/>
    <mergeCell ref="BJ47:BJ48"/>
    <mergeCell ref="O47:O48"/>
    <mergeCell ref="T47:T48"/>
    <mergeCell ref="U39:U40"/>
    <mergeCell ref="N47:N48"/>
    <mergeCell ref="W41:W44"/>
    <mergeCell ref="X41:X44"/>
    <mergeCell ref="BJ41:BJ44"/>
    <mergeCell ref="BO41:BO44"/>
    <mergeCell ref="BQ41:BQ44"/>
    <mergeCell ref="Q41:Q44"/>
    <mergeCell ref="R41:R44"/>
    <mergeCell ref="S41:S44"/>
    <mergeCell ref="T41:T44"/>
    <mergeCell ref="U41:U44"/>
    <mergeCell ref="V41:V44"/>
    <mergeCell ref="K41:K44"/>
    <mergeCell ref="L41:L44"/>
    <mergeCell ref="M41:M44"/>
    <mergeCell ref="N41:N44"/>
    <mergeCell ref="O41:O44"/>
    <mergeCell ref="P41:P44"/>
    <mergeCell ref="BK41:BK44"/>
    <mergeCell ref="A41:A44"/>
    <mergeCell ref="B41:B44"/>
    <mergeCell ref="E41:E44"/>
    <mergeCell ref="F41:F44"/>
    <mergeCell ref="G41:G44"/>
    <mergeCell ref="H41:H44"/>
    <mergeCell ref="I41:I44"/>
    <mergeCell ref="J41:J44"/>
    <mergeCell ref="E39:E40"/>
    <mergeCell ref="F39:F40"/>
    <mergeCell ref="G39:G40"/>
    <mergeCell ref="H39:H40"/>
    <mergeCell ref="I39:I40"/>
    <mergeCell ref="J39:J40"/>
    <mergeCell ref="K39:K40"/>
    <mergeCell ref="L39:L40"/>
    <mergeCell ref="M39:M40"/>
    <mergeCell ref="N39:N40"/>
    <mergeCell ref="A39:A40"/>
    <mergeCell ref="B39:B40"/>
    <mergeCell ref="T39:T40"/>
    <mergeCell ref="BO39:BO40"/>
    <mergeCell ref="BQ39:BQ40"/>
    <mergeCell ref="V39:V40"/>
    <mergeCell ref="W39:W40"/>
    <mergeCell ref="BK39:BK40"/>
    <mergeCell ref="O39:O40"/>
    <mergeCell ref="P39:P40"/>
    <mergeCell ref="Q39:Q40"/>
    <mergeCell ref="R39:R40"/>
    <mergeCell ref="S39:S40"/>
    <mergeCell ref="A37:A38"/>
    <mergeCell ref="B37:B38"/>
    <mergeCell ref="E37:E38"/>
    <mergeCell ref="F37:F38"/>
    <mergeCell ref="G37:G38"/>
    <mergeCell ref="H37:H38"/>
    <mergeCell ref="I37:I38"/>
    <mergeCell ref="J37:J38"/>
    <mergeCell ref="W37:W38"/>
    <mergeCell ref="X37:X38"/>
    <mergeCell ref="BJ37:BJ38"/>
    <mergeCell ref="BK37:BK38"/>
    <mergeCell ref="BO37:BO38"/>
    <mergeCell ref="BQ37:BQ38"/>
    <mergeCell ref="Q37:Q38"/>
    <mergeCell ref="R37:R38"/>
    <mergeCell ref="S37:S38"/>
    <mergeCell ref="T37:T38"/>
    <mergeCell ref="U37:U38"/>
    <mergeCell ref="V37:V38"/>
    <mergeCell ref="U105:U106"/>
    <mergeCell ref="BJ105:BJ106"/>
    <mergeCell ref="O105:O106"/>
    <mergeCell ref="T105:T106"/>
    <mergeCell ref="N105:N106"/>
    <mergeCell ref="BJ103:BJ104"/>
    <mergeCell ref="T103:T104"/>
    <mergeCell ref="U103:U104"/>
    <mergeCell ref="N103:N104"/>
    <mergeCell ref="O103:O104"/>
    <mergeCell ref="U101:U102"/>
    <mergeCell ref="BJ101:BJ102"/>
    <mergeCell ref="O101:O102"/>
    <mergeCell ref="T101:T102"/>
    <mergeCell ref="N101:N102"/>
    <mergeCell ref="BJ98:BJ100"/>
    <mergeCell ref="T98:T100"/>
    <mergeCell ref="U98:U100"/>
    <mergeCell ref="N98:N100"/>
    <mergeCell ref="O98:O100"/>
    <mergeCell ref="D28:F28"/>
    <mergeCell ref="B2:D5"/>
    <mergeCell ref="E2:X5"/>
    <mergeCell ref="D35:K35"/>
    <mergeCell ref="L35:X35"/>
    <mergeCell ref="Y35:BK35"/>
    <mergeCell ref="U93:U95"/>
    <mergeCell ref="BJ93:BJ95"/>
    <mergeCell ref="O93:O95"/>
    <mergeCell ref="T93:T95"/>
    <mergeCell ref="N93:N95"/>
    <mergeCell ref="BJ89:BJ91"/>
    <mergeCell ref="T89:T91"/>
    <mergeCell ref="U89:U91"/>
    <mergeCell ref="N89:N91"/>
    <mergeCell ref="O89:O91"/>
    <mergeCell ref="K37:K38"/>
    <mergeCell ref="L37:L38"/>
    <mergeCell ref="M37:M38"/>
    <mergeCell ref="N37:N38"/>
    <mergeCell ref="O37:O38"/>
    <mergeCell ref="P37:P38"/>
    <mergeCell ref="X39:X40"/>
    <mergeCell ref="BJ39:BJ40"/>
  </mergeCells>
  <conditionalFormatting sqref="W39 O37:Q37 U37:X37">
    <cfRule type="containsText" dxfId="411" priority="252" operator="containsText" text="RIESGO BAJO">
      <formula>NOT(ISERROR(SEARCH("RIESGO BAJO",O37)))</formula>
    </cfRule>
    <cfRule type="containsText" dxfId="410" priority="253" operator="containsText" text="RIESGO MODERADO">
      <formula>NOT(ISERROR(SEARCH("RIESGO MODERADO",O37)))</formula>
    </cfRule>
    <cfRule type="containsText" dxfId="409" priority="254" operator="containsText" text="RIESGO ALTO">
      <formula>NOT(ISERROR(SEARCH("RIESGO ALTO",O37)))</formula>
    </cfRule>
    <cfRule type="containsText" dxfId="408" priority="255" operator="containsText" text="RIESGO EXTREMO">
      <formula>NOT(ISERROR(SEARCH("RIESGO EXTREMO",O37)))</formula>
    </cfRule>
  </conditionalFormatting>
  <conditionalFormatting sqref="X39">
    <cfRule type="containsText" dxfId="407" priority="211" operator="containsText" text="RIESGO BAJO">
      <formula>NOT(ISERROR(SEARCH("RIESGO BAJO",X39)))</formula>
    </cfRule>
    <cfRule type="containsText" dxfId="406" priority="212" operator="containsText" text="RIESGO MODERADO">
      <formula>NOT(ISERROR(SEARCH("RIESGO MODERADO",X39)))</formula>
    </cfRule>
    <cfRule type="containsText" dxfId="405" priority="213" operator="containsText" text="RIESGO ALTO">
      <formula>NOT(ISERROR(SEARCH("RIESGO ALTO",X39)))</formula>
    </cfRule>
    <cfRule type="containsText" dxfId="404" priority="214" operator="containsText" text="RIESGO EXTREMO">
      <formula>NOT(ISERROR(SEARCH("RIESGO EXTREMO",X39)))</formula>
    </cfRule>
  </conditionalFormatting>
  <conditionalFormatting sqref="W41">
    <cfRule type="containsText" dxfId="403" priority="199" operator="containsText" text="RIESGO BAJO">
      <formula>NOT(ISERROR(SEARCH("RIESGO BAJO",W41)))</formula>
    </cfRule>
    <cfRule type="containsText" dxfId="402" priority="200" operator="containsText" text="RIESGO MODERADO">
      <formula>NOT(ISERROR(SEARCH("RIESGO MODERADO",W41)))</formula>
    </cfRule>
    <cfRule type="containsText" dxfId="401" priority="201" operator="containsText" text="RIESGO ALTO">
      <formula>NOT(ISERROR(SEARCH("RIESGO ALTO",W41)))</formula>
    </cfRule>
    <cfRule type="containsText" dxfId="400" priority="202" operator="containsText" text="RIESGO EXTREMO">
      <formula>NOT(ISERROR(SEARCH("RIESGO EXTREMO",W41)))</formula>
    </cfRule>
  </conditionalFormatting>
  <conditionalFormatting sqref="X41">
    <cfRule type="containsText" dxfId="399" priority="195" operator="containsText" text="RIESGO BAJO">
      <formula>NOT(ISERROR(SEARCH("RIESGO BAJO",X41)))</formula>
    </cfRule>
    <cfRule type="containsText" dxfId="398" priority="196" operator="containsText" text="RIESGO MODERADO">
      <formula>NOT(ISERROR(SEARCH("RIESGO MODERADO",X41)))</formula>
    </cfRule>
    <cfRule type="containsText" dxfId="397" priority="197" operator="containsText" text="RIESGO ALTO">
      <formula>NOT(ISERROR(SEARCH("RIESGO ALTO",X41)))</formula>
    </cfRule>
    <cfRule type="containsText" dxfId="396" priority="198" operator="containsText" text="RIESGO EXTREMO">
      <formula>NOT(ISERROR(SEARCH("RIESGO EXTREMO",X41)))</formula>
    </cfRule>
  </conditionalFormatting>
  <conditionalFormatting sqref="P41">
    <cfRule type="containsText" dxfId="395" priority="187" operator="containsText" text="RIESGO BAJO">
      <formula>NOT(ISERROR(SEARCH("RIESGO BAJO",P41)))</formula>
    </cfRule>
    <cfRule type="containsText" dxfId="394" priority="188" operator="containsText" text="RIESGO MODERADO">
      <formula>NOT(ISERROR(SEARCH("RIESGO MODERADO",P41)))</formula>
    </cfRule>
    <cfRule type="containsText" dxfId="393" priority="189" operator="containsText" text="RIESGO ALTO">
      <formula>NOT(ISERROR(SEARCH("RIESGO ALTO",P41)))</formula>
    </cfRule>
    <cfRule type="containsText" dxfId="392" priority="190" operator="containsText" text="RIESGO EXTREMO">
      <formula>NOT(ISERROR(SEARCH("RIESGO EXTREMO",P41)))</formula>
    </cfRule>
  </conditionalFormatting>
  <conditionalFormatting sqref="P39">
    <cfRule type="containsText" dxfId="391" priority="191" operator="containsText" text="RIESGO BAJO">
      <formula>NOT(ISERROR(SEARCH("RIESGO BAJO",P39)))</formula>
    </cfRule>
    <cfRule type="containsText" dxfId="390" priority="192" operator="containsText" text="RIESGO MODERADO">
      <formula>NOT(ISERROR(SEARCH("RIESGO MODERADO",P39)))</formula>
    </cfRule>
    <cfRule type="containsText" dxfId="389" priority="193" operator="containsText" text="RIESGO ALTO">
      <formula>NOT(ISERROR(SEARCH("RIESGO ALTO",P39)))</formula>
    </cfRule>
    <cfRule type="containsText" dxfId="388" priority="194" operator="containsText" text="RIESGO EXTREMO">
      <formula>NOT(ISERROR(SEARCH("RIESGO EXTREMO",P39)))</formula>
    </cfRule>
  </conditionalFormatting>
  <conditionalFormatting sqref="O39">
    <cfRule type="containsText" dxfId="387" priority="103" operator="containsText" text="RIESGO BAJO">
      <formula>NOT(ISERROR(SEARCH("RIESGO BAJO",O39)))</formula>
    </cfRule>
    <cfRule type="containsText" dxfId="386" priority="104" operator="containsText" text="RIESGO MODERADO">
      <formula>NOT(ISERROR(SEARCH("RIESGO MODERADO",O39)))</formula>
    </cfRule>
    <cfRule type="containsText" dxfId="385" priority="105" operator="containsText" text="RIESGO ALTO">
      <formula>NOT(ISERROR(SEARCH("RIESGO ALTO",O39)))</formula>
    </cfRule>
    <cfRule type="containsText" dxfId="384" priority="106" operator="containsText" text="RIESGO EXTREMO">
      <formula>NOT(ISERROR(SEARCH("RIESGO EXTREMO",O39)))</formula>
    </cfRule>
  </conditionalFormatting>
  <conditionalFormatting sqref="Q39">
    <cfRule type="containsText" dxfId="383" priority="127" operator="containsText" text="RIESGO BAJO">
      <formula>NOT(ISERROR(SEARCH("RIESGO BAJO",Q39)))</formula>
    </cfRule>
    <cfRule type="containsText" dxfId="382" priority="128" operator="containsText" text="RIESGO MODERADO">
      <formula>NOT(ISERROR(SEARCH("RIESGO MODERADO",Q39)))</formula>
    </cfRule>
    <cfRule type="containsText" dxfId="381" priority="129" operator="containsText" text="RIESGO ALTO">
      <formula>NOT(ISERROR(SEARCH("RIESGO ALTO",Q39)))</formula>
    </cfRule>
    <cfRule type="containsText" dxfId="380" priority="130" operator="containsText" text="RIESGO EXTREMO">
      <formula>NOT(ISERROR(SEARCH("RIESGO EXTREMO",Q39)))</formula>
    </cfRule>
  </conditionalFormatting>
  <conditionalFormatting sqref="Q41">
    <cfRule type="containsText" dxfId="379" priority="115" operator="containsText" text="RIESGO BAJO">
      <formula>NOT(ISERROR(SEARCH("RIESGO BAJO",Q41)))</formula>
    </cfRule>
    <cfRule type="containsText" dxfId="378" priority="116" operator="containsText" text="RIESGO MODERADO">
      <formula>NOT(ISERROR(SEARCH("RIESGO MODERADO",Q41)))</formula>
    </cfRule>
    <cfRule type="containsText" dxfId="377" priority="117" operator="containsText" text="RIESGO ALTO">
      <formula>NOT(ISERROR(SEARCH("RIESGO ALTO",Q41)))</formula>
    </cfRule>
    <cfRule type="containsText" dxfId="376" priority="118" operator="containsText" text="RIESGO EXTREMO">
      <formula>NOT(ISERROR(SEARCH("RIESGO EXTREMO",Q41)))</formula>
    </cfRule>
  </conditionalFormatting>
  <conditionalFormatting sqref="O41">
    <cfRule type="containsText" dxfId="375" priority="99" operator="containsText" text="RIESGO BAJO">
      <formula>NOT(ISERROR(SEARCH("RIESGO BAJO",O41)))</formula>
    </cfRule>
    <cfRule type="containsText" dxfId="374" priority="100" operator="containsText" text="RIESGO MODERADO">
      <formula>NOT(ISERROR(SEARCH("RIESGO MODERADO",O41)))</formula>
    </cfRule>
    <cfRule type="containsText" dxfId="373" priority="101" operator="containsText" text="RIESGO ALTO">
      <formula>NOT(ISERROR(SEARCH("RIESGO ALTO",O41)))</formula>
    </cfRule>
    <cfRule type="containsText" dxfId="372" priority="102" operator="containsText" text="RIESGO EXTREMO">
      <formula>NOT(ISERROR(SEARCH("RIESGO EXTREMO",O41)))</formula>
    </cfRule>
  </conditionalFormatting>
  <conditionalFormatting sqref="U41">
    <cfRule type="containsText" dxfId="371" priority="43" operator="containsText" text="RIESGO BAJO">
      <formula>NOT(ISERROR(SEARCH("RIESGO BAJO",U41)))</formula>
    </cfRule>
    <cfRule type="containsText" dxfId="370" priority="44" operator="containsText" text="RIESGO MODERADO">
      <formula>NOT(ISERROR(SEARCH("RIESGO MODERADO",U41)))</formula>
    </cfRule>
    <cfRule type="containsText" dxfId="369" priority="45" operator="containsText" text="RIESGO ALTO">
      <formula>NOT(ISERROR(SEARCH("RIESGO ALTO",U41)))</formula>
    </cfRule>
    <cfRule type="containsText" dxfId="368" priority="46" operator="containsText" text="RIESGO EXTREMO">
      <formula>NOT(ISERROR(SEARCH("RIESGO EXTREMO",U41)))</formula>
    </cfRule>
  </conditionalFormatting>
  <conditionalFormatting sqref="V39">
    <cfRule type="containsText" dxfId="367" priority="67" operator="containsText" text="RIESGO BAJO">
      <formula>NOT(ISERROR(SEARCH("RIESGO BAJO",V39)))</formula>
    </cfRule>
    <cfRule type="containsText" dxfId="366" priority="68" operator="containsText" text="RIESGO MODERADO">
      <formula>NOT(ISERROR(SEARCH("RIESGO MODERADO",V39)))</formula>
    </cfRule>
    <cfRule type="containsText" dxfId="365" priority="69" operator="containsText" text="RIESGO ALTO">
      <formula>NOT(ISERROR(SEARCH("RIESGO ALTO",V39)))</formula>
    </cfRule>
    <cfRule type="containsText" dxfId="364" priority="70" operator="containsText" text="RIESGO EXTREMO">
      <formula>NOT(ISERROR(SEARCH("RIESGO EXTREMO",V39)))</formula>
    </cfRule>
  </conditionalFormatting>
  <conditionalFormatting sqref="V41">
    <cfRule type="containsText" dxfId="363" priority="63" operator="containsText" text="RIESGO BAJO">
      <formula>NOT(ISERROR(SEARCH("RIESGO BAJO",V41)))</formula>
    </cfRule>
    <cfRule type="containsText" dxfId="362" priority="64" operator="containsText" text="RIESGO MODERADO">
      <formula>NOT(ISERROR(SEARCH("RIESGO MODERADO",V41)))</formula>
    </cfRule>
    <cfRule type="containsText" dxfId="361" priority="65" operator="containsText" text="RIESGO ALTO">
      <formula>NOT(ISERROR(SEARCH("RIESGO ALTO",V41)))</formula>
    </cfRule>
    <cfRule type="containsText" dxfId="360" priority="66" operator="containsText" text="RIESGO EXTREMO">
      <formula>NOT(ISERROR(SEARCH("RIESGO EXTREMO",V41)))</formula>
    </cfRule>
  </conditionalFormatting>
  <conditionalFormatting sqref="U39">
    <cfRule type="containsText" dxfId="359" priority="47" operator="containsText" text="RIESGO BAJO">
      <formula>NOT(ISERROR(SEARCH("RIESGO BAJO",U39)))</formula>
    </cfRule>
    <cfRule type="containsText" dxfId="358" priority="48" operator="containsText" text="RIESGO MODERADO">
      <formula>NOT(ISERROR(SEARCH("RIESGO MODERADO",U39)))</formula>
    </cfRule>
    <cfRule type="containsText" dxfId="357" priority="49" operator="containsText" text="RIESGO ALTO">
      <formula>NOT(ISERROR(SEARCH("RIESGO ALTO",U39)))</formula>
    </cfRule>
    <cfRule type="containsText" dxfId="356" priority="50" operator="containsText" text="RIESGO EXTREMO">
      <formula>NOT(ISERROR(SEARCH("RIESGO EXTREMO",U39)))</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32">
    <dataValidation type="list" allowBlank="1" showInputMessage="1" showErrorMessage="1" sqref="Q41 Q39 Q37" xr:uid="{5D12EEF5-84C8-41AA-9AD2-7503B0529A9B}">
      <formula1>#REF!</formula1>
    </dataValidation>
    <dataValidation type="list" allowBlank="1" showInputMessage="1" showErrorMessage="1" sqref="AJ41:AJ44" xr:uid="{31052759-3C44-4B97-BCD4-771B44071404}">
      <formula1>$AA$24:$AA$25</formula1>
    </dataValidation>
    <dataValidation type="list" allowBlank="1" showInputMessage="1" showErrorMessage="1" sqref="AK41:AK44 AA41:AA44" xr:uid="{C77F0BD1-1BAD-4992-B54A-F100384CDB75}">
      <formula1>$AJ$24:$AJ$25</formula1>
    </dataValidation>
    <dataValidation type="list" allowBlank="1" showInputMessage="1" showErrorMessage="1" sqref="AL41:AL44" xr:uid="{CD2B3369-44CF-469F-9B67-055C79931DF2}">
      <formula1>$AK$24:$AK$25</formula1>
    </dataValidation>
    <dataValidation type="list" allowBlank="1" showInputMessage="1" showErrorMessage="1" sqref="AM41:AM44" xr:uid="{638426CF-B3BC-4117-A62C-0C7881932DCA}">
      <formula1>$AL$24:$AL$25</formula1>
    </dataValidation>
    <dataValidation type="list" allowBlank="1" showInputMessage="1" showErrorMessage="1" sqref="AN41:AN44" xr:uid="{008767B7-65BC-4E61-B82A-49B5B64A7B1E}">
      <formula1>$AM$24:$AM$36</formula1>
    </dataValidation>
    <dataValidation type="list" allowBlank="1" showInputMessage="1" showErrorMessage="1" sqref="AN37 AN39:AN44" xr:uid="{15B28A46-308F-4367-8926-A46FD9DE17CC}">
      <formula1>$AN$6:$AN$15</formula1>
    </dataValidation>
    <dataValidation type="list" allowBlank="1" showInputMessage="1" showErrorMessage="1" sqref="H41 H39 H37" xr:uid="{3F61B7A6-AB3B-4826-AC57-569B05E05B15}">
      <formula1>$H$6:$H$12</formula1>
    </dataValidation>
    <dataValidation type="list" allowBlank="1" showInputMessage="1" showErrorMessage="1" sqref="G41 G39 G37" xr:uid="{45F48542-5FEC-4DF5-A631-FE9427EEB28A}">
      <formula1>$G$6:$G$11</formula1>
    </dataValidation>
    <dataValidation type="list" allowBlank="1" showInputMessage="1" showErrorMessage="1" sqref="F41 F39 F37" xr:uid="{4C7794FE-26E2-4A2E-A091-1DD50DFB44A7}">
      <formula1>$F$6:$F$11</formula1>
    </dataValidation>
    <dataValidation type="list" allowBlank="1" showInputMessage="1" showErrorMessage="1" sqref="BL41:BM44 BL37:BL40" xr:uid="{DFBF4DB3-E669-46D5-8211-36E979CEE1A8}">
      <formula1>$BL$6:$BL$7</formula1>
    </dataValidation>
    <dataValidation type="list" allowBlank="1" showInputMessage="1" showErrorMessage="1" sqref="AN38 AN41:AN44" xr:uid="{2F1737F8-9794-4048-8C2E-448CF96B63EE}">
      <formula1>$AN$6:$AN$14</formula1>
    </dataValidation>
    <dataValidation type="list" allowBlank="1" showInputMessage="1" showErrorMessage="1" sqref="M41:M44 M37:M39 S37:S44" xr:uid="{FB4D0D31-415F-4182-AD87-BC8F447A38F6}">
      <formula1>$M$6:$M$10</formula1>
    </dataValidation>
    <dataValidation type="list" allowBlank="1" showInputMessage="1" showErrorMessage="1" sqref="L41:L44 L37:L39 R37:R41" xr:uid="{E879B5C4-0B77-4B2B-9AA4-0B4ACCC576C7}">
      <formula1>$L$6:$L$10</formula1>
    </dataValidation>
    <dataValidation type="list" allowBlank="1" showInputMessage="1" showErrorMessage="1" sqref="BM37:BM44" xr:uid="{A11502BC-14F5-4F4C-B4E8-5E065F9886ED}">
      <formula1>$BM$6:$BM$8</formula1>
    </dataValidation>
    <dataValidation type="list" allowBlank="1" showInputMessage="1" showErrorMessage="1" sqref="AO37:AO44" xr:uid="{FC0A10E0-39E6-43D5-A081-6926F1EEE0B4}">
      <formula1>$AO$6:$AO$7</formula1>
    </dataValidation>
    <dataValidation type="list" allowBlank="1" showInputMessage="1" showErrorMessage="1" sqref="AI37:AI44" xr:uid="{A647E0FB-1FF1-4840-980C-CD2074806A9B}">
      <formula1>$AI$6:$AI$7</formula1>
    </dataValidation>
    <dataValidation type="list" allowBlank="1" showInputMessage="1" showErrorMessage="1" sqref="AC37:AC44" xr:uid="{3790A5D2-BF66-4E31-85D2-71F08EF47731}">
      <formula1>$AC$6:$AC$7</formula1>
    </dataValidation>
    <dataValidation type="list" allowBlank="1" showInputMessage="1" showErrorMessage="1" sqref="BF37:BF44" xr:uid="{6EB052E3-0176-4764-B1B1-1E5DFDB3A851}">
      <formula1>$BF$6:$BF$8</formula1>
    </dataValidation>
    <dataValidation type="list" allowBlank="1" showInputMessage="1" showErrorMessage="1" sqref="AV37:AV44" xr:uid="{D60519BA-1A6D-4800-9251-4BD29356DB58}">
      <formula1>$AV$6:$AV$8</formula1>
    </dataValidation>
    <dataValidation type="list" allowBlank="1" showInputMessage="1" showErrorMessage="1" sqref="AU37:AU44" xr:uid="{EA6D8DCB-5404-45D3-A117-8E9938B33E0A}">
      <formula1>$AU$6:$AU$7</formula1>
    </dataValidation>
    <dataValidation type="list" allowBlank="1" showInputMessage="1" showErrorMessage="1" sqref="AT37:AT44" xr:uid="{6B00152C-0F59-44C6-AAC9-132BE741E706}">
      <formula1>$AT$6:$AT$7</formula1>
    </dataValidation>
    <dataValidation type="list" allowBlank="1" showInputMessage="1" showErrorMessage="1" sqref="AS37:AS44" xr:uid="{9C126E0F-6D72-42C5-9BB1-33570BEBE32A}">
      <formula1>$AS$6:$AS$8</formula1>
    </dataValidation>
    <dataValidation type="list" allowBlank="1" showInputMessage="1" showErrorMessage="1" sqref="AR37:AR44" xr:uid="{7B79BDC2-6BAD-47EF-9669-2588E267779D}">
      <formula1>$AR$6:$AR$7</formula1>
    </dataValidation>
    <dataValidation type="list" allowBlank="1" showInputMessage="1" showErrorMessage="1" sqref="AQ37:AQ44" xr:uid="{18D65C7F-3D1B-4C6D-8F78-E4CFA92354EE}">
      <formula1>$AQ$6:$AQ$7</formula1>
    </dataValidation>
    <dataValidation type="list" allowBlank="1" showInputMessage="1" showErrorMessage="1" sqref="AP37:AP44" xr:uid="{D110D4E3-21DB-4E4D-99E9-DBA2426C1377}">
      <formula1>$AP$6:$AP$7</formula1>
    </dataValidation>
    <dataValidation type="list" allowBlank="1" showInputMessage="1" showErrorMessage="1" sqref="AK37:AM44" xr:uid="{EB9D79E3-7F9D-4E95-9D46-C5F6FAF8B039}">
      <formula1>$AK$6:$AK$7</formula1>
    </dataValidation>
    <dataValidation type="list" allowBlank="1" showInputMessage="1" showErrorMessage="1" sqref="AA37:AA44" xr:uid="{62C5B1D5-B709-4B8E-A753-093A6A04BBD7}">
      <formula1>$AA$6:$AA$7</formula1>
    </dataValidation>
    <dataValidation type="list" allowBlank="1" showInputMessage="1" showErrorMessage="1" sqref="AJ37:AJ44" xr:uid="{B247FD57-2857-48EE-9FAA-B95547995B3E}">
      <formula1>$AJ$6:$AJ$8</formula1>
    </dataValidation>
    <dataValidation type="list" allowBlank="1" showInputMessage="1" showErrorMessage="1" sqref="X37:X44" xr:uid="{6C604E33-9432-4AFC-83B8-37EFD68FFD3C}">
      <formula1>$X$6:$X$7</formula1>
    </dataValidation>
    <dataValidation type="list" allowBlank="1" showInputMessage="1" showErrorMessage="1" sqref="D37:D44" xr:uid="{E5B025B5-90E1-404D-9DBB-4AD7D9F5F045}">
      <formula1>$D$6:$D$25</formula1>
    </dataValidation>
    <dataValidation type="list" allowBlank="1" showInputMessage="1" showErrorMessage="1" sqref="E37:E44" xr:uid="{23AD46BE-E9EA-4EFC-941D-9C6C2581A004}">
      <formula1>$E$6:$E$15</formula1>
    </dataValidation>
  </dataValidations>
  <pageMargins left="0.25" right="0.25" top="0.75" bottom="0.75" header="0.3" footer="0.3"/>
  <pageSetup scale="21"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A50D5-BC86-4966-8B95-6339728F8559}">
  <sheetPr>
    <tabColor theme="8" tint="-0.249977111117893"/>
  </sheetPr>
  <dimension ref="A1:EH97"/>
  <sheetViews>
    <sheetView showGridLines="0" zoomScale="70" zoomScaleNormal="70" zoomScaleSheetLayoutView="9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4.3320312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72" width="11.44140625" style="1" customWidth="1"/>
    <col min="73"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733</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138" s="4" customFormat="1" ht="15.05" hidden="1" thickBot="1" x14ac:dyDescent="0.35">
      <c r="B33" s="15"/>
      <c r="C33" s="27"/>
      <c r="AG33" s="16"/>
      <c r="AH33" s="16"/>
      <c r="BR33" s="27"/>
    </row>
    <row r="34" spans="1:138" s="4" customFormat="1" ht="15.05" hidden="1" thickBot="1" x14ac:dyDescent="0.35">
      <c r="B34" s="15"/>
      <c r="C34" s="27"/>
      <c r="AG34" s="16"/>
      <c r="AH34" s="16"/>
      <c r="BR34" s="27"/>
    </row>
    <row r="35" spans="1:138"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138"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138" s="36" customFormat="1" ht="177.05" customHeight="1" x14ac:dyDescent="0.25">
      <c r="A37" s="74">
        <v>34</v>
      </c>
      <c r="B37" s="74" t="s">
        <v>438</v>
      </c>
      <c r="C37" s="99" t="s">
        <v>52</v>
      </c>
      <c r="D37" s="75" t="s">
        <v>52</v>
      </c>
      <c r="E37" s="75" t="s">
        <v>38</v>
      </c>
      <c r="F37" s="70" t="s">
        <v>69</v>
      </c>
      <c r="G37" s="70" t="s">
        <v>77</v>
      </c>
      <c r="H37" s="70" t="s">
        <v>83</v>
      </c>
      <c r="I37" s="76" t="s">
        <v>284</v>
      </c>
      <c r="J37" s="77" t="s">
        <v>727</v>
      </c>
      <c r="K37" s="76" t="s">
        <v>285</v>
      </c>
      <c r="L37" s="71">
        <v>2</v>
      </c>
      <c r="M37" s="71">
        <v>4</v>
      </c>
      <c r="N37" s="66">
        <f>+L37*M37</f>
        <v>8</v>
      </c>
      <c r="O37" s="63" t="str">
        <f>(CONCATENATE(L37,M37))</f>
        <v>24</v>
      </c>
      <c r="P37" s="63" t="str">
        <f>IF(OR(O37="11",O37="12",O37="21",O37="22",O37="31"),$P$9,IF(OR(O37="41",O37="32",O37="23",O37="13"),$P$8,IF(OR(O37="51",O37="52",O37="42",O37="43",O37="33",O37="24",O37="14"),$P$7,IF(OR(O37="53",O37="54",O37="44",O37="34",O37="55",O37="45",O37="35",O37="25",O37="15"),$P$6,0))))</f>
        <v>RIESGO ALTO</v>
      </c>
      <c r="Q37" s="63" t="s">
        <v>90</v>
      </c>
      <c r="R37" s="73">
        <f>+IF(INT(L37-BO37)&lt;=1,1,INT(L37-BO37))</f>
        <v>1</v>
      </c>
      <c r="S37" s="73">
        <f>INT(M37-BQ37)</f>
        <v>2</v>
      </c>
      <c r="T37" s="66">
        <f>+R37*S37</f>
        <v>2</v>
      </c>
      <c r="U37" s="63" t="str">
        <f>(CONCATENATE(R37,S37))</f>
        <v>12</v>
      </c>
      <c r="V37" s="63" t="str">
        <f>IF(OR(U37="11",U37="12",U37="21",U37="22",U37="31"),$P$9,IF(OR(U37="41",U37="32",U37="23",U37="13"),$P$8,IF(OR(U37="51",U37="52",U37="42",U37="43",U37="33",U37="24",U37="14"),$P$7,IF(OR(U37="53",U37="54",U37="44",U37="34",U37="55",U37="45",U37="35",U37="25",U37="15"),$P$6,0))))</f>
        <v>RIESGO BAJO</v>
      </c>
      <c r="W37" s="70" t="s">
        <v>531</v>
      </c>
      <c r="X37" s="70" t="s">
        <v>23</v>
      </c>
      <c r="Y37" s="76" t="s">
        <v>788</v>
      </c>
      <c r="Z37" s="80" t="s">
        <v>789</v>
      </c>
      <c r="AA37" s="33" t="s">
        <v>23</v>
      </c>
      <c r="AB37" s="80" t="s">
        <v>393</v>
      </c>
      <c r="AC37" s="33" t="s">
        <v>7</v>
      </c>
      <c r="AD37" s="72">
        <f>+SUM(AE37:AH37)</f>
        <v>12</v>
      </c>
      <c r="AE37" s="33">
        <v>3</v>
      </c>
      <c r="AF37" s="33">
        <v>3</v>
      </c>
      <c r="AG37" s="33">
        <v>3</v>
      </c>
      <c r="AH37" s="33">
        <v>3</v>
      </c>
      <c r="AI37" s="33" t="s">
        <v>23</v>
      </c>
      <c r="AJ37" s="33" t="s">
        <v>20</v>
      </c>
      <c r="AK37" s="33" t="s">
        <v>6</v>
      </c>
      <c r="AL37" s="33" t="s">
        <v>6</v>
      </c>
      <c r="AM37" s="33" t="s">
        <v>6</v>
      </c>
      <c r="AN37" s="33" t="s">
        <v>27</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65">
        <f>+AVERAGE(BI37:BI37)</f>
        <v>100</v>
      </c>
      <c r="BK37" s="72" t="str">
        <f>IF(BJ37&lt;50,"Débil",IF(BJ37=100,"Fuerte","Moderado"))</f>
        <v>Fuerte</v>
      </c>
      <c r="BL37" s="39" t="s">
        <v>165</v>
      </c>
      <c r="BM37" s="39" t="s">
        <v>165</v>
      </c>
      <c r="BN37" s="66">
        <f>IF(E37=$E$7,0,IF(AND(BK37="Fuerte",BL37="Directamente"),2,IF(AND(BK37="Moderado",BL37="Directamente"),1,0)))</f>
        <v>2</v>
      </c>
      <c r="BO37" s="81">
        <f>+AVERAGE(BN37:BN37)</f>
        <v>2</v>
      </c>
      <c r="BP37" s="66">
        <f>IF(D37=$E$7,0,IF(AND(BK37="Fuerte",BL37="Indirectamente"),1,IF(AND(BK37="Fuerte",BL37="Directamente"),2,IF(AND(BK37="Moderado",BL37="Directamente"),1,0))))</f>
        <v>2</v>
      </c>
      <c r="BQ37" s="81">
        <f>+AVERAGE(BP37:BP37)</f>
        <v>2</v>
      </c>
      <c r="BR37" s="99" t="s">
        <v>52</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191.6" x14ac:dyDescent="0.25">
      <c r="A38" s="74">
        <v>35</v>
      </c>
      <c r="B38" s="74" t="s">
        <v>439</v>
      </c>
      <c r="C38" s="99" t="s">
        <v>52</v>
      </c>
      <c r="D38" s="75" t="s">
        <v>52</v>
      </c>
      <c r="E38" s="75" t="s">
        <v>38</v>
      </c>
      <c r="F38" s="70" t="s">
        <v>69</v>
      </c>
      <c r="G38" s="70" t="s">
        <v>41</v>
      </c>
      <c r="H38" s="70" t="s">
        <v>71</v>
      </c>
      <c r="I38" s="76" t="s">
        <v>286</v>
      </c>
      <c r="J38" s="77" t="s">
        <v>728</v>
      </c>
      <c r="K38" s="76" t="s">
        <v>287</v>
      </c>
      <c r="L38" s="71">
        <v>2</v>
      </c>
      <c r="M38" s="71">
        <v>3</v>
      </c>
      <c r="N38" s="66">
        <f>+L38*M38</f>
        <v>6</v>
      </c>
      <c r="O38" s="63" t="str">
        <f>(CONCATENATE(L38,M38))</f>
        <v>23</v>
      </c>
      <c r="P38" s="63" t="str">
        <f>IF(OR(O38="11",O38="12",O38="21",O38="22",O38="31"),$P$9,IF(OR(O38="41",O38="32",O38="23",O38="13"),$P$8,IF(OR(O38="51",O38="52",O38="42",O38="43",O38="33",O38="24",O38="14"),$P$7,IF(OR(O38="53",O38="54",O38="44",O38="34",O38="55",O38="45",O38="35",O38="25",O38="15"),$P$6,0))))</f>
        <v>RIESGO MODERADO</v>
      </c>
      <c r="Q38" s="63" t="s">
        <v>90</v>
      </c>
      <c r="R38" s="73">
        <f>+IF(INT(L38-BO38)&lt;=1,1,INT(L38-BO38))</f>
        <v>1</v>
      </c>
      <c r="S38" s="73">
        <f>INT(M38-BQ38)</f>
        <v>1</v>
      </c>
      <c r="T38" s="66">
        <f>+R38*S38</f>
        <v>1</v>
      </c>
      <c r="U38" s="63" t="str">
        <f>(CONCATENATE(R38,S38))</f>
        <v>11</v>
      </c>
      <c r="V38" s="63" t="str">
        <f>IF(OR(U38="11",U38="12",U38="21",U38="22",U38="31"),$P$9,IF(OR(U38="41",U38="32",U38="23",U38="13"),$P$8,IF(OR(U38="51",U38="52",U38="42",U38="43",U38="33",U38="24",U38="14"),$P$7,IF(OR(U38="53",U38="54",U38="44",U38="34",U38="55",U38="45",U38="35",U38="25",U38="15"),$P$6,0))))</f>
        <v>RIESGO BAJO</v>
      </c>
      <c r="W38" s="70" t="s">
        <v>531</v>
      </c>
      <c r="X38" s="70" t="s">
        <v>23</v>
      </c>
      <c r="Y38" s="76" t="s">
        <v>730</v>
      </c>
      <c r="Z38" s="80" t="s">
        <v>731</v>
      </c>
      <c r="AA38" s="33" t="s">
        <v>23</v>
      </c>
      <c r="AB38" s="80" t="s">
        <v>393</v>
      </c>
      <c r="AC38" s="33" t="s">
        <v>7</v>
      </c>
      <c r="AD38" s="72">
        <f>+SUM(AE38:AH38)</f>
        <v>12</v>
      </c>
      <c r="AE38" s="33">
        <v>3</v>
      </c>
      <c r="AF38" s="33">
        <v>3</v>
      </c>
      <c r="AG38" s="33">
        <v>3</v>
      </c>
      <c r="AH38" s="33">
        <v>3</v>
      </c>
      <c r="AI38" s="33" t="s">
        <v>23</v>
      </c>
      <c r="AJ38" s="33" t="s">
        <v>20</v>
      </c>
      <c r="AK38" s="33" t="s">
        <v>6</v>
      </c>
      <c r="AL38" s="33" t="s">
        <v>6</v>
      </c>
      <c r="AM38" s="33" t="s">
        <v>6</v>
      </c>
      <c r="AN38" s="33" t="s">
        <v>27</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+IF(BH38=$BE$6,100,IF(BH38=$BE$7,50,0))</f>
        <v>100</v>
      </c>
      <c r="BJ38" s="65">
        <f>+AVERAGE(BI38:BI38)</f>
        <v>100</v>
      </c>
      <c r="BK38" s="72" t="str">
        <f>IF(BJ38&lt;50,"Débil",IF(BJ38=100,"Fuerte","Moderado"))</f>
        <v>Fuerte</v>
      </c>
      <c r="BL38" s="39" t="s">
        <v>165</v>
      </c>
      <c r="BM38" s="39" t="s">
        <v>165</v>
      </c>
      <c r="BN38" s="66">
        <f>IF(E38=$E$7,0,IF(AND(BK38="Fuerte",BL38="Directamente"),2,IF(AND(BK38="Moderado",BL38="Directamente"),1,0)))</f>
        <v>2</v>
      </c>
      <c r="BO38" s="81">
        <f>+AVERAGE(BN38:BN38)</f>
        <v>2</v>
      </c>
      <c r="BP38" s="66">
        <f>IF(D38=$E$7,0,IF(AND(BK38="Fuerte",BL38="Indirectamente"),1,IF(AND(BK38="Fuerte",BL38="Directamente"),2,IF(AND(BK38="Moderado",BL38="Directamente"),1,0))))</f>
        <v>2</v>
      </c>
      <c r="BQ38" s="81">
        <f>+AVERAGE(BP38:BP38)</f>
        <v>2</v>
      </c>
      <c r="BR38" s="99" t="s">
        <v>52</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s="36" customFormat="1" ht="99.7" customHeight="1" x14ac:dyDescent="0.25">
      <c r="A39" s="74">
        <v>36</v>
      </c>
      <c r="B39" s="74" t="s">
        <v>440</v>
      </c>
      <c r="C39" s="99" t="s">
        <v>52</v>
      </c>
      <c r="D39" s="75" t="s">
        <v>52</v>
      </c>
      <c r="E39" s="75" t="s">
        <v>38</v>
      </c>
      <c r="F39" s="70" t="s">
        <v>69</v>
      </c>
      <c r="G39" s="70" t="s">
        <v>76</v>
      </c>
      <c r="H39" s="70" t="s">
        <v>81</v>
      </c>
      <c r="I39" s="76" t="s">
        <v>288</v>
      </c>
      <c r="J39" s="77" t="s">
        <v>729</v>
      </c>
      <c r="K39" s="76" t="s">
        <v>289</v>
      </c>
      <c r="L39" s="71">
        <v>3</v>
      </c>
      <c r="M39" s="71">
        <v>3</v>
      </c>
      <c r="N39" s="66">
        <f>+L39*M39</f>
        <v>9</v>
      </c>
      <c r="O39" s="63" t="str">
        <f>(CONCATENATE(L39,M39))</f>
        <v>33</v>
      </c>
      <c r="P39" s="63" t="str">
        <f>IF(OR(O39="11",O39="12",O39="21",O39="22",O39="31"),$P$9,IF(OR(O39="41",O39="32",O39="23",O39="13"),$P$8,IF(OR(O39="51",O39="52",O39="42",O39="43",O39="33",O39="24",O39="14"),$P$7,IF(OR(O39="53",O39="54",O39="44",O39="34",O39="55",O39="45",O39="35",O39="25",O39="15"),$P$6,0))))</f>
        <v>RIESGO ALTO</v>
      </c>
      <c r="Q39" s="63" t="s">
        <v>90</v>
      </c>
      <c r="R39" s="73">
        <f>INT(L39-BO39)</f>
        <v>1</v>
      </c>
      <c r="S39" s="73">
        <f>INT(M39-BQ39)</f>
        <v>1</v>
      </c>
      <c r="T39" s="66">
        <f>+R39*S39</f>
        <v>1</v>
      </c>
      <c r="U39" s="63" t="str">
        <f>(CONCATENATE(R39,S39))</f>
        <v>11</v>
      </c>
      <c r="V39" s="63" t="str">
        <f>IF(OR(U39="11",U39="12",U39="21",U39="22",U39="31"),$P$9,IF(OR(U39="41",U39="32",U39="23",U39="13"),$P$8,IF(OR(U39="51",U39="52",U39="42",U39="43",U39="33",U39="24",U39="14"),$P$7,IF(OR(U39="53",U39="54",U39="44",U39="34",U39="55",U39="45",U39="35",U39="25",U39="15"),$P$6,0))))</f>
        <v>RIESGO BAJO</v>
      </c>
      <c r="W39" s="70" t="s">
        <v>531</v>
      </c>
      <c r="X39" s="70" t="s">
        <v>23</v>
      </c>
      <c r="Y39" s="76" t="s">
        <v>532</v>
      </c>
      <c r="Z39" s="80" t="s">
        <v>732</v>
      </c>
      <c r="AA39" s="33" t="s">
        <v>23</v>
      </c>
      <c r="AB39" s="80" t="s">
        <v>392</v>
      </c>
      <c r="AC39" s="33" t="s">
        <v>7</v>
      </c>
      <c r="AD39" s="72">
        <f>+SUM(AE39:AH39)</f>
        <v>12</v>
      </c>
      <c r="AE39" s="33">
        <v>3</v>
      </c>
      <c r="AF39" s="33">
        <v>3</v>
      </c>
      <c r="AG39" s="33">
        <v>3</v>
      </c>
      <c r="AH39" s="33">
        <v>3</v>
      </c>
      <c r="AI39" s="33" t="s">
        <v>23</v>
      </c>
      <c r="AJ39" s="33" t="s">
        <v>20</v>
      </c>
      <c r="AK39" s="33" t="s">
        <v>6</v>
      </c>
      <c r="AL39" s="33" t="s">
        <v>6</v>
      </c>
      <c r="AM39" s="33" t="s">
        <v>6</v>
      </c>
      <c r="AN39" s="33" t="s">
        <v>27</v>
      </c>
      <c r="AO39" s="33" t="s">
        <v>117</v>
      </c>
      <c r="AP39" s="33" t="s">
        <v>101</v>
      </c>
      <c r="AQ39" s="33" t="s">
        <v>103</v>
      </c>
      <c r="AR39" s="33" t="s">
        <v>105</v>
      </c>
      <c r="AS39" s="33" t="str">
        <f>+IF(AJ39="Preventivo","Prevenir",IF(AJ39="Detectivo","Detectar","No es un control"))</f>
        <v>Prevenir</v>
      </c>
      <c r="AT39" s="80" t="s">
        <v>108</v>
      </c>
      <c r="AU39" s="80" t="s">
        <v>110</v>
      </c>
      <c r="AV39" s="80" t="s">
        <v>112</v>
      </c>
      <c r="AW39" s="33">
        <f>+IF(AP39=$AP$6,$AP$10,$AP$11)</f>
        <v>15</v>
      </c>
      <c r="AX39" s="33">
        <f>+IF(AQ39=$AQ$6,$AQ$10,$AQ$11)</f>
        <v>15</v>
      </c>
      <c r="AY39" s="33">
        <f>+IF(AR39=$AR$6,$AR$10,$AR$11)</f>
        <v>15</v>
      </c>
      <c r="AZ39" s="33">
        <f>IF(AS39=$AS$6,$AS$10,IF(AS39=$AS$7,$AS$11,0))</f>
        <v>15</v>
      </c>
      <c r="BA39" s="33">
        <f>+IF(AT39=$AT$6,$AT$10,$AT$11)</f>
        <v>15</v>
      </c>
      <c r="BB39" s="33">
        <f>+IF(AU39=$AU$6,$AU$10,$AU$11)</f>
        <v>15</v>
      </c>
      <c r="BC39" s="33">
        <f>IF(AV39=$AV$6,$AV$10,IF(AV39=$AV$7,$AV$11,0))</f>
        <v>10</v>
      </c>
      <c r="BD39" s="72">
        <f>SUM(AW39:BC39)</f>
        <v>100</v>
      </c>
      <c r="BE39" s="72" t="str">
        <f>+IF(BD39&lt;=85,"Débil",IF(AND(BD39&gt;85,BD39&lt;96),"Moderado","Fuerte"))</f>
        <v>Fuerte</v>
      </c>
      <c r="BF39" s="34" t="s">
        <v>156</v>
      </c>
      <c r="BG39" s="72" t="str">
        <f>+IF(BF39=$BF$6,"Fuerte",IF(BF39=$BF$7,"Moderado","Débil"))</f>
        <v>Fuerte</v>
      </c>
      <c r="BH39" s="72" t="str">
        <f>+IF(AND(BE39="Fuerte",BG39="Fuerte"),"Fuerte",IF(BE39="Débil","Débil",IF(BG39="Débil","Débil","Moderado")))</f>
        <v>Fuerte</v>
      </c>
      <c r="BI39" s="72">
        <f>+IF(BH39=$BE$6,100,IF(BH39=$BE$7,50,0))</f>
        <v>100</v>
      </c>
      <c r="BJ39" s="65">
        <f>+AVERAGE(BI39:BI39)</f>
        <v>100</v>
      </c>
      <c r="BK39" s="72" t="str">
        <f>IF(BJ39&lt;50,"Débil",IF(BJ39=100,"Fuerte","Moderado"))</f>
        <v>Fuerte</v>
      </c>
      <c r="BL39" s="39" t="s">
        <v>165</v>
      </c>
      <c r="BM39" s="39" t="s">
        <v>165</v>
      </c>
      <c r="BN39" s="66">
        <f>IF(E39=$E$7,0,IF(AND(BK39="Fuerte",BL39="Directamente"),2,IF(AND(BK39="Moderado",BL39="Directamente"),1,0)))</f>
        <v>2</v>
      </c>
      <c r="BO39" s="81">
        <f>+AVERAGE(BN39:BN39)</f>
        <v>2</v>
      </c>
      <c r="BP39" s="66">
        <f>IF(D39=$E$7,0,IF(AND(BK39="Fuerte",BL39="Indirectamente"),1,IF(AND(BK39="Fuerte",BL39="Directamente"),2,IF(AND(BK39="Moderado",BL39="Directamente"),1,0))))</f>
        <v>2</v>
      </c>
      <c r="BQ39" s="81">
        <f>+AVERAGE(BP39:BP39)</f>
        <v>2</v>
      </c>
      <c r="BR39" s="99" t="s">
        <v>52</v>
      </c>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row>
    <row r="40" spans="1:138" x14ac:dyDescent="0.25">
      <c r="K40" s="22"/>
      <c r="N40" s="218"/>
      <c r="O40" s="217"/>
      <c r="T40" s="218"/>
      <c r="U40" s="217"/>
      <c r="BJ40" s="203"/>
    </row>
    <row r="41" spans="1:138" x14ac:dyDescent="0.25">
      <c r="K41" s="22"/>
      <c r="N41" s="218"/>
      <c r="O41" s="217"/>
      <c r="T41" s="218"/>
      <c r="U41" s="217"/>
      <c r="BJ41" s="203"/>
    </row>
    <row r="42" spans="1:138" x14ac:dyDescent="0.25">
      <c r="K42" s="22"/>
      <c r="N42" s="203"/>
      <c r="O42" s="204"/>
      <c r="T42" s="203"/>
      <c r="U42" s="204"/>
      <c r="BJ42" s="203"/>
    </row>
    <row r="43" spans="1:138" x14ac:dyDescent="0.25">
      <c r="K43" s="22"/>
      <c r="N43" s="203"/>
      <c r="O43" s="204"/>
      <c r="T43" s="203"/>
      <c r="U43" s="204"/>
      <c r="BJ43" s="203"/>
    </row>
    <row r="44" spans="1:138" x14ac:dyDescent="0.25">
      <c r="K44" s="22"/>
      <c r="N44" s="203"/>
      <c r="O44" s="204"/>
      <c r="T44" s="203"/>
      <c r="U44" s="204"/>
      <c r="BJ44" s="203"/>
    </row>
    <row r="45" spans="1:138" x14ac:dyDescent="0.25">
      <c r="K45" s="22"/>
    </row>
    <row r="46" spans="1:138" x14ac:dyDescent="0.25">
      <c r="K46" s="22"/>
    </row>
    <row r="47" spans="1:138" x14ac:dyDescent="0.25">
      <c r="K47" s="22"/>
      <c r="N47" s="203"/>
      <c r="O47" s="204"/>
      <c r="T47" s="203"/>
      <c r="U47" s="204"/>
      <c r="BJ47" s="203"/>
    </row>
    <row r="48" spans="1:138" x14ac:dyDescent="0.25">
      <c r="K48" s="22"/>
      <c r="N48" s="203"/>
      <c r="O48" s="204"/>
      <c r="T48" s="203"/>
      <c r="U48" s="204"/>
      <c r="BJ48" s="203"/>
    </row>
    <row r="49" spans="11:62" x14ac:dyDescent="0.25">
      <c r="K49" s="22"/>
    </row>
    <row r="50" spans="11:62" x14ac:dyDescent="0.25">
      <c r="K50" s="22"/>
      <c r="N50" s="203"/>
      <c r="O50" s="204"/>
      <c r="T50" s="203"/>
      <c r="U50" s="204"/>
      <c r="BJ50" s="203"/>
    </row>
    <row r="51" spans="11:62" x14ac:dyDescent="0.25">
      <c r="K51" s="22"/>
      <c r="N51" s="203"/>
      <c r="O51" s="204"/>
      <c r="T51" s="203"/>
      <c r="U51" s="204"/>
      <c r="BJ51" s="203"/>
    </row>
    <row r="52" spans="11:62" x14ac:dyDescent="0.25">
      <c r="K52" s="22"/>
      <c r="N52" s="203"/>
      <c r="O52" s="204"/>
      <c r="T52" s="203"/>
      <c r="U52" s="204"/>
      <c r="BJ52" s="203"/>
    </row>
    <row r="53" spans="11:62" x14ac:dyDescent="0.25">
      <c r="K53" s="22"/>
      <c r="N53" s="203"/>
      <c r="O53" s="204"/>
      <c r="T53" s="203"/>
      <c r="U53" s="204"/>
      <c r="BJ53" s="203"/>
    </row>
    <row r="54" spans="11:62" x14ac:dyDescent="0.25">
      <c r="K54" s="22"/>
      <c r="N54" s="203"/>
      <c r="O54" s="204"/>
      <c r="T54" s="203"/>
      <c r="U54" s="204"/>
      <c r="BJ54" s="203"/>
    </row>
    <row r="55" spans="11:62" x14ac:dyDescent="0.25">
      <c r="K55" s="22"/>
      <c r="N55" s="203"/>
      <c r="O55" s="204"/>
      <c r="T55" s="203"/>
      <c r="U55" s="204"/>
      <c r="BJ55" s="203"/>
    </row>
    <row r="56" spans="11:62" x14ac:dyDescent="0.25">
      <c r="K56" s="22"/>
      <c r="N56" s="203"/>
      <c r="O56" s="204"/>
      <c r="T56" s="203"/>
      <c r="U56" s="204"/>
      <c r="BJ56" s="203"/>
    </row>
    <row r="57" spans="11:62" x14ac:dyDescent="0.25">
      <c r="K57" s="22"/>
      <c r="N57" s="203"/>
      <c r="O57" s="204"/>
      <c r="T57" s="203"/>
      <c r="U57" s="204"/>
      <c r="BJ57" s="203"/>
    </row>
    <row r="58" spans="11:62" x14ac:dyDescent="0.25">
      <c r="K58" s="22"/>
      <c r="N58" s="203"/>
      <c r="O58" s="204"/>
      <c r="T58" s="203"/>
      <c r="U58" s="204"/>
      <c r="BJ58" s="203"/>
    </row>
    <row r="59" spans="11:62" x14ac:dyDescent="0.25">
      <c r="K59" s="22"/>
      <c r="N59" s="203"/>
      <c r="O59" s="204"/>
      <c r="T59" s="203"/>
      <c r="U59" s="204"/>
      <c r="BJ59" s="203"/>
    </row>
    <row r="60" spans="11:62" x14ac:dyDescent="0.25">
      <c r="K60" s="22"/>
      <c r="N60" s="203"/>
      <c r="O60" s="204"/>
      <c r="T60" s="203"/>
      <c r="U60" s="204"/>
      <c r="BJ60" s="203"/>
    </row>
    <row r="61" spans="11:62" x14ac:dyDescent="0.25">
      <c r="K61" s="22"/>
    </row>
    <row r="62" spans="11:62" x14ac:dyDescent="0.25">
      <c r="K62" s="22"/>
    </row>
    <row r="63" spans="11:62" x14ac:dyDescent="0.25">
      <c r="K63" s="22"/>
    </row>
    <row r="64" spans="11:62" x14ac:dyDescent="0.25">
      <c r="K64" s="22"/>
      <c r="N64" s="203"/>
      <c r="O64" s="204"/>
      <c r="T64" s="203"/>
      <c r="U64" s="204"/>
      <c r="BJ64" s="203"/>
    </row>
    <row r="65" spans="11:62" x14ac:dyDescent="0.25">
      <c r="K65" s="22"/>
      <c r="N65" s="203"/>
      <c r="O65" s="204"/>
      <c r="T65" s="203"/>
      <c r="U65" s="204"/>
      <c r="BJ65" s="203"/>
    </row>
    <row r="66" spans="11:62" x14ac:dyDescent="0.25">
      <c r="K66" s="22"/>
      <c r="N66" s="203"/>
      <c r="O66" s="204"/>
      <c r="T66" s="203"/>
      <c r="U66" s="204"/>
      <c r="BJ66" s="203"/>
    </row>
    <row r="67" spans="11:62" x14ac:dyDescent="0.25">
      <c r="K67" s="22"/>
      <c r="N67" s="203"/>
      <c r="O67" s="204"/>
      <c r="T67" s="203"/>
      <c r="U67" s="204"/>
      <c r="BJ67" s="203"/>
    </row>
    <row r="68" spans="11:62" x14ac:dyDescent="0.25">
      <c r="K68" s="22"/>
      <c r="N68" s="203"/>
      <c r="O68" s="204"/>
      <c r="T68" s="203"/>
      <c r="U68" s="204"/>
      <c r="BJ68" s="203"/>
    </row>
    <row r="69" spans="11:62" x14ac:dyDescent="0.25">
      <c r="K69" s="22"/>
    </row>
    <row r="70" spans="11:62" x14ac:dyDescent="0.25">
      <c r="K70" s="22"/>
      <c r="N70" s="203"/>
      <c r="O70" s="204"/>
      <c r="T70" s="203"/>
      <c r="U70" s="204"/>
      <c r="BJ70" s="203"/>
    </row>
    <row r="71" spans="11:62" x14ac:dyDescent="0.25">
      <c r="K71" s="22"/>
      <c r="N71" s="203"/>
      <c r="O71" s="204"/>
      <c r="T71" s="203"/>
      <c r="U71" s="204"/>
      <c r="BJ71" s="203"/>
    </row>
    <row r="72" spans="11:62" x14ac:dyDescent="0.25">
      <c r="K72" s="22"/>
      <c r="N72" s="203"/>
      <c r="O72" s="204"/>
      <c r="T72" s="203"/>
      <c r="U72" s="204"/>
      <c r="BJ72" s="203"/>
    </row>
    <row r="73" spans="11:62" x14ac:dyDescent="0.25">
      <c r="K73" s="22"/>
      <c r="N73" s="203"/>
      <c r="O73" s="204"/>
      <c r="T73" s="203"/>
      <c r="U73" s="204"/>
      <c r="BJ73" s="203"/>
    </row>
    <row r="74" spans="11:62" x14ac:dyDescent="0.25">
      <c r="K74" s="22"/>
      <c r="N74" s="203"/>
      <c r="O74" s="204"/>
      <c r="T74" s="203"/>
      <c r="U74" s="204"/>
      <c r="BJ74" s="203"/>
    </row>
    <row r="75" spans="11:62" x14ac:dyDescent="0.25">
      <c r="K75" s="22"/>
      <c r="N75" s="203"/>
      <c r="O75" s="204"/>
      <c r="T75" s="203"/>
      <c r="U75" s="204"/>
      <c r="BJ75" s="203"/>
    </row>
    <row r="76" spans="11:62" x14ac:dyDescent="0.25">
      <c r="K76" s="22"/>
      <c r="N76" s="203"/>
      <c r="O76" s="204"/>
      <c r="T76" s="203"/>
      <c r="U76" s="204"/>
      <c r="BJ76" s="203"/>
    </row>
    <row r="77" spans="11:62" x14ac:dyDescent="0.25">
      <c r="K77" s="22"/>
      <c r="N77" s="203"/>
      <c r="O77" s="204"/>
      <c r="T77" s="203"/>
      <c r="U77" s="204"/>
      <c r="BJ77" s="203"/>
    </row>
    <row r="78" spans="11:62" x14ac:dyDescent="0.25">
      <c r="K78" s="22"/>
      <c r="N78" s="203"/>
      <c r="O78" s="204"/>
      <c r="T78" s="203"/>
      <c r="U78" s="204"/>
      <c r="BJ78" s="203"/>
    </row>
    <row r="79" spans="11:62" x14ac:dyDescent="0.25">
      <c r="K79" s="22"/>
      <c r="N79" s="203"/>
      <c r="O79" s="204"/>
      <c r="T79" s="203"/>
      <c r="U79" s="204"/>
      <c r="BJ79" s="203"/>
    </row>
    <row r="80" spans="11:62" x14ac:dyDescent="0.25">
      <c r="K80" s="22"/>
      <c r="N80" s="203"/>
      <c r="O80" s="204"/>
      <c r="T80" s="203"/>
      <c r="U80" s="204"/>
      <c r="BJ80" s="203"/>
    </row>
    <row r="81" spans="11:62" x14ac:dyDescent="0.25">
      <c r="K81" s="22"/>
      <c r="N81" s="203"/>
      <c r="O81" s="204"/>
      <c r="T81" s="203"/>
      <c r="U81" s="204"/>
      <c r="BJ81" s="203"/>
    </row>
    <row r="82" spans="11:62" x14ac:dyDescent="0.25">
      <c r="K82" s="22"/>
      <c r="N82" s="203"/>
      <c r="O82" s="204"/>
      <c r="T82" s="203"/>
      <c r="U82" s="204"/>
      <c r="BJ82" s="203"/>
    </row>
    <row r="83" spans="11:62" x14ac:dyDescent="0.25">
      <c r="K83" s="22"/>
    </row>
    <row r="84" spans="11:62" x14ac:dyDescent="0.25">
      <c r="K84" s="22"/>
      <c r="N84" s="203"/>
      <c r="O84" s="204"/>
      <c r="T84" s="203"/>
      <c r="U84" s="204"/>
      <c r="BJ84" s="203"/>
    </row>
    <row r="85" spans="11:62" x14ac:dyDescent="0.25">
      <c r="K85" s="22"/>
      <c r="N85" s="203"/>
      <c r="O85" s="204"/>
      <c r="T85" s="203"/>
      <c r="U85" s="204"/>
      <c r="BJ85" s="203"/>
    </row>
    <row r="86" spans="11:62" x14ac:dyDescent="0.25">
      <c r="K86" s="22"/>
      <c r="N86" s="203"/>
      <c r="O86" s="204"/>
      <c r="T86" s="203"/>
      <c r="U86" s="204"/>
      <c r="BJ86" s="203"/>
    </row>
    <row r="87" spans="11:62" x14ac:dyDescent="0.25">
      <c r="K87" s="22"/>
    </row>
    <row r="88" spans="11:62" x14ac:dyDescent="0.25">
      <c r="K88" s="22"/>
    </row>
    <row r="89" spans="11:62" x14ac:dyDescent="0.25">
      <c r="K89" s="22"/>
      <c r="N89" s="203"/>
      <c r="O89" s="204"/>
      <c r="T89" s="203"/>
      <c r="U89" s="204"/>
      <c r="BJ89" s="203"/>
    </row>
    <row r="90" spans="11:62" x14ac:dyDescent="0.25">
      <c r="K90" s="22"/>
      <c r="N90" s="203"/>
      <c r="O90" s="204"/>
      <c r="T90" s="203"/>
      <c r="U90" s="204"/>
      <c r="BJ90" s="203"/>
    </row>
    <row r="91" spans="11:62" x14ac:dyDescent="0.25">
      <c r="K91" s="22"/>
      <c r="N91" s="203"/>
      <c r="O91" s="204"/>
      <c r="T91" s="203"/>
      <c r="U91" s="204"/>
      <c r="BJ91" s="203"/>
    </row>
    <row r="92" spans="11:62" x14ac:dyDescent="0.25">
      <c r="K92" s="22"/>
      <c r="N92" s="203"/>
      <c r="O92" s="204"/>
      <c r="T92" s="203"/>
      <c r="U92" s="204"/>
      <c r="BJ92" s="203"/>
    </row>
    <row r="93" spans="11:62" x14ac:dyDescent="0.25">
      <c r="K93" s="22"/>
      <c r="N93" s="203"/>
      <c r="O93" s="204"/>
      <c r="T93" s="203"/>
      <c r="U93" s="204"/>
      <c r="BJ93" s="203"/>
    </row>
    <row r="94" spans="11:62" x14ac:dyDescent="0.25">
      <c r="N94" s="203"/>
      <c r="O94" s="204"/>
      <c r="T94" s="203"/>
      <c r="U94" s="204"/>
      <c r="BJ94" s="203"/>
    </row>
    <row r="95" spans="11:62" x14ac:dyDescent="0.25">
      <c r="N95" s="203"/>
      <c r="O95" s="204"/>
      <c r="T95" s="203"/>
      <c r="U95" s="204"/>
      <c r="BJ95" s="203"/>
    </row>
    <row r="96" spans="11:62" x14ac:dyDescent="0.25">
      <c r="N96" s="203"/>
      <c r="O96" s="204"/>
      <c r="T96" s="203"/>
      <c r="U96" s="204"/>
      <c r="BJ96" s="203"/>
    </row>
    <row r="97" spans="14:62" x14ac:dyDescent="0.25">
      <c r="N97" s="203"/>
      <c r="O97" s="204"/>
      <c r="T97" s="203"/>
      <c r="U97" s="204"/>
      <c r="BJ97" s="203"/>
    </row>
  </sheetData>
  <sheetProtection sheet="1" formatCells="0" formatColumns="0" formatRows="0" sort="0" autoFilter="0" pivotTables="0"/>
  <autoFilter ref="A36:BR39" xr:uid="{C17AB63A-CC2E-45B1-9000-3DF8F50B2535}"/>
  <mergeCells count="101">
    <mergeCell ref="BJ89:BJ91"/>
    <mergeCell ref="T89:T91"/>
    <mergeCell ref="U89:U91"/>
    <mergeCell ref="N89:N91"/>
    <mergeCell ref="O89:O91"/>
    <mergeCell ref="U96:U97"/>
    <mergeCell ref="BJ96:BJ97"/>
    <mergeCell ref="O96:O97"/>
    <mergeCell ref="T96:T97"/>
    <mergeCell ref="N96:N97"/>
    <mergeCell ref="U92:U93"/>
    <mergeCell ref="BJ92:BJ93"/>
    <mergeCell ref="O92:O93"/>
    <mergeCell ref="T92:T93"/>
    <mergeCell ref="N92:N93"/>
    <mergeCell ref="BJ94:BJ95"/>
    <mergeCell ref="T94:T95"/>
    <mergeCell ref="U94:U95"/>
    <mergeCell ref="N94:N95"/>
    <mergeCell ref="O94:O95"/>
    <mergeCell ref="BJ80:BJ82"/>
    <mergeCell ref="T80:T82"/>
    <mergeCell ref="U80:U82"/>
    <mergeCell ref="N80:N82"/>
    <mergeCell ref="O80:O82"/>
    <mergeCell ref="U84:U86"/>
    <mergeCell ref="BJ84:BJ86"/>
    <mergeCell ref="O84:O86"/>
    <mergeCell ref="T84:T86"/>
    <mergeCell ref="N84:N86"/>
    <mergeCell ref="BJ75:BJ76"/>
    <mergeCell ref="T75:T76"/>
    <mergeCell ref="U75:U76"/>
    <mergeCell ref="N75:N76"/>
    <mergeCell ref="O75:O76"/>
    <mergeCell ref="U77:U79"/>
    <mergeCell ref="BJ77:BJ79"/>
    <mergeCell ref="O77:O79"/>
    <mergeCell ref="T77:T79"/>
    <mergeCell ref="N77:N79"/>
    <mergeCell ref="BJ70:BJ72"/>
    <mergeCell ref="T70:T72"/>
    <mergeCell ref="U70:U72"/>
    <mergeCell ref="N70:N72"/>
    <mergeCell ref="O70:O72"/>
    <mergeCell ref="U73:U74"/>
    <mergeCell ref="BJ73:BJ74"/>
    <mergeCell ref="O73:O74"/>
    <mergeCell ref="T73:T74"/>
    <mergeCell ref="N73:N74"/>
    <mergeCell ref="BJ64:BJ65"/>
    <mergeCell ref="T64:T65"/>
    <mergeCell ref="U64:U65"/>
    <mergeCell ref="N64:N65"/>
    <mergeCell ref="O64:O65"/>
    <mergeCell ref="U66:U68"/>
    <mergeCell ref="BJ66:BJ68"/>
    <mergeCell ref="O66:O68"/>
    <mergeCell ref="T66:T68"/>
    <mergeCell ref="N66:N68"/>
    <mergeCell ref="BJ54:BJ56"/>
    <mergeCell ref="T54:T56"/>
    <mergeCell ref="U54:U56"/>
    <mergeCell ref="N54:N56"/>
    <mergeCell ref="O54:O56"/>
    <mergeCell ref="U57:U60"/>
    <mergeCell ref="BJ57:BJ60"/>
    <mergeCell ref="O57:O60"/>
    <mergeCell ref="T57:T60"/>
    <mergeCell ref="N57:N60"/>
    <mergeCell ref="BJ50:BJ51"/>
    <mergeCell ref="T50:T51"/>
    <mergeCell ref="U50:U51"/>
    <mergeCell ref="N50:N51"/>
    <mergeCell ref="O50:O51"/>
    <mergeCell ref="U52:U53"/>
    <mergeCell ref="BJ52:BJ53"/>
    <mergeCell ref="O52:O53"/>
    <mergeCell ref="T52:T53"/>
    <mergeCell ref="N52:N53"/>
    <mergeCell ref="BJ42:BJ44"/>
    <mergeCell ref="T42:T44"/>
    <mergeCell ref="U42:U44"/>
    <mergeCell ref="N42:N44"/>
    <mergeCell ref="O42:O44"/>
    <mergeCell ref="U47:U48"/>
    <mergeCell ref="BJ47:BJ48"/>
    <mergeCell ref="O47:O48"/>
    <mergeCell ref="T47:T48"/>
    <mergeCell ref="N47:N48"/>
    <mergeCell ref="B2:D5"/>
    <mergeCell ref="E2:X5"/>
    <mergeCell ref="D28:F28"/>
    <mergeCell ref="D35:K35"/>
    <mergeCell ref="L35:X35"/>
    <mergeCell ref="Y35:BK35"/>
    <mergeCell ref="U40:U41"/>
    <mergeCell ref="BJ40:BJ41"/>
    <mergeCell ref="O40:O41"/>
    <mergeCell ref="T40:T41"/>
    <mergeCell ref="N40:N41"/>
  </mergeCells>
  <conditionalFormatting sqref="W37:W39">
    <cfRule type="containsText" dxfId="355" priority="252" operator="containsText" text="RIESGO BAJO">
      <formula>NOT(ISERROR(SEARCH("RIESGO BAJO",W37)))</formula>
    </cfRule>
    <cfRule type="containsText" dxfId="354" priority="253" operator="containsText" text="RIESGO MODERADO">
      <formula>NOT(ISERROR(SEARCH("RIESGO MODERADO",W37)))</formula>
    </cfRule>
    <cfRule type="containsText" dxfId="353" priority="254" operator="containsText" text="RIESGO ALTO">
      <formula>NOT(ISERROR(SEARCH("RIESGO ALTO",W37)))</formula>
    </cfRule>
    <cfRule type="containsText" dxfId="352" priority="255" operator="containsText" text="RIESGO EXTREMO">
      <formula>NOT(ISERROR(SEARCH("RIESGO EXTREMO",W37)))</formula>
    </cfRule>
  </conditionalFormatting>
  <conditionalFormatting sqref="X37:X39">
    <cfRule type="containsText" dxfId="351" priority="203" operator="containsText" text="RIESGO BAJO">
      <formula>NOT(ISERROR(SEARCH("RIESGO BAJO",X37)))</formula>
    </cfRule>
    <cfRule type="containsText" dxfId="350" priority="204" operator="containsText" text="RIESGO MODERADO">
      <formula>NOT(ISERROR(SEARCH("RIESGO MODERADO",X37)))</formula>
    </cfRule>
    <cfRule type="containsText" dxfId="349" priority="205" operator="containsText" text="RIESGO ALTO">
      <formula>NOT(ISERROR(SEARCH("RIESGO ALTO",X37)))</formula>
    </cfRule>
    <cfRule type="containsText" dxfId="348" priority="206" operator="containsText" text="RIESGO EXTREMO">
      <formula>NOT(ISERROR(SEARCH("RIESGO EXTREMO",X37)))</formula>
    </cfRule>
  </conditionalFormatting>
  <conditionalFormatting sqref="P37:P39">
    <cfRule type="containsText" dxfId="347" priority="191" operator="containsText" text="RIESGO BAJO">
      <formula>NOT(ISERROR(SEARCH("RIESGO BAJO",P37)))</formula>
    </cfRule>
    <cfRule type="containsText" dxfId="346" priority="192" operator="containsText" text="RIESGO MODERADO">
      <formula>NOT(ISERROR(SEARCH("RIESGO MODERADO",P37)))</formula>
    </cfRule>
    <cfRule type="containsText" dxfId="345" priority="193" operator="containsText" text="RIESGO ALTO">
      <formula>NOT(ISERROR(SEARCH("RIESGO ALTO",P37)))</formula>
    </cfRule>
    <cfRule type="containsText" dxfId="344" priority="194" operator="containsText" text="RIESGO EXTREMO">
      <formula>NOT(ISERROR(SEARCH("RIESGO EXTREMO",P37)))</formula>
    </cfRule>
  </conditionalFormatting>
  <conditionalFormatting sqref="O37:O39">
    <cfRule type="containsText" dxfId="343" priority="103" operator="containsText" text="RIESGO BAJO">
      <formula>NOT(ISERROR(SEARCH("RIESGO BAJO",O37)))</formula>
    </cfRule>
    <cfRule type="containsText" dxfId="342" priority="104" operator="containsText" text="RIESGO MODERADO">
      <formula>NOT(ISERROR(SEARCH("RIESGO MODERADO",O37)))</formula>
    </cfRule>
    <cfRule type="containsText" dxfId="341" priority="105" operator="containsText" text="RIESGO ALTO">
      <formula>NOT(ISERROR(SEARCH("RIESGO ALTO",O37)))</formula>
    </cfRule>
    <cfRule type="containsText" dxfId="340" priority="106" operator="containsText" text="RIESGO EXTREMO">
      <formula>NOT(ISERROR(SEARCH("RIESGO EXTREMO",O37)))</formula>
    </cfRule>
  </conditionalFormatting>
  <conditionalFormatting sqref="Q37:Q39">
    <cfRule type="containsText" dxfId="339" priority="119" operator="containsText" text="RIESGO BAJO">
      <formula>NOT(ISERROR(SEARCH("RIESGO BAJO",Q37)))</formula>
    </cfRule>
    <cfRule type="containsText" dxfId="338" priority="120" operator="containsText" text="RIESGO MODERADO">
      <formula>NOT(ISERROR(SEARCH("RIESGO MODERADO",Q37)))</formula>
    </cfRule>
    <cfRule type="containsText" dxfId="337" priority="121" operator="containsText" text="RIESGO ALTO">
      <formula>NOT(ISERROR(SEARCH("RIESGO ALTO",Q37)))</formula>
    </cfRule>
    <cfRule type="containsText" dxfId="336" priority="122" operator="containsText" text="RIESGO EXTREMO">
      <formula>NOT(ISERROR(SEARCH("RIESGO EXTREMO",Q37)))</formula>
    </cfRule>
  </conditionalFormatting>
  <conditionalFormatting sqref="V37:V39">
    <cfRule type="containsText" dxfId="335" priority="67" operator="containsText" text="RIESGO BAJO">
      <formula>NOT(ISERROR(SEARCH("RIESGO BAJO",V37)))</formula>
    </cfRule>
    <cfRule type="containsText" dxfId="334" priority="68" operator="containsText" text="RIESGO MODERADO">
      <formula>NOT(ISERROR(SEARCH("RIESGO MODERADO",V37)))</formula>
    </cfRule>
    <cfRule type="containsText" dxfId="333" priority="69" operator="containsText" text="RIESGO ALTO">
      <formula>NOT(ISERROR(SEARCH("RIESGO ALTO",V37)))</formula>
    </cfRule>
    <cfRule type="containsText" dxfId="332" priority="70" operator="containsText" text="RIESGO EXTREMO">
      <formula>NOT(ISERROR(SEARCH("RIESGO EXTREMO",V37)))</formula>
    </cfRule>
  </conditionalFormatting>
  <conditionalFormatting sqref="U37:U39">
    <cfRule type="containsText" dxfId="331" priority="47" operator="containsText" text="RIESGO BAJO">
      <formula>NOT(ISERROR(SEARCH("RIESGO BAJO",U37)))</formula>
    </cfRule>
    <cfRule type="containsText" dxfId="330" priority="48" operator="containsText" text="RIESGO MODERADO">
      <formula>NOT(ISERROR(SEARCH("RIESGO MODERADO",U37)))</formula>
    </cfRule>
    <cfRule type="containsText" dxfId="329" priority="49" operator="containsText" text="RIESGO ALTO">
      <formula>NOT(ISERROR(SEARCH("RIESGO ALTO",U37)))</formula>
    </cfRule>
    <cfRule type="containsText" dxfId="328"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Q37:Q39" xr:uid="{12F595AE-5553-4886-8081-687B37383D5A}">
      <formula1>#REF!</formula1>
    </dataValidation>
    <dataValidation type="list" allowBlank="1" showInputMessage="1" showErrorMessage="1" sqref="H37:H39" xr:uid="{47B67760-A71D-41C5-A608-170F9859BE2D}">
      <formula1>$H$6:$H$12</formula1>
    </dataValidation>
    <dataValidation type="list" allowBlank="1" showInputMessage="1" showErrorMessage="1" sqref="G37:G39" xr:uid="{2D484FD5-F377-4DEB-990D-CD656C310D6D}">
      <formula1>$G$6:$G$11</formula1>
    </dataValidation>
    <dataValidation type="list" allowBlank="1" showInputMessage="1" showErrorMessage="1" sqref="F37:F39" xr:uid="{F5178462-EE1D-451F-8C56-1C477D67C64D}">
      <formula1>$F$6:$F$11</formula1>
    </dataValidation>
    <dataValidation type="list" allowBlank="1" showInputMessage="1" showErrorMessage="1" sqref="AO37:AO39" xr:uid="{293F45CF-EFBF-4D63-980B-223BC592F1F9}">
      <formula1>$AO$6:$AO$7</formula1>
    </dataValidation>
    <dataValidation type="list" allowBlank="1" showInputMessage="1" showErrorMessage="1" sqref="AI37:AI39" xr:uid="{2ADAC3DD-B669-4A22-9AAD-3DF8A9A49148}">
      <formula1>$AI$6:$AI$7</formula1>
    </dataValidation>
    <dataValidation type="list" allowBlank="1" showInputMessage="1" showErrorMessage="1" sqref="AC37:AC39" xr:uid="{B18ADD85-1F96-47B6-AC09-E619B0E77B7C}">
      <formula1>$AC$6:$AC$7</formula1>
    </dataValidation>
    <dataValidation type="list" allowBlank="1" showInputMessage="1" showErrorMessage="1" sqref="BF37:BF39" xr:uid="{F5C9FAF8-B7C5-48A8-839D-8EE1782D2D0F}">
      <formula1>$BF$6:$BF$8</formula1>
    </dataValidation>
    <dataValidation type="list" allowBlank="1" showInputMessage="1" showErrorMessage="1" sqref="AV37:AV39" xr:uid="{91469CE1-8738-4283-BC9D-4A838B8F5FA6}">
      <formula1>$AV$6:$AV$8</formula1>
    </dataValidation>
    <dataValidation type="list" allowBlank="1" showInputMessage="1" showErrorMessage="1" sqref="AU37:AU39" xr:uid="{0EA4F39F-797B-4C4E-A212-8D35AD32452A}">
      <formula1>$AU$6:$AU$7</formula1>
    </dataValidation>
    <dataValidation type="list" allowBlank="1" showInputMessage="1" showErrorMessage="1" sqref="AT37:AT39" xr:uid="{AD45203E-D887-485B-A864-96228F6A829C}">
      <formula1>$AT$6:$AT$7</formula1>
    </dataValidation>
    <dataValidation type="list" allowBlank="1" showInputMessage="1" showErrorMessage="1" sqref="AS37:AS39" xr:uid="{976D188A-FEF8-4E0C-8E66-202B2145FC82}">
      <formula1>$AS$6:$AS$8</formula1>
    </dataValidation>
    <dataValidation type="list" allowBlank="1" showInputMessage="1" showErrorMessage="1" sqref="AR37:AR39" xr:uid="{42D89E26-8960-4A97-85EC-0FAEA84EA9D1}">
      <formula1>$AR$6:$AR$7</formula1>
    </dataValidation>
    <dataValidation type="list" allowBlank="1" showInputMessage="1" showErrorMessage="1" sqref="AQ37:AQ39" xr:uid="{E806FF21-7266-41A1-972B-8F1BBCD2A2C6}">
      <formula1>$AQ$6:$AQ$7</formula1>
    </dataValidation>
    <dataValidation type="list" allowBlank="1" showInputMessage="1" showErrorMessage="1" sqref="AP37:AP39" xr:uid="{7822B0A4-5293-41A9-BF7A-46749F686BE9}">
      <formula1>$AP$6:$AP$7</formula1>
    </dataValidation>
    <dataValidation type="list" allowBlank="1" showInputMessage="1" showErrorMessage="1" sqref="AK37:AM39" xr:uid="{1C2687E3-BCEB-4A86-B296-3ECDF5A001B8}">
      <formula1>$AK$6:$AK$7</formula1>
    </dataValidation>
    <dataValidation type="list" allowBlank="1" showInputMessage="1" showErrorMessage="1" sqref="AA37:AA39" xr:uid="{13AAEDCE-2BEB-4909-B0B8-D60B7C45FC7D}">
      <formula1>$AA$6:$AA$7</formula1>
    </dataValidation>
    <dataValidation type="list" allowBlank="1" showInputMessage="1" showErrorMessage="1" sqref="AJ37:AJ39" xr:uid="{2313C724-2208-403B-AAA1-03BE191CCA4A}">
      <formula1>$AJ$6:$AJ$8</formula1>
    </dataValidation>
    <dataValidation type="list" allowBlank="1" showInputMessage="1" showErrorMessage="1" sqref="X37:X39" xr:uid="{4E4843F8-132E-4F1C-95B4-806D4E7081A0}">
      <formula1>$X$6:$X$7</formula1>
    </dataValidation>
    <dataValidation type="list" allowBlank="1" showInputMessage="1" showErrorMessage="1" sqref="BL37:BM39" xr:uid="{E08B7B2F-6F4E-4D91-9298-931902CED708}">
      <formula1>$BL$6:$BL$7</formula1>
    </dataValidation>
    <dataValidation type="list" allowBlank="1" showInputMessage="1" showErrorMessage="1" sqref="D37:D39" xr:uid="{0B6F612C-B838-43B1-B762-E2042840B169}">
      <formula1>$D$6:$D$25</formula1>
    </dataValidation>
    <dataValidation type="list" allowBlank="1" showInputMessage="1" showErrorMessage="1" sqref="E37:E39" xr:uid="{EA99A6AC-30B8-44F7-8E3C-9D9738AEDC8C}">
      <formula1>$E$6:$E$15</formula1>
    </dataValidation>
    <dataValidation type="list" allowBlank="1" showInputMessage="1" showErrorMessage="1" sqref="AN37:AN39" xr:uid="{B940F2BA-F20F-4109-97BB-39BC5722C513}">
      <formula1>$AN$6:$AN$14</formula1>
    </dataValidation>
    <dataValidation type="list" allowBlank="1" showInputMessage="1" showErrorMessage="1" sqref="M37:M39 S37:S39" xr:uid="{193B6730-E031-4514-8D58-D5746708491F}">
      <formula1>$M$6:$M$10</formula1>
    </dataValidation>
    <dataValidation type="list" allowBlank="1" showInputMessage="1" showErrorMessage="1" sqref="L37:L39 R37:R39" xr:uid="{20554543-8377-4E06-A507-D41165243833}">
      <formula1>$L$6:$L$10</formula1>
    </dataValidation>
  </dataValidations>
  <pageMargins left="0.25" right="0.25" top="0.75" bottom="0.75" header="0.3" footer="0.3"/>
  <pageSetup scale="21"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764C-A7CF-419E-954D-ADA1A9877814}">
  <sheetPr>
    <tabColor theme="8" tint="-0.249977111117893"/>
  </sheetPr>
  <dimension ref="A1:EH86"/>
  <sheetViews>
    <sheetView showGridLines="0" zoomScale="70" zoomScaleNormal="70" zoomScaleSheetLayoutView="8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1.3320312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73" width="11.44140625" style="1" customWidth="1"/>
    <col min="74"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734</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138" s="4" customFormat="1" ht="15.05" hidden="1" thickBot="1" x14ac:dyDescent="0.35">
      <c r="B33" s="15"/>
      <c r="C33" s="27"/>
      <c r="AG33" s="16"/>
      <c r="AH33" s="16"/>
      <c r="BR33" s="27"/>
    </row>
    <row r="34" spans="1:138" s="4" customFormat="1" ht="15.05" hidden="1" thickBot="1" x14ac:dyDescent="0.35">
      <c r="B34" s="15"/>
      <c r="C34" s="27"/>
      <c r="AG34" s="16"/>
      <c r="AH34" s="16"/>
      <c r="BR34" s="27"/>
    </row>
    <row r="35" spans="1:138"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138"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138" s="36" customFormat="1" ht="117.7" customHeight="1" x14ac:dyDescent="0.25">
      <c r="A37" s="150">
        <v>31</v>
      </c>
      <c r="B37" s="150" t="s">
        <v>435</v>
      </c>
      <c r="C37" s="99" t="s">
        <v>54</v>
      </c>
      <c r="D37" s="75" t="s">
        <v>54</v>
      </c>
      <c r="E37" s="151" t="s">
        <v>32</v>
      </c>
      <c r="F37" s="152" t="s">
        <v>69</v>
      </c>
      <c r="G37" s="152" t="s">
        <v>77</v>
      </c>
      <c r="H37" s="152" t="s">
        <v>81</v>
      </c>
      <c r="I37" s="153" t="s">
        <v>273</v>
      </c>
      <c r="J37" s="154" t="s">
        <v>274</v>
      </c>
      <c r="K37" s="153" t="s">
        <v>275</v>
      </c>
      <c r="L37" s="155">
        <v>4</v>
      </c>
      <c r="M37" s="155">
        <v>4</v>
      </c>
      <c r="N37" s="156">
        <f>+L37*M37</f>
        <v>16</v>
      </c>
      <c r="O37" s="205" t="str">
        <f>(CONCATENATE(L37,M37))</f>
        <v>44</v>
      </c>
      <c r="P37" s="205" t="str">
        <f>IF(OR(O37="11",O37="12",O37="21",O37="22",O37="31"),$P$9,IF(OR(O37="41",O37="32",O37="23",O37="13"),$P$8,IF(OR(O37="51",O37="52",O37="42",O37="43",O37="33",O37="24",O37="14"),$P$7,IF(OR(O37="53",O37="54",O37="44",O37="34",O37="55",O37="45",O37="35",O37="25",O37="15"),$P$6,0))))</f>
        <v>RIESGO EXTREMO</v>
      </c>
      <c r="Q37" s="205" t="s">
        <v>90</v>
      </c>
      <c r="R37" s="187">
        <f>INT(L37-BO37)</f>
        <v>3</v>
      </c>
      <c r="S37" s="187">
        <f>INT(M37-BQ37)</f>
        <v>3</v>
      </c>
      <c r="T37" s="156">
        <f>+R37*S37</f>
        <v>9</v>
      </c>
      <c r="U37" s="205" t="str">
        <f>(CONCATENATE(R37,S37))</f>
        <v>33</v>
      </c>
      <c r="V37" s="205" t="str">
        <f>IF(OR(U37="11",U37="12",U37="21",U37="22",U37="31"),$P$9,IF(OR(U37="41",U37="32",U37="23",U37="13"),$P$8,IF(OR(U37="51",U37="52",U37="42",U37="43",U37="33",U37="24",U37="14"),$P$7,IF(OR(U37="53",U37="54",U37="44",U37="34",U37="55",U37="45",U37="35",U37="25",U37="15"),$P$6,0))))</f>
        <v>RIESGO ALTO</v>
      </c>
      <c r="W37" s="152" t="s">
        <v>530</v>
      </c>
      <c r="X37" s="152" t="s">
        <v>23</v>
      </c>
      <c r="Y37" s="76" t="s">
        <v>667</v>
      </c>
      <c r="Z37" s="80" t="s">
        <v>276</v>
      </c>
      <c r="AA37" s="33" t="s">
        <v>23</v>
      </c>
      <c r="AB37" s="80" t="s">
        <v>390</v>
      </c>
      <c r="AC37" s="33" t="s">
        <v>7</v>
      </c>
      <c r="AD37" s="72">
        <f t="shared" ref="AD37:AD42" si="0">+SUM(AE37:AH37)</f>
        <v>2</v>
      </c>
      <c r="AE37" s="33">
        <v>0</v>
      </c>
      <c r="AF37" s="33">
        <v>1</v>
      </c>
      <c r="AG37" s="33">
        <v>0</v>
      </c>
      <c r="AH37" s="33">
        <v>1</v>
      </c>
      <c r="AI37" s="33" t="s">
        <v>23</v>
      </c>
      <c r="AJ37" s="33" t="s">
        <v>21</v>
      </c>
      <c r="AK37" s="33" t="s">
        <v>6</v>
      </c>
      <c r="AL37" s="33" t="s">
        <v>6</v>
      </c>
      <c r="AM37" s="33" t="s">
        <v>6</v>
      </c>
      <c r="AN37" s="33" t="s">
        <v>31</v>
      </c>
      <c r="AO37" s="33" t="s">
        <v>117</v>
      </c>
      <c r="AP37" s="33" t="s">
        <v>101</v>
      </c>
      <c r="AQ37" s="33" t="s">
        <v>103</v>
      </c>
      <c r="AR37" s="33" t="s">
        <v>105</v>
      </c>
      <c r="AS37" s="33" t="str">
        <f t="shared" ref="AS37:AS42" si="1">+IF(AJ37="Preventivo","Prevenir",IF(AJ37="Detectivo","Detectar","No es un control"))</f>
        <v>Detectar</v>
      </c>
      <c r="AT37" s="80" t="s">
        <v>108</v>
      </c>
      <c r="AU37" s="80" t="s">
        <v>110</v>
      </c>
      <c r="AV37" s="80" t="s">
        <v>112</v>
      </c>
      <c r="AW37" s="33">
        <f t="shared" ref="AW37:AW42" si="2">+IF(AP37=$AP$6,$AP$10,$AP$11)</f>
        <v>15</v>
      </c>
      <c r="AX37" s="33">
        <f t="shared" ref="AX37:AX42" si="3">+IF(AQ37=$AQ$6,$AQ$10,$AQ$11)</f>
        <v>15</v>
      </c>
      <c r="AY37" s="33">
        <f t="shared" ref="AY37:AY42" si="4">+IF(AR37=$AR$6,$AR$10,$AR$11)</f>
        <v>15</v>
      </c>
      <c r="AZ37" s="33">
        <f t="shared" ref="AZ37:AZ42" si="5">IF(AS37=$AS$6,$AS$10,IF(AS37=$AS$7,$AS$11,0))</f>
        <v>10</v>
      </c>
      <c r="BA37" s="33">
        <f t="shared" ref="BA37:BA42" si="6">+IF(AT37=$AT$6,$AT$10,$AT$11)</f>
        <v>15</v>
      </c>
      <c r="BB37" s="33">
        <f t="shared" ref="BB37:BB42" si="7">+IF(AU37=$AU$6,$AU$10,$AU$11)</f>
        <v>15</v>
      </c>
      <c r="BC37" s="33">
        <f t="shared" ref="BC37:BC42" si="8">IF(AV37=$AV$6,$AV$10,IF(AV37=$AV$7,$AV$11,0))</f>
        <v>10</v>
      </c>
      <c r="BD37" s="72">
        <f t="shared" ref="BD37:BD42" si="9">SUM(AW37:BC37)</f>
        <v>95</v>
      </c>
      <c r="BE37" s="72" t="str">
        <f t="shared" ref="BE37:BE42" si="10">+IF(BD37&lt;=85,"Débil",IF(AND(BD37&gt;85,BD37&lt;96),"Moderado","Fuerte"))</f>
        <v>Moderado</v>
      </c>
      <c r="BF37" s="34" t="s">
        <v>156</v>
      </c>
      <c r="BG37" s="72" t="str">
        <f t="shared" ref="BG37:BG42" si="11">+IF(BF37=$BF$6,"Fuerte",IF(BF37=$BF$7,"Moderado","Débil"))</f>
        <v>Fuerte</v>
      </c>
      <c r="BH37" s="72" t="str">
        <f t="shared" ref="BH37:BH42" si="12">+IF(AND(BE37="Fuerte",BG37="Fuerte"),"Fuerte",IF(BE37="Débil","Débil",IF(BG37="Débil","Débil","Moderado")))</f>
        <v>Moderado</v>
      </c>
      <c r="BI37" s="72">
        <f t="shared" ref="BI37:BI42" si="13">+IF(BH37=$BE$6,100,IF(BH37=$BE$7,50,0))</f>
        <v>50</v>
      </c>
      <c r="BJ37" s="149">
        <f>+AVERAGE(BI37:BI38)</f>
        <v>50</v>
      </c>
      <c r="BK37" s="186" t="str">
        <f>IF(BJ37&lt;50,"Débil",IF(BJ37=100,"Fuerte","Moderado"))</f>
        <v>Moderado</v>
      </c>
      <c r="BL37" s="39" t="s">
        <v>165</v>
      </c>
      <c r="BM37" s="39" t="s">
        <v>165</v>
      </c>
      <c r="BN37" s="66">
        <f>IF(E37=$E$7,0,IF(AND(BK37="Fuerte",BL37="Directamente"),2,IF(AND(BK37="Moderado",BL37="Directamente"),1,0)))</f>
        <v>1</v>
      </c>
      <c r="BO37" s="185">
        <f>+AVERAGE(BN37:BN38)</f>
        <v>1</v>
      </c>
      <c r="BP37" s="66">
        <f>IF(D37=$E$7,0,IF(AND(BK37="Fuerte",BL37="Indirectamente"),1,IF(AND(BK37="Fuerte",BL37="Directamente"),2,IF(AND(BK37="Moderado",BL37="Directamente"),1,0))))</f>
        <v>1</v>
      </c>
      <c r="BQ37" s="185">
        <f>+AVERAGE(BP37:BP38)</f>
        <v>1</v>
      </c>
      <c r="BR37" s="99" t="s">
        <v>54</v>
      </c>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row>
    <row r="38" spans="1:138" s="36" customFormat="1" ht="117.7" customHeight="1" x14ac:dyDescent="0.25">
      <c r="A38" s="150"/>
      <c r="B38" s="150"/>
      <c r="C38" s="99" t="s">
        <v>54</v>
      </c>
      <c r="D38" s="75" t="s">
        <v>54</v>
      </c>
      <c r="E38" s="151"/>
      <c r="F38" s="152"/>
      <c r="G38" s="152"/>
      <c r="H38" s="152"/>
      <c r="I38" s="153"/>
      <c r="J38" s="154"/>
      <c r="K38" s="153"/>
      <c r="L38" s="155"/>
      <c r="M38" s="155"/>
      <c r="N38" s="156"/>
      <c r="O38" s="205"/>
      <c r="P38" s="205"/>
      <c r="Q38" s="205"/>
      <c r="R38" s="155">
        <f>+L38-BN38</f>
        <v>-1</v>
      </c>
      <c r="S38" s="155">
        <f>+M38-BQ38</f>
        <v>0</v>
      </c>
      <c r="T38" s="156"/>
      <c r="U38" s="205"/>
      <c r="V38" s="205"/>
      <c r="W38" s="155"/>
      <c r="X38" s="155"/>
      <c r="Y38" s="76" t="s">
        <v>668</v>
      </c>
      <c r="Z38" s="80" t="s">
        <v>277</v>
      </c>
      <c r="AA38" s="33" t="s">
        <v>23</v>
      </c>
      <c r="AB38" s="80" t="s">
        <v>670</v>
      </c>
      <c r="AC38" s="33" t="s">
        <v>7</v>
      </c>
      <c r="AD38" s="72">
        <f t="shared" si="0"/>
        <v>0</v>
      </c>
      <c r="AE38" s="33">
        <v>0</v>
      </c>
      <c r="AF38" s="33">
        <v>0</v>
      </c>
      <c r="AG38" s="33">
        <v>0</v>
      </c>
      <c r="AH38" s="33">
        <v>0</v>
      </c>
      <c r="AI38" s="33" t="s">
        <v>6</v>
      </c>
      <c r="AJ38" s="33" t="s">
        <v>21</v>
      </c>
      <c r="AK38" s="33" t="s">
        <v>6</v>
      </c>
      <c r="AL38" s="33" t="s">
        <v>6</v>
      </c>
      <c r="AM38" s="33" t="s">
        <v>6</v>
      </c>
      <c r="AN38" s="33" t="s">
        <v>29</v>
      </c>
      <c r="AO38" s="33" t="s">
        <v>117</v>
      </c>
      <c r="AP38" s="33" t="s">
        <v>101</v>
      </c>
      <c r="AQ38" s="33" t="s">
        <v>103</v>
      </c>
      <c r="AR38" s="33" t="s">
        <v>105</v>
      </c>
      <c r="AS38" s="33" t="str">
        <f t="shared" si="1"/>
        <v>Detectar</v>
      </c>
      <c r="AT38" s="80" t="s">
        <v>108</v>
      </c>
      <c r="AU38" s="80" t="s">
        <v>110</v>
      </c>
      <c r="AV38" s="80" t="s">
        <v>112</v>
      </c>
      <c r="AW38" s="33">
        <f t="shared" si="2"/>
        <v>15</v>
      </c>
      <c r="AX38" s="33">
        <f t="shared" si="3"/>
        <v>15</v>
      </c>
      <c r="AY38" s="33">
        <f t="shared" si="4"/>
        <v>15</v>
      </c>
      <c r="AZ38" s="33">
        <f t="shared" si="5"/>
        <v>10</v>
      </c>
      <c r="BA38" s="33">
        <f t="shared" si="6"/>
        <v>15</v>
      </c>
      <c r="BB38" s="33">
        <f t="shared" si="7"/>
        <v>15</v>
      </c>
      <c r="BC38" s="33">
        <f t="shared" si="8"/>
        <v>10</v>
      </c>
      <c r="BD38" s="72">
        <f t="shared" si="9"/>
        <v>95</v>
      </c>
      <c r="BE38" s="72" t="str">
        <f t="shared" si="10"/>
        <v>Moderado</v>
      </c>
      <c r="BF38" s="34" t="s">
        <v>156</v>
      </c>
      <c r="BG38" s="72" t="str">
        <f t="shared" si="11"/>
        <v>Fuerte</v>
      </c>
      <c r="BH38" s="72" t="str">
        <f t="shared" si="12"/>
        <v>Moderado</v>
      </c>
      <c r="BI38" s="72">
        <f t="shared" si="13"/>
        <v>50</v>
      </c>
      <c r="BJ38" s="149"/>
      <c r="BK38" s="186"/>
      <c r="BL38" s="39" t="s">
        <v>165</v>
      </c>
      <c r="BM38" s="39" t="s">
        <v>165</v>
      </c>
      <c r="BN38" s="66">
        <f>IF(E38=$E$7,0,IF(AND(BK37="Fuerte",BL38="Directamente"),2,IF(AND(BK37="Moderado",BL38="Directamente"),1,0)))</f>
        <v>1</v>
      </c>
      <c r="BO38" s="185"/>
      <c r="BP38" s="66">
        <f>IF(D38=$E$7,0,IF(AND(BK37="Fuerte",BL38="Indirectamente"),1,IF(AND(BK37="Fuerte",BL38="Directamente"),2,IF(AND(BK37="Moderado",BL38="Directamente"),1,0))))</f>
        <v>1</v>
      </c>
      <c r="BQ38" s="185"/>
      <c r="BR38" s="99" t="s">
        <v>54</v>
      </c>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row>
    <row r="39" spans="1:138" s="36" customFormat="1" ht="90.2" x14ac:dyDescent="0.25">
      <c r="A39" s="150">
        <v>32</v>
      </c>
      <c r="B39" s="150" t="s">
        <v>436</v>
      </c>
      <c r="C39" s="99" t="s">
        <v>54</v>
      </c>
      <c r="D39" s="75" t="s">
        <v>54</v>
      </c>
      <c r="E39" s="151" t="s">
        <v>38</v>
      </c>
      <c r="F39" s="152" t="s">
        <v>69</v>
      </c>
      <c r="G39" s="152" t="s">
        <v>79</v>
      </c>
      <c r="H39" s="152" t="s">
        <v>82</v>
      </c>
      <c r="I39" s="153" t="s">
        <v>278</v>
      </c>
      <c r="J39" s="154" t="s">
        <v>279</v>
      </c>
      <c r="K39" s="153" t="s">
        <v>280</v>
      </c>
      <c r="L39" s="155">
        <v>4</v>
      </c>
      <c r="M39" s="155">
        <v>4</v>
      </c>
      <c r="N39" s="156">
        <f>+L39*M39</f>
        <v>16</v>
      </c>
      <c r="O39" s="205" t="str">
        <f>(CONCATENATE(L39,M39))</f>
        <v>44</v>
      </c>
      <c r="P39" s="205" t="str">
        <f>IF(OR(O39="11",O39="12",O39="21",O39="22",O39="31"),$P$9,IF(OR(O39="41",O39="32",O39="23",O39="13"),$P$8,IF(OR(O39="51",O39="52",O39="42",O39="43",O39="33",O39="24",O39="14"),$P$7,IF(OR(O39="53",O39="54",O39="44",O39="34",O39="55",O39="45",O39="35",O39="25",O39="15"),$P$6,0))))</f>
        <v>RIESGO EXTREMO</v>
      </c>
      <c r="Q39" s="205" t="s">
        <v>90</v>
      </c>
      <c r="R39" s="187">
        <f>INT(L39-BO39)</f>
        <v>3</v>
      </c>
      <c r="S39" s="187">
        <f>INT(M39-BQ39)</f>
        <v>3</v>
      </c>
      <c r="T39" s="156">
        <f>+R39*S39</f>
        <v>9</v>
      </c>
      <c r="U39" s="205" t="str">
        <f>(CONCATENATE(R39,S39))</f>
        <v>33</v>
      </c>
      <c r="V39" s="205" t="str">
        <f>IF(OR(U39="11",U39="12",U39="21",U39="22",U39="31"),$P$9,IF(OR(U39="41",U39="32",U39="23",U39="13"),$P$8,IF(OR(U39="51",U39="52",U39="42",U39="43",U39="33",U39="24",U39="14"),$P$7,IF(OR(U39="53",U39="54",U39="44",U39="34",U39="55",U39="45",U39="35",U39="25",U39="15"),$P$6,0))))</f>
        <v>RIESGO ALTO</v>
      </c>
      <c r="W39" s="152" t="s">
        <v>530</v>
      </c>
      <c r="X39" s="152" t="s">
        <v>23</v>
      </c>
      <c r="Y39" s="76" t="s">
        <v>667</v>
      </c>
      <c r="Z39" s="80" t="s">
        <v>276</v>
      </c>
      <c r="AA39" s="33" t="s">
        <v>23</v>
      </c>
      <c r="AB39" s="80" t="s">
        <v>390</v>
      </c>
      <c r="AC39" s="33" t="s">
        <v>7</v>
      </c>
      <c r="AD39" s="72">
        <f t="shared" si="0"/>
        <v>2</v>
      </c>
      <c r="AE39" s="33">
        <v>0</v>
      </c>
      <c r="AF39" s="33">
        <v>1</v>
      </c>
      <c r="AG39" s="33">
        <v>0</v>
      </c>
      <c r="AH39" s="33">
        <v>1</v>
      </c>
      <c r="AI39" s="33" t="s">
        <v>23</v>
      </c>
      <c r="AJ39" s="33" t="s">
        <v>21</v>
      </c>
      <c r="AK39" s="33" t="s">
        <v>6</v>
      </c>
      <c r="AL39" s="33" t="s">
        <v>6</v>
      </c>
      <c r="AM39" s="33" t="s">
        <v>6</v>
      </c>
      <c r="AN39" s="33" t="s">
        <v>31</v>
      </c>
      <c r="AO39" s="33" t="s">
        <v>117</v>
      </c>
      <c r="AP39" s="33" t="s">
        <v>101</v>
      </c>
      <c r="AQ39" s="33" t="s">
        <v>103</v>
      </c>
      <c r="AR39" s="33" t="s">
        <v>105</v>
      </c>
      <c r="AS39" s="33" t="str">
        <f t="shared" si="1"/>
        <v>Detectar</v>
      </c>
      <c r="AT39" s="80" t="s">
        <v>108</v>
      </c>
      <c r="AU39" s="80" t="s">
        <v>110</v>
      </c>
      <c r="AV39" s="80" t="s">
        <v>112</v>
      </c>
      <c r="AW39" s="33">
        <f t="shared" si="2"/>
        <v>15</v>
      </c>
      <c r="AX39" s="33">
        <f t="shared" si="3"/>
        <v>15</v>
      </c>
      <c r="AY39" s="33">
        <f t="shared" si="4"/>
        <v>15</v>
      </c>
      <c r="AZ39" s="33">
        <f t="shared" si="5"/>
        <v>10</v>
      </c>
      <c r="BA39" s="33">
        <f t="shared" si="6"/>
        <v>15</v>
      </c>
      <c r="BB39" s="33">
        <f t="shared" si="7"/>
        <v>15</v>
      </c>
      <c r="BC39" s="33">
        <f t="shared" si="8"/>
        <v>10</v>
      </c>
      <c r="BD39" s="72">
        <f t="shared" si="9"/>
        <v>95</v>
      </c>
      <c r="BE39" s="72" t="str">
        <f t="shared" si="10"/>
        <v>Moderado</v>
      </c>
      <c r="BF39" s="34" t="s">
        <v>156</v>
      </c>
      <c r="BG39" s="72" t="str">
        <f t="shared" si="11"/>
        <v>Fuerte</v>
      </c>
      <c r="BH39" s="72" t="str">
        <f t="shared" si="12"/>
        <v>Moderado</v>
      </c>
      <c r="BI39" s="72">
        <f t="shared" si="13"/>
        <v>50</v>
      </c>
      <c r="BJ39" s="149">
        <f>+AVERAGE(BI39:BI40)</f>
        <v>50</v>
      </c>
      <c r="BK39" s="186" t="str">
        <f>IF(BJ39&lt;50,"Débil",IF(BJ39=100,"Fuerte","Moderado"))</f>
        <v>Moderado</v>
      </c>
      <c r="BL39" s="39" t="s">
        <v>165</v>
      </c>
      <c r="BM39" s="39" t="s">
        <v>165</v>
      </c>
      <c r="BN39" s="66">
        <f>IF(E39=$E$7,0,IF(AND(BK39="Fuerte",BL39="Directamente"),2,IF(AND(BK39="Moderado",BL39="Directamente"),1,0)))</f>
        <v>1</v>
      </c>
      <c r="BO39" s="185">
        <f>+AVERAGE(BN39:BN40)</f>
        <v>1</v>
      </c>
      <c r="BP39" s="66">
        <f>IF(D39=$E$7,0,IF(AND(BK39="Fuerte",BL39="Indirectamente"),1,IF(AND(BK39="Fuerte",BL39="Directamente"),2,IF(AND(BK39="Moderado",BL39="Directamente"),1,0))))</f>
        <v>1</v>
      </c>
      <c r="BQ39" s="185">
        <f>+AVERAGE(BP39:BP40)</f>
        <v>1</v>
      </c>
      <c r="BR39" s="99" t="s">
        <v>54</v>
      </c>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row>
    <row r="40" spans="1:138" s="36" customFormat="1" ht="90.2" x14ac:dyDescent="0.25">
      <c r="A40" s="150"/>
      <c r="B40" s="150"/>
      <c r="C40" s="99" t="s">
        <v>54</v>
      </c>
      <c r="D40" s="75" t="s">
        <v>54</v>
      </c>
      <c r="E40" s="151"/>
      <c r="F40" s="152"/>
      <c r="G40" s="152"/>
      <c r="H40" s="152"/>
      <c r="I40" s="153"/>
      <c r="J40" s="154"/>
      <c r="K40" s="153"/>
      <c r="L40" s="155"/>
      <c r="M40" s="155"/>
      <c r="N40" s="156"/>
      <c r="O40" s="205"/>
      <c r="P40" s="205">
        <f>IF(OR(O40="11",O40="12",O40="21",O40="22",O40="31"),$P$9,IF(OR(O40="41",O40="32",O40="23",O40="13"),$P$8,IF(OR(O40="51",O40="52",O40="42",O40="43",O40="33",O40="24",O40="14"),$P$7,IF(OR(O40="53",O40="54",O40="44",O40="34",O40="55",O40="45",O40="35",O40="25",O40="15"),$P$6,0))))</f>
        <v>0</v>
      </c>
      <c r="Q40" s="205"/>
      <c r="R40" s="155">
        <f>+L40-BN40</f>
        <v>-1</v>
      </c>
      <c r="S40" s="155">
        <f>+M40-BQ40</f>
        <v>0</v>
      </c>
      <c r="T40" s="156"/>
      <c r="U40" s="205"/>
      <c r="V40" s="205">
        <f>IF(OR(U40="11",U40="12",U40="21",U40="22",U40="31"),$P$9,IF(OR(U40="41",U40="32",U40="23",U40="13"),$P$8,IF(OR(U40="51",U40="52",U40="42",U40="43",U40="33",U40="24",U40="14"),$P$7,IF(OR(U40="53",U40="54",U40="44",U40="34",U40="55",U40="45",U40="35",U40="25",U40="15"),$P$6,0))))</f>
        <v>0</v>
      </c>
      <c r="W40" s="155"/>
      <c r="X40" s="155"/>
      <c r="Y40" s="76" t="s">
        <v>669</v>
      </c>
      <c r="Z40" s="80" t="s">
        <v>277</v>
      </c>
      <c r="AA40" s="33" t="s">
        <v>23</v>
      </c>
      <c r="AB40" s="80" t="s">
        <v>671</v>
      </c>
      <c r="AC40" s="33" t="s">
        <v>7</v>
      </c>
      <c r="AD40" s="72">
        <f t="shared" si="0"/>
        <v>0</v>
      </c>
      <c r="AE40" s="33">
        <v>0</v>
      </c>
      <c r="AF40" s="33">
        <v>0</v>
      </c>
      <c r="AG40" s="33">
        <v>0</v>
      </c>
      <c r="AH40" s="33">
        <v>0</v>
      </c>
      <c r="AI40" s="33" t="s">
        <v>6</v>
      </c>
      <c r="AJ40" s="33" t="s">
        <v>21</v>
      </c>
      <c r="AK40" s="33" t="s">
        <v>6</v>
      </c>
      <c r="AL40" s="33" t="s">
        <v>6</v>
      </c>
      <c r="AM40" s="33" t="s">
        <v>6</v>
      </c>
      <c r="AN40" s="33" t="s">
        <v>29</v>
      </c>
      <c r="AO40" s="33" t="s">
        <v>117</v>
      </c>
      <c r="AP40" s="33" t="s">
        <v>101</v>
      </c>
      <c r="AQ40" s="33" t="s">
        <v>103</v>
      </c>
      <c r="AR40" s="33" t="s">
        <v>105</v>
      </c>
      <c r="AS40" s="33" t="str">
        <f t="shared" si="1"/>
        <v>Detectar</v>
      </c>
      <c r="AT40" s="80" t="s">
        <v>108</v>
      </c>
      <c r="AU40" s="80" t="s">
        <v>110</v>
      </c>
      <c r="AV40" s="80" t="s">
        <v>112</v>
      </c>
      <c r="AW40" s="33">
        <f t="shared" si="2"/>
        <v>15</v>
      </c>
      <c r="AX40" s="33">
        <f t="shared" si="3"/>
        <v>15</v>
      </c>
      <c r="AY40" s="33">
        <f t="shared" si="4"/>
        <v>15</v>
      </c>
      <c r="AZ40" s="33">
        <f t="shared" si="5"/>
        <v>10</v>
      </c>
      <c r="BA40" s="33">
        <f t="shared" si="6"/>
        <v>15</v>
      </c>
      <c r="BB40" s="33">
        <f t="shared" si="7"/>
        <v>15</v>
      </c>
      <c r="BC40" s="33">
        <f t="shared" si="8"/>
        <v>10</v>
      </c>
      <c r="BD40" s="72">
        <f t="shared" si="9"/>
        <v>95</v>
      </c>
      <c r="BE40" s="72" t="str">
        <f t="shared" si="10"/>
        <v>Moderado</v>
      </c>
      <c r="BF40" s="34" t="s">
        <v>156</v>
      </c>
      <c r="BG40" s="72" t="str">
        <f t="shared" si="11"/>
        <v>Fuerte</v>
      </c>
      <c r="BH40" s="72" t="str">
        <f t="shared" si="12"/>
        <v>Moderado</v>
      </c>
      <c r="BI40" s="72">
        <f t="shared" si="13"/>
        <v>50</v>
      </c>
      <c r="BJ40" s="149"/>
      <c r="BK40" s="186"/>
      <c r="BL40" s="39" t="s">
        <v>165</v>
      </c>
      <c r="BM40" s="39" t="s">
        <v>165</v>
      </c>
      <c r="BN40" s="66">
        <f>IF(E40=$E$7,0,IF(AND(BK39="Fuerte",BL40="Directamente"),2,IF(AND(BK39="Moderado",BL40="Directamente"),1,0)))</f>
        <v>1</v>
      </c>
      <c r="BO40" s="185"/>
      <c r="BP40" s="66">
        <f>IF(D40=$E$7,0,IF(AND(BK39="Fuerte",BL40="Indirectamente"),1,IF(AND(BK39="Fuerte",BL40="Directamente"),2,IF(AND(BK39="Moderado",BL40="Directamente"),1,0))))</f>
        <v>1</v>
      </c>
      <c r="BQ40" s="185"/>
      <c r="BR40" s="99" t="s">
        <v>54</v>
      </c>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row>
    <row r="41" spans="1:138" s="36" customFormat="1" ht="67.650000000000006" x14ac:dyDescent="0.25">
      <c r="A41" s="150">
        <v>33</v>
      </c>
      <c r="B41" s="150" t="s">
        <v>437</v>
      </c>
      <c r="C41" s="99" t="s">
        <v>54</v>
      </c>
      <c r="D41" s="75" t="s">
        <v>54</v>
      </c>
      <c r="E41" s="151" t="s">
        <v>34</v>
      </c>
      <c r="F41" s="152" t="s">
        <v>66</v>
      </c>
      <c r="G41" s="152" t="s">
        <v>76</v>
      </c>
      <c r="H41" s="152" t="s">
        <v>81</v>
      </c>
      <c r="I41" s="153" t="s">
        <v>281</v>
      </c>
      <c r="J41" s="154" t="s">
        <v>282</v>
      </c>
      <c r="K41" s="153" t="s">
        <v>283</v>
      </c>
      <c r="L41" s="155">
        <v>3</v>
      </c>
      <c r="M41" s="155">
        <v>3</v>
      </c>
      <c r="N41" s="156">
        <f>+L41*M41</f>
        <v>9</v>
      </c>
      <c r="O41" s="205" t="str">
        <f>(CONCATENATE(L41,M41))</f>
        <v>33</v>
      </c>
      <c r="P41" s="205" t="str">
        <f>IF(OR(O41="11",O41="12",O41="21",O41="22",O41="31"),$P$9,IF(OR(O41="41",O41="32",O41="23",O41="13"),$P$8,IF(OR(O41="51",O41="52",O41="42",O41="43",O41="33",O41="24",O41="14"),$P$7,IF(OR(O41="53",O41="54",O41="44",O41="34",O41="55",O41="45",O41="35",O41="25",O41="15"),$P$6,0))))</f>
        <v>RIESGO ALTO</v>
      </c>
      <c r="Q41" s="205" t="s">
        <v>90</v>
      </c>
      <c r="R41" s="187">
        <f>INT(L41-BO41)</f>
        <v>2</v>
      </c>
      <c r="S41" s="187">
        <f>INT(M41-BQ41)</f>
        <v>3</v>
      </c>
      <c r="T41" s="156">
        <f>+R41*S41</f>
        <v>6</v>
      </c>
      <c r="U41" s="205" t="str">
        <f>(CONCATENATE(R41,S41))</f>
        <v>23</v>
      </c>
      <c r="V41" s="205" t="str">
        <f>IF(OR(U41="11",U41="12",U41="21",U41="22",U41="31"),$P$9,IF(OR(U41="41",U41="32",U41="23",U41="13"),$P$8,IF(OR(U41="51",U41="52",U41="42",U41="43",U41="33",U41="24",U41="14"),$P$7,IF(OR(U41="53",U41="54",U41="44",U41="34",U41="55",U41="45",U41="35",U41="25",U41="15"),$P$6,0))))</f>
        <v>RIESGO MODERADO</v>
      </c>
      <c r="W41" s="152" t="s">
        <v>530</v>
      </c>
      <c r="X41" s="152" t="s">
        <v>23</v>
      </c>
      <c r="Y41" s="76" t="s">
        <v>545</v>
      </c>
      <c r="Z41" s="80" t="s">
        <v>277</v>
      </c>
      <c r="AA41" s="33" t="s">
        <v>23</v>
      </c>
      <c r="AB41" s="80" t="s">
        <v>391</v>
      </c>
      <c r="AC41" s="33" t="s">
        <v>7</v>
      </c>
      <c r="AD41" s="72">
        <f t="shared" si="0"/>
        <v>0</v>
      </c>
      <c r="AE41" s="33">
        <v>0</v>
      </c>
      <c r="AF41" s="33">
        <v>0</v>
      </c>
      <c r="AG41" s="33">
        <v>0</v>
      </c>
      <c r="AH41" s="33">
        <v>0</v>
      </c>
      <c r="AI41" s="33" t="s">
        <v>6</v>
      </c>
      <c r="AJ41" s="33" t="s">
        <v>20</v>
      </c>
      <c r="AK41" s="33" t="s">
        <v>6</v>
      </c>
      <c r="AL41" s="33" t="s">
        <v>6</v>
      </c>
      <c r="AM41" s="33" t="s">
        <v>6</v>
      </c>
      <c r="AN41" s="33" t="s">
        <v>30</v>
      </c>
      <c r="AO41" s="33" t="s">
        <v>117</v>
      </c>
      <c r="AP41" s="33" t="s">
        <v>101</v>
      </c>
      <c r="AQ41" s="33" t="s">
        <v>103</v>
      </c>
      <c r="AR41" s="33" t="s">
        <v>105</v>
      </c>
      <c r="AS41" s="33" t="str">
        <f t="shared" si="1"/>
        <v>Prevenir</v>
      </c>
      <c r="AT41" s="80" t="s">
        <v>108</v>
      </c>
      <c r="AU41" s="80" t="s">
        <v>110</v>
      </c>
      <c r="AV41" s="80" t="s">
        <v>112</v>
      </c>
      <c r="AW41" s="33">
        <f t="shared" si="2"/>
        <v>15</v>
      </c>
      <c r="AX41" s="33">
        <f t="shared" si="3"/>
        <v>15</v>
      </c>
      <c r="AY41" s="33">
        <f t="shared" si="4"/>
        <v>15</v>
      </c>
      <c r="AZ41" s="33">
        <f t="shared" si="5"/>
        <v>15</v>
      </c>
      <c r="BA41" s="33">
        <f t="shared" si="6"/>
        <v>15</v>
      </c>
      <c r="BB41" s="33">
        <f t="shared" si="7"/>
        <v>15</v>
      </c>
      <c r="BC41" s="33">
        <f t="shared" si="8"/>
        <v>10</v>
      </c>
      <c r="BD41" s="72">
        <f t="shared" si="9"/>
        <v>100</v>
      </c>
      <c r="BE41" s="72" t="str">
        <f t="shared" si="10"/>
        <v>Fuerte</v>
      </c>
      <c r="BF41" s="34" t="s">
        <v>156</v>
      </c>
      <c r="BG41" s="72" t="str">
        <f t="shared" si="11"/>
        <v>Fuerte</v>
      </c>
      <c r="BH41" s="72" t="str">
        <f t="shared" si="12"/>
        <v>Fuerte</v>
      </c>
      <c r="BI41" s="72">
        <f t="shared" si="13"/>
        <v>100</v>
      </c>
      <c r="BJ41" s="149">
        <f>+AVERAGE(BI41:BI42)</f>
        <v>75</v>
      </c>
      <c r="BK41" s="186" t="str">
        <f>IF(BJ41&lt;50,"Débil",IF(BJ41=100,"Fuerte","Moderado"))</f>
        <v>Moderado</v>
      </c>
      <c r="BL41" s="39" t="s">
        <v>165</v>
      </c>
      <c r="BM41" s="39" t="s">
        <v>165</v>
      </c>
      <c r="BN41" s="66">
        <f>IF(E41=$E$7,0,IF(AND(BK41="Fuerte",BL41="Directamente"),2,IF(AND(BK41="Moderado",BL41="Directamente"),1,0)))</f>
        <v>0</v>
      </c>
      <c r="BO41" s="185">
        <f>+AVERAGE(BN41:BN42)</f>
        <v>0.5</v>
      </c>
      <c r="BP41" s="66">
        <f>IF(D41=$E$7,0,IF(AND(BK41="Fuerte",BL41="Indirectamente"),1,IF(AND(BK41="Fuerte",BL41="Directamente"),2,IF(AND(BK41="Moderado",BL41="Directamente"),1,0))))</f>
        <v>1</v>
      </c>
      <c r="BQ41" s="185">
        <f>+IF(E41="De Corrupción",0,AVERAGE(BP41:BP42))</f>
        <v>0</v>
      </c>
      <c r="BR41" s="99" t="s">
        <v>54</v>
      </c>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row>
    <row r="42" spans="1:138" s="36" customFormat="1" ht="67.650000000000006" x14ac:dyDescent="0.25">
      <c r="A42" s="150"/>
      <c r="B42" s="150"/>
      <c r="C42" s="99" t="s">
        <v>54</v>
      </c>
      <c r="D42" s="75" t="s">
        <v>54</v>
      </c>
      <c r="E42" s="151"/>
      <c r="F42" s="152"/>
      <c r="G42" s="152"/>
      <c r="H42" s="152"/>
      <c r="I42" s="153"/>
      <c r="J42" s="154"/>
      <c r="K42" s="153"/>
      <c r="L42" s="155"/>
      <c r="M42" s="155"/>
      <c r="N42" s="156"/>
      <c r="O42" s="205"/>
      <c r="P42" s="205">
        <f>IF(OR(O42="11",O42="12",O42="21",O42="22",O42="31"),$P$9,IF(OR(O42="41",O42="32",O42="23",O42="13"),$P$8,IF(OR(O42="51",O42="52",O42="42",O42="43",O42="33",O42="24",O42="14"),$P$7,IF(OR(O42="53",O42="54",O42="44",O42="34",O42="55",O42="45",O42="35",O42="25",O42="15"),$P$6,0))))</f>
        <v>0</v>
      </c>
      <c r="Q42" s="205"/>
      <c r="R42" s="155">
        <f>+L42-BN42</f>
        <v>-1</v>
      </c>
      <c r="S42" s="155">
        <f>+M42-BQ42</f>
        <v>0</v>
      </c>
      <c r="T42" s="156"/>
      <c r="U42" s="205"/>
      <c r="V42" s="205">
        <f>IF(OR(U42="11",U42="12",U42="21",U42="22",U42="31"),$P$9,IF(OR(U42="41",U42="32",U42="23",U42="13"),$P$8,IF(OR(U42="51",U42="52",U42="42",U42="43",U42="33",U42="24",U42="14"),$P$7,IF(OR(U42="53",U42="54",U42="44",U42="34",U42="55",U42="45",U42="35",U42="25",U42="15"),$P$6,0))))</f>
        <v>0</v>
      </c>
      <c r="W42" s="155"/>
      <c r="X42" s="155"/>
      <c r="Y42" s="76" t="s">
        <v>666</v>
      </c>
      <c r="Z42" s="80" t="s">
        <v>277</v>
      </c>
      <c r="AA42" s="33" t="s">
        <v>23</v>
      </c>
      <c r="AB42" s="80" t="s">
        <v>672</v>
      </c>
      <c r="AC42" s="33" t="s">
        <v>7</v>
      </c>
      <c r="AD42" s="72">
        <f t="shared" si="0"/>
        <v>0</v>
      </c>
      <c r="AE42" s="33">
        <v>0</v>
      </c>
      <c r="AF42" s="33">
        <v>0</v>
      </c>
      <c r="AG42" s="33">
        <v>0</v>
      </c>
      <c r="AH42" s="33">
        <v>0</v>
      </c>
      <c r="AI42" s="33" t="s">
        <v>6</v>
      </c>
      <c r="AJ42" s="33" t="s">
        <v>21</v>
      </c>
      <c r="AK42" s="33" t="s">
        <v>6</v>
      </c>
      <c r="AL42" s="33" t="s">
        <v>6</v>
      </c>
      <c r="AM42" s="33" t="s">
        <v>6</v>
      </c>
      <c r="AN42" s="33" t="s">
        <v>29</v>
      </c>
      <c r="AO42" s="33" t="s">
        <v>117</v>
      </c>
      <c r="AP42" s="33" t="s">
        <v>101</v>
      </c>
      <c r="AQ42" s="33" t="s">
        <v>103</v>
      </c>
      <c r="AR42" s="33" t="s">
        <v>105</v>
      </c>
      <c r="AS42" s="33" t="str">
        <f t="shared" si="1"/>
        <v>Detectar</v>
      </c>
      <c r="AT42" s="80" t="s">
        <v>108</v>
      </c>
      <c r="AU42" s="80" t="s">
        <v>110</v>
      </c>
      <c r="AV42" s="80" t="s">
        <v>112</v>
      </c>
      <c r="AW42" s="33">
        <f t="shared" si="2"/>
        <v>15</v>
      </c>
      <c r="AX42" s="33">
        <f t="shared" si="3"/>
        <v>15</v>
      </c>
      <c r="AY42" s="33">
        <f t="shared" si="4"/>
        <v>15</v>
      </c>
      <c r="AZ42" s="33">
        <f t="shared" si="5"/>
        <v>10</v>
      </c>
      <c r="BA42" s="33">
        <f t="shared" si="6"/>
        <v>15</v>
      </c>
      <c r="BB42" s="33">
        <f t="shared" si="7"/>
        <v>15</v>
      </c>
      <c r="BC42" s="33">
        <f t="shared" si="8"/>
        <v>10</v>
      </c>
      <c r="BD42" s="72">
        <f t="shared" si="9"/>
        <v>95</v>
      </c>
      <c r="BE42" s="72" t="str">
        <f t="shared" si="10"/>
        <v>Moderado</v>
      </c>
      <c r="BF42" s="34" t="s">
        <v>156</v>
      </c>
      <c r="BG42" s="72" t="str">
        <f t="shared" si="11"/>
        <v>Fuerte</v>
      </c>
      <c r="BH42" s="72" t="str">
        <f t="shared" si="12"/>
        <v>Moderado</v>
      </c>
      <c r="BI42" s="72">
        <f t="shared" si="13"/>
        <v>50</v>
      </c>
      <c r="BJ42" s="149"/>
      <c r="BK42" s="186"/>
      <c r="BL42" s="39" t="s">
        <v>165</v>
      </c>
      <c r="BM42" s="39" t="s">
        <v>165</v>
      </c>
      <c r="BN42" s="66">
        <f>IF(E42=$E$7,0,IF(AND(BK41="Fuerte",BL42="Directamente"),2,IF(AND(BK41="Moderado",BL42="Directamente"),1,0)))</f>
        <v>1</v>
      </c>
      <c r="BO42" s="185"/>
      <c r="BP42" s="66">
        <f>IF(D42=$E$7,0,IF(AND(BK41="Fuerte",BL42="Indirectamente"),1,IF(AND(BK41="Fuerte",BL42="Directamente"),2,IF(AND(BK41="Moderado",BL42="Directamente"),1,0))))</f>
        <v>1</v>
      </c>
      <c r="BQ42" s="185"/>
      <c r="BR42" s="99" t="s">
        <v>54</v>
      </c>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row>
    <row r="43" spans="1:138" x14ac:dyDescent="0.25">
      <c r="K43" s="22"/>
      <c r="N43" s="203"/>
      <c r="O43" s="204"/>
      <c r="T43" s="203"/>
      <c r="U43" s="204"/>
      <c r="BJ43" s="203"/>
    </row>
    <row r="44" spans="1:138" x14ac:dyDescent="0.25">
      <c r="K44" s="22"/>
      <c r="N44" s="203"/>
      <c r="O44" s="204"/>
      <c r="T44" s="203"/>
      <c r="U44" s="204"/>
      <c r="BJ44" s="203"/>
    </row>
    <row r="45" spans="1:138" x14ac:dyDescent="0.25">
      <c r="K45" s="22"/>
      <c r="N45" s="203"/>
      <c r="O45" s="204"/>
      <c r="T45" s="203"/>
      <c r="U45" s="204"/>
      <c r="BJ45" s="203"/>
    </row>
    <row r="46" spans="1:138" x14ac:dyDescent="0.25">
      <c r="K46" s="22"/>
      <c r="N46" s="203"/>
      <c r="O46" s="204"/>
      <c r="T46" s="203"/>
      <c r="U46" s="204"/>
      <c r="BJ46" s="203"/>
    </row>
    <row r="47" spans="1:138" x14ac:dyDescent="0.25">
      <c r="K47" s="22"/>
      <c r="N47" s="203"/>
      <c r="O47" s="204"/>
      <c r="T47" s="203"/>
      <c r="U47" s="204"/>
      <c r="BJ47" s="203"/>
    </row>
    <row r="48" spans="1:138" x14ac:dyDescent="0.25">
      <c r="K48" s="22"/>
      <c r="N48" s="203"/>
      <c r="O48" s="204"/>
      <c r="T48" s="203"/>
      <c r="U48" s="204"/>
      <c r="BJ48" s="203"/>
    </row>
    <row r="49" spans="11:62" x14ac:dyDescent="0.25">
      <c r="K49" s="22"/>
      <c r="N49" s="203"/>
      <c r="O49" s="204"/>
      <c r="T49" s="203"/>
      <c r="U49" s="204"/>
      <c r="BJ49" s="203"/>
    </row>
    <row r="50" spans="11:62" x14ac:dyDescent="0.25">
      <c r="K50" s="22"/>
      <c r="N50" s="203"/>
      <c r="O50" s="204"/>
      <c r="T50" s="203"/>
      <c r="U50" s="204"/>
      <c r="BJ50" s="203"/>
    </row>
    <row r="51" spans="11:62" x14ac:dyDescent="0.25">
      <c r="K51" s="22"/>
      <c r="N51" s="203"/>
      <c r="O51" s="204"/>
      <c r="T51" s="203"/>
      <c r="U51" s="204"/>
      <c r="BJ51" s="203"/>
    </row>
    <row r="52" spans="11:62" x14ac:dyDescent="0.25">
      <c r="K52" s="22"/>
      <c r="N52" s="203"/>
      <c r="O52" s="204"/>
      <c r="T52" s="203"/>
      <c r="U52" s="204"/>
      <c r="BJ52" s="203"/>
    </row>
    <row r="53" spans="11:62" x14ac:dyDescent="0.25">
      <c r="K53" s="22"/>
      <c r="N53" s="203"/>
      <c r="O53" s="204"/>
      <c r="T53" s="203"/>
      <c r="U53" s="204"/>
      <c r="BJ53" s="203"/>
    </row>
    <row r="54" spans="11:62" x14ac:dyDescent="0.25">
      <c r="K54" s="22"/>
      <c r="N54" s="203"/>
      <c r="O54" s="204"/>
      <c r="T54" s="203"/>
      <c r="U54" s="204"/>
      <c r="BJ54" s="203"/>
    </row>
    <row r="55" spans="11:62" x14ac:dyDescent="0.25">
      <c r="K55" s="22"/>
      <c r="N55" s="203"/>
      <c r="O55" s="204"/>
      <c r="T55" s="203"/>
      <c r="U55" s="204"/>
      <c r="BJ55" s="203"/>
    </row>
    <row r="56" spans="11:62" x14ac:dyDescent="0.25">
      <c r="K56" s="22"/>
    </row>
    <row r="57" spans="11:62" x14ac:dyDescent="0.25">
      <c r="K57" s="22"/>
      <c r="N57" s="203"/>
      <c r="O57" s="204"/>
      <c r="T57" s="203"/>
      <c r="U57" s="204"/>
      <c r="BJ57" s="203"/>
    </row>
    <row r="58" spans="11:62" x14ac:dyDescent="0.25">
      <c r="K58" s="22"/>
      <c r="N58" s="203"/>
      <c r="O58" s="204"/>
      <c r="T58" s="203"/>
      <c r="U58" s="204"/>
      <c r="BJ58" s="203"/>
    </row>
    <row r="59" spans="11:62" x14ac:dyDescent="0.25">
      <c r="K59" s="22"/>
      <c r="N59" s="203"/>
      <c r="O59" s="204"/>
      <c r="T59" s="203"/>
      <c r="U59" s="204"/>
      <c r="BJ59" s="203"/>
    </row>
    <row r="60" spans="11:62" x14ac:dyDescent="0.25">
      <c r="K60" s="22"/>
      <c r="N60" s="203"/>
      <c r="O60" s="204"/>
      <c r="T60" s="203"/>
      <c r="U60" s="204"/>
      <c r="BJ60" s="203"/>
    </row>
    <row r="61" spans="11:62" x14ac:dyDescent="0.25">
      <c r="K61" s="22"/>
      <c r="N61" s="203"/>
      <c r="O61" s="204"/>
      <c r="T61" s="203"/>
      <c r="U61" s="204"/>
      <c r="BJ61" s="203"/>
    </row>
    <row r="62" spans="11:62" x14ac:dyDescent="0.25">
      <c r="K62" s="22"/>
    </row>
    <row r="63" spans="11:62" x14ac:dyDescent="0.25">
      <c r="K63" s="22"/>
      <c r="N63" s="203"/>
      <c r="O63" s="204"/>
      <c r="T63" s="203"/>
      <c r="U63" s="204"/>
      <c r="BJ63" s="203"/>
    </row>
    <row r="64" spans="11:62" x14ac:dyDescent="0.25">
      <c r="K64" s="22"/>
      <c r="N64" s="203"/>
      <c r="O64" s="204"/>
      <c r="T64" s="203"/>
      <c r="U64" s="204"/>
      <c r="BJ64" s="203"/>
    </row>
    <row r="65" spans="11:62" x14ac:dyDescent="0.25">
      <c r="K65" s="22"/>
      <c r="N65" s="203"/>
      <c r="O65" s="204"/>
      <c r="T65" s="203"/>
      <c r="U65" s="204"/>
      <c r="BJ65" s="203"/>
    </row>
    <row r="66" spans="11:62" x14ac:dyDescent="0.25">
      <c r="K66" s="22"/>
      <c r="N66" s="203"/>
      <c r="O66" s="204"/>
      <c r="T66" s="203"/>
      <c r="U66" s="204"/>
      <c r="BJ66" s="203"/>
    </row>
    <row r="67" spans="11:62" x14ac:dyDescent="0.25">
      <c r="K67" s="22"/>
      <c r="N67" s="203"/>
      <c r="O67" s="204"/>
      <c r="T67" s="203"/>
      <c r="U67" s="204"/>
      <c r="BJ67" s="203"/>
    </row>
    <row r="68" spans="11:62" x14ac:dyDescent="0.25">
      <c r="K68" s="22"/>
      <c r="N68" s="203"/>
      <c r="O68" s="204"/>
      <c r="T68" s="203"/>
      <c r="U68" s="204"/>
      <c r="BJ68" s="203"/>
    </row>
    <row r="69" spans="11:62" x14ac:dyDescent="0.25">
      <c r="K69" s="22"/>
      <c r="N69" s="203"/>
      <c r="O69" s="204"/>
      <c r="T69" s="203"/>
      <c r="U69" s="204"/>
      <c r="BJ69" s="203"/>
    </row>
    <row r="70" spans="11:62" x14ac:dyDescent="0.25">
      <c r="K70" s="22"/>
      <c r="N70" s="203"/>
      <c r="O70" s="204"/>
      <c r="T70" s="203"/>
      <c r="U70" s="204"/>
      <c r="BJ70" s="203"/>
    </row>
    <row r="71" spans="11:62" x14ac:dyDescent="0.25">
      <c r="K71" s="22"/>
      <c r="N71" s="203"/>
      <c r="O71" s="204"/>
      <c r="T71" s="203"/>
      <c r="U71" s="204"/>
      <c r="BJ71" s="203"/>
    </row>
    <row r="72" spans="11:62" x14ac:dyDescent="0.25">
      <c r="K72" s="22"/>
      <c r="N72" s="203"/>
      <c r="O72" s="204"/>
      <c r="T72" s="203"/>
      <c r="U72" s="204"/>
      <c r="BJ72" s="203"/>
    </row>
    <row r="73" spans="11:62" x14ac:dyDescent="0.25">
      <c r="K73" s="22"/>
      <c r="N73" s="203"/>
      <c r="O73" s="204"/>
      <c r="T73" s="203"/>
      <c r="U73" s="204"/>
      <c r="BJ73" s="203"/>
    </row>
    <row r="74" spans="11:62" x14ac:dyDescent="0.25">
      <c r="K74" s="22"/>
      <c r="N74" s="203"/>
      <c r="O74" s="204"/>
      <c r="T74" s="203"/>
      <c r="U74" s="204"/>
      <c r="BJ74" s="203"/>
    </row>
    <row r="75" spans="11:62" x14ac:dyDescent="0.25">
      <c r="K75" s="22"/>
      <c r="N75" s="203"/>
      <c r="O75" s="204"/>
      <c r="T75" s="203"/>
      <c r="U75" s="204"/>
      <c r="BJ75" s="203"/>
    </row>
    <row r="76" spans="11:62" x14ac:dyDescent="0.25">
      <c r="K76" s="22"/>
    </row>
    <row r="77" spans="11:62" x14ac:dyDescent="0.25">
      <c r="K77" s="22"/>
      <c r="N77" s="203"/>
      <c r="O77" s="204"/>
      <c r="T77" s="203"/>
      <c r="U77" s="204"/>
      <c r="BJ77" s="203"/>
    </row>
    <row r="78" spans="11:62" x14ac:dyDescent="0.25">
      <c r="K78" s="22"/>
      <c r="N78" s="203"/>
      <c r="O78" s="204"/>
      <c r="T78" s="203"/>
      <c r="U78" s="204"/>
      <c r="BJ78" s="203"/>
    </row>
    <row r="79" spans="11:62" x14ac:dyDescent="0.25">
      <c r="K79" s="22"/>
      <c r="N79" s="203"/>
      <c r="O79" s="204"/>
      <c r="T79" s="203"/>
      <c r="U79" s="204"/>
      <c r="BJ79" s="203"/>
    </row>
    <row r="80" spans="11:62" x14ac:dyDescent="0.25">
      <c r="K80" s="22"/>
    </row>
    <row r="81" spans="11:62" x14ac:dyDescent="0.25">
      <c r="K81" s="22"/>
    </row>
    <row r="82" spans="11:62" x14ac:dyDescent="0.25">
      <c r="K82" s="22"/>
      <c r="N82" s="203"/>
      <c r="O82" s="204"/>
      <c r="T82" s="203"/>
      <c r="U82" s="204"/>
      <c r="BJ82" s="203"/>
    </row>
    <row r="83" spans="11:62" x14ac:dyDescent="0.25">
      <c r="K83" s="22"/>
      <c r="N83" s="203"/>
      <c r="O83" s="204"/>
      <c r="T83" s="203"/>
      <c r="U83" s="204"/>
      <c r="BJ83" s="203"/>
    </row>
    <row r="84" spans="11:62" x14ac:dyDescent="0.25">
      <c r="K84" s="22"/>
      <c r="N84" s="203"/>
      <c r="O84" s="204"/>
      <c r="T84" s="203"/>
      <c r="U84" s="204"/>
      <c r="BJ84" s="203"/>
    </row>
    <row r="85" spans="11:62" x14ac:dyDescent="0.25">
      <c r="K85" s="22"/>
    </row>
    <row r="86" spans="11:62" x14ac:dyDescent="0.25">
      <c r="K86" s="22"/>
    </row>
  </sheetData>
  <sheetProtection sheet="1" formatCells="0" formatColumns="0" formatRows="0" sort="0" autoFilter="0" pivotTables="0"/>
  <autoFilter ref="A36:BR42" xr:uid="{C17AB63A-CC2E-45B1-9000-3DF8F50B2535}"/>
  <mergeCells count="154">
    <mergeCell ref="BJ54:BJ55"/>
    <mergeCell ref="O54:O55"/>
    <mergeCell ref="T54:T55"/>
    <mergeCell ref="N54:N55"/>
    <mergeCell ref="BO41:BO42"/>
    <mergeCell ref="BQ41:BQ42"/>
    <mergeCell ref="A39:A40"/>
    <mergeCell ref="B39:B40"/>
    <mergeCell ref="E39:E40"/>
    <mergeCell ref="F39:F40"/>
    <mergeCell ref="G39:G40"/>
    <mergeCell ref="H39:H40"/>
    <mergeCell ref="V41:V42"/>
    <mergeCell ref="W41:W42"/>
    <mergeCell ref="X41:X42"/>
    <mergeCell ref="BK41:BK42"/>
    <mergeCell ref="P41:P42"/>
    <mergeCell ref="Q41:Q42"/>
    <mergeCell ref="R41:R42"/>
    <mergeCell ref="S41:S42"/>
    <mergeCell ref="I41:I42"/>
    <mergeCell ref="J41:J42"/>
    <mergeCell ref="K41:K42"/>
    <mergeCell ref="L41:L42"/>
    <mergeCell ref="BO37:BO38"/>
    <mergeCell ref="BQ37:BQ38"/>
    <mergeCell ref="I39:I40"/>
    <mergeCell ref="J39:J40"/>
    <mergeCell ref="V37:V38"/>
    <mergeCell ref="W37:W38"/>
    <mergeCell ref="X37:X38"/>
    <mergeCell ref="BK37:BK38"/>
    <mergeCell ref="P37:P38"/>
    <mergeCell ref="Q37:Q38"/>
    <mergeCell ref="R37:R38"/>
    <mergeCell ref="S37:S38"/>
    <mergeCell ref="I37:I38"/>
    <mergeCell ref="J37:J38"/>
    <mergeCell ref="K37:K38"/>
    <mergeCell ref="L37:L38"/>
    <mergeCell ref="M37:M38"/>
    <mergeCell ref="W39:W40"/>
    <mergeCell ref="X39:X40"/>
    <mergeCell ref="BK39:BK40"/>
    <mergeCell ref="BO39:BO40"/>
    <mergeCell ref="BQ39:BQ40"/>
    <mergeCell ref="Q39:Q40"/>
    <mergeCell ref="R39:R40"/>
    <mergeCell ref="A37:A38"/>
    <mergeCell ref="B37:B38"/>
    <mergeCell ref="E37:E38"/>
    <mergeCell ref="F37:F38"/>
    <mergeCell ref="G37:G38"/>
    <mergeCell ref="H37:H38"/>
    <mergeCell ref="BJ82:BJ84"/>
    <mergeCell ref="T82:T84"/>
    <mergeCell ref="U82:U84"/>
    <mergeCell ref="N82:N84"/>
    <mergeCell ref="O82:O84"/>
    <mergeCell ref="A41:A42"/>
    <mergeCell ref="B41:B42"/>
    <mergeCell ref="E41:E42"/>
    <mergeCell ref="F41:F42"/>
    <mergeCell ref="G41:G42"/>
    <mergeCell ref="H41:H42"/>
    <mergeCell ref="S39:S40"/>
    <mergeCell ref="V39:V40"/>
    <mergeCell ref="K39:K40"/>
    <mergeCell ref="L39:L40"/>
    <mergeCell ref="M39:M40"/>
    <mergeCell ref="P39:P40"/>
    <mergeCell ref="M41:M42"/>
    <mergeCell ref="U54:U55"/>
    <mergeCell ref="BJ73:BJ75"/>
    <mergeCell ref="T73:T75"/>
    <mergeCell ref="U73:U75"/>
    <mergeCell ref="N73:N75"/>
    <mergeCell ref="O73:O75"/>
    <mergeCell ref="U77:U79"/>
    <mergeCell ref="BJ77:BJ79"/>
    <mergeCell ref="O77:O79"/>
    <mergeCell ref="T77:T79"/>
    <mergeCell ref="N77:N79"/>
    <mergeCell ref="BJ68:BJ69"/>
    <mergeCell ref="T68:T69"/>
    <mergeCell ref="U68:U69"/>
    <mergeCell ref="N68:N69"/>
    <mergeCell ref="O68:O69"/>
    <mergeCell ref="U70:U72"/>
    <mergeCell ref="BJ70:BJ72"/>
    <mergeCell ref="O70:O72"/>
    <mergeCell ref="T70:T72"/>
    <mergeCell ref="N70:N72"/>
    <mergeCell ref="BJ63:BJ65"/>
    <mergeCell ref="T63:T65"/>
    <mergeCell ref="U63:U65"/>
    <mergeCell ref="N63:N65"/>
    <mergeCell ref="O63:O65"/>
    <mergeCell ref="U66:U67"/>
    <mergeCell ref="BJ66:BJ67"/>
    <mergeCell ref="O66:O67"/>
    <mergeCell ref="T66:T67"/>
    <mergeCell ref="N66:N67"/>
    <mergeCell ref="BJ57:BJ58"/>
    <mergeCell ref="T57:T58"/>
    <mergeCell ref="U57:U58"/>
    <mergeCell ref="N57:N58"/>
    <mergeCell ref="O57:O58"/>
    <mergeCell ref="U59:U61"/>
    <mergeCell ref="BJ59:BJ61"/>
    <mergeCell ref="O59:O61"/>
    <mergeCell ref="T59:T61"/>
    <mergeCell ref="N59:N61"/>
    <mergeCell ref="BJ47:BJ49"/>
    <mergeCell ref="T47:T49"/>
    <mergeCell ref="U47:U49"/>
    <mergeCell ref="N47:N49"/>
    <mergeCell ref="O47:O49"/>
    <mergeCell ref="U50:U53"/>
    <mergeCell ref="BJ50:BJ53"/>
    <mergeCell ref="O50:O53"/>
    <mergeCell ref="T50:T53"/>
    <mergeCell ref="N50:N53"/>
    <mergeCell ref="BJ43:BJ44"/>
    <mergeCell ref="T43:T44"/>
    <mergeCell ref="U43:U44"/>
    <mergeCell ref="N43:N44"/>
    <mergeCell ref="O43:O44"/>
    <mergeCell ref="U45:U46"/>
    <mergeCell ref="BJ45:BJ46"/>
    <mergeCell ref="O45:O46"/>
    <mergeCell ref="T45:T46"/>
    <mergeCell ref="N45:N46"/>
    <mergeCell ref="BJ41:BJ42"/>
    <mergeCell ref="N41:N42"/>
    <mergeCell ref="O41:O42"/>
    <mergeCell ref="T41:T42"/>
    <mergeCell ref="U41:U42"/>
    <mergeCell ref="B2:D5"/>
    <mergeCell ref="E2:X5"/>
    <mergeCell ref="D28:F28"/>
    <mergeCell ref="D35:K35"/>
    <mergeCell ref="L35:X35"/>
    <mergeCell ref="Y35:BK35"/>
    <mergeCell ref="BJ37:BJ38"/>
    <mergeCell ref="BJ39:BJ40"/>
    <mergeCell ref="N37:N38"/>
    <mergeCell ref="O37:O38"/>
    <mergeCell ref="N39:N40"/>
    <mergeCell ref="O39:O40"/>
    <mergeCell ref="T37:T38"/>
    <mergeCell ref="U37:U38"/>
    <mergeCell ref="T39:T40"/>
    <mergeCell ref="U39:U40"/>
  </mergeCells>
  <conditionalFormatting sqref="W37">
    <cfRule type="containsText" dxfId="327" priority="252" operator="containsText" text="RIESGO BAJO">
      <formula>NOT(ISERROR(SEARCH("RIESGO BAJO",W37)))</formula>
    </cfRule>
    <cfRule type="containsText" dxfId="326" priority="253" operator="containsText" text="RIESGO MODERADO">
      <formula>NOT(ISERROR(SEARCH("RIESGO MODERADO",W37)))</formula>
    </cfRule>
    <cfRule type="containsText" dxfId="325" priority="254" operator="containsText" text="RIESGO ALTO">
      <formula>NOT(ISERROR(SEARCH("RIESGO ALTO",W37)))</formula>
    </cfRule>
    <cfRule type="containsText" dxfId="324" priority="255" operator="containsText" text="RIESGO EXTREMO">
      <formula>NOT(ISERROR(SEARCH("RIESGO EXTREMO",W37)))</formula>
    </cfRule>
  </conditionalFormatting>
  <conditionalFormatting sqref="X39 X41 X37">
    <cfRule type="containsText" dxfId="323" priority="203" operator="containsText" text="RIESGO BAJO">
      <formula>NOT(ISERROR(SEARCH("RIESGO BAJO",X37)))</formula>
    </cfRule>
    <cfRule type="containsText" dxfId="322" priority="204" operator="containsText" text="RIESGO MODERADO">
      <formula>NOT(ISERROR(SEARCH("RIESGO MODERADO",X37)))</formula>
    </cfRule>
    <cfRule type="containsText" dxfId="321" priority="205" operator="containsText" text="RIESGO ALTO">
      <formula>NOT(ISERROR(SEARCH("RIESGO ALTO",X37)))</formula>
    </cfRule>
    <cfRule type="containsText" dxfId="320" priority="206" operator="containsText" text="RIESGO EXTREMO">
      <formula>NOT(ISERROR(SEARCH("RIESGO EXTREMO",X37)))</formula>
    </cfRule>
  </conditionalFormatting>
  <conditionalFormatting sqref="P39 P41 P37">
    <cfRule type="containsText" dxfId="319" priority="191" operator="containsText" text="RIESGO BAJO">
      <formula>NOT(ISERROR(SEARCH("RIESGO BAJO",P37)))</formula>
    </cfRule>
    <cfRule type="containsText" dxfId="318" priority="192" operator="containsText" text="RIESGO MODERADO">
      <formula>NOT(ISERROR(SEARCH("RIESGO MODERADO",P37)))</formula>
    </cfRule>
    <cfRule type="containsText" dxfId="317" priority="193" operator="containsText" text="RIESGO ALTO">
      <formula>NOT(ISERROR(SEARCH("RIESGO ALTO",P37)))</formula>
    </cfRule>
    <cfRule type="containsText" dxfId="316" priority="194" operator="containsText" text="RIESGO EXTREMO">
      <formula>NOT(ISERROR(SEARCH("RIESGO EXTREMO",P37)))</formula>
    </cfRule>
  </conditionalFormatting>
  <conditionalFormatting sqref="W39">
    <cfRule type="containsText" dxfId="315" priority="179" operator="containsText" text="RIESGO BAJO">
      <formula>NOT(ISERROR(SEARCH("RIESGO BAJO",W39)))</formula>
    </cfRule>
    <cfRule type="containsText" dxfId="314" priority="180" operator="containsText" text="RIESGO MODERADO">
      <formula>NOT(ISERROR(SEARCH("RIESGO MODERADO",W39)))</formula>
    </cfRule>
    <cfRule type="containsText" dxfId="313" priority="181" operator="containsText" text="RIESGO ALTO">
      <formula>NOT(ISERROR(SEARCH("RIESGO ALTO",W39)))</formula>
    </cfRule>
    <cfRule type="containsText" dxfId="312" priority="182" operator="containsText" text="RIESGO EXTREMO">
      <formula>NOT(ISERROR(SEARCH("RIESGO EXTREMO",W39)))</formula>
    </cfRule>
  </conditionalFormatting>
  <conditionalFormatting sqref="W41">
    <cfRule type="containsText" dxfId="311" priority="175" operator="containsText" text="RIESGO BAJO">
      <formula>NOT(ISERROR(SEARCH("RIESGO BAJO",W41)))</formula>
    </cfRule>
    <cfRule type="containsText" dxfId="310" priority="176" operator="containsText" text="RIESGO MODERADO">
      <formula>NOT(ISERROR(SEARCH("RIESGO MODERADO",W41)))</formula>
    </cfRule>
    <cfRule type="containsText" dxfId="309" priority="177" operator="containsText" text="RIESGO ALTO">
      <formula>NOT(ISERROR(SEARCH("RIESGO ALTO",W41)))</formula>
    </cfRule>
    <cfRule type="containsText" dxfId="308" priority="178" operator="containsText" text="RIESGO EXTREMO">
      <formula>NOT(ISERROR(SEARCH("RIESGO EXTREMO",W41)))</formula>
    </cfRule>
  </conditionalFormatting>
  <conditionalFormatting sqref="O39 O41 O37">
    <cfRule type="containsText" dxfId="307" priority="103" operator="containsText" text="RIESGO BAJO">
      <formula>NOT(ISERROR(SEARCH("RIESGO BAJO",O37)))</formula>
    </cfRule>
    <cfRule type="containsText" dxfId="306" priority="104" operator="containsText" text="RIESGO MODERADO">
      <formula>NOT(ISERROR(SEARCH("RIESGO MODERADO",O37)))</formula>
    </cfRule>
    <cfRule type="containsText" dxfId="305" priority="105" operator="containsText" text="RIESGO ALTO">
      <formula>NOT(ISERROR(SEARCH("RIESGO ALTO",O37)))</formula>
    </cfRule>
    <cfRule type="containsText" dxfId="304" priority="106" operator="containsText" text="RIESGO EXTREMO">
      <formula>NOT(ISERROR(SEARCH("RIESGO EXTREMO",O37)))</formula>
    </cfRule>
  </conditionalFormatting>
  <conditionalFormatting sqref="Q39 Q41 Q37">
    <cfRule type="containsText" dxfId="303" priority="119" operator="containsText" text="RIESGO BAJO">
      <formula>NOT(ISERROR(SEARCH("RIESGO BAJO",Q37)))</formula>
    </cfRule>
    <cfRule type="containsText" dxfId="302" priority="120" operator="containsText" text="RIESGO MODERADO">
      <formula>NOT(ISERROR(SEARCH("RIESGO MODERADO",Q37)))</formula>
    </cfRule>
    <cfRule type="containsText" dxfId="301" priority="121" operator="containsText" text="RIESGO ALTO">
      <formula>NOT(ISERROR(SEARCH("RIESGO ALTO",Q37)))</formula>
    </cfRule>
    <cfRule type="containsText" dxfId="300" priority="122" operator="containsText" text="RIESGO EXTREMO">
      <formula>NOT(ISERROR(SEARCH("RIESGO EXTREMO",Q37)))</formula>
    </cfRule>
  </conditionalFormatting>
  <conditionalFormatting sqref="V39 V41 V37">
    <cfRule type="containsText" dxfId="299" priority="67" operator="containsText" text="RIESGO BAJO">
      <formula>NOT(ISERROR(SEARCH("RIESGO BAJO",V37)))</formula>
    </cfRule>
    <cfRule type="containsText" dxfId="298" priority="68" operator="containsText" text="RIESGO MODERADO">
      <formula>NOT(ISERROR(SEARCH("RIESGO MODERADO",V37)))</formula>
    </cfRule>
    <cfRule type="containsText" dxfId="297" priority="69" operator="containsText" text="RIESGO ALTO">
      <formula>NOT(ISERROR(SEARCH("RIESGO ALTO",V37)))</formula>
    </cfRule>
    <cfRule type="containsText" dxfId="296" priority="70" operator="containsText" text="RIESGO EXTREMO">
      <formula>NOT(ISERROR(SEARCH("RIESGO EXTREMO",V37)))</formula>
    </cfRule>
  </conditionalFormatting>
  <conditionalFormatting sqref="U39 U41 U37">
    <cfRule type="containsText" dxfId="295" priority="47" operator="containsText" text="RIESGO BAJO">
      <formula>NOT(ISERROR(SEARCH("RIESGO BAJO",U37)))</formula>
    </cfRule>
    <cfRule type="containsText" dxfId="294" priority="48" operator="containsText" text="RIESGO MODERADO">
      <formula>NOT(ISERROR(SEARCH("RIESGO MODERADO",U37)))</formula>
    </cfRule>
    <cfRule type="containsText" dxfId="293" priority="49" operator="containsText" text="RIESGO ALTO">
      <formula>NOT(ISERROR(SEARCH("RIESGO ALTO",U37)))</formula>
    </cfRule>
    <cfRule type="containsText" dxfId="292"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F39 F41 F37" xr:uid="{685202FD-24DF-4EC9-B994-AFE09C216BCA}">
      <formula1>$F$6:$F$11</formula1>
    </dataValidation>
    <dataValidation type="list" allowBlank="1" showInputMessage="1" showErrorMessage="1" sqref="G39 G41 G37" xr:uid="{96CF867A-1490-4C37-964A-E8F5CE16DC1A}">
      <formula1>$G$6:$G$11</formula1>
    </dataValidation>
    <dataValidation type="list" allowBlank="1" showInputMessage="1" showErrorMessage="1" sqref="H39 H41 H37" xr:uid="{89C93F28-592B-4A1E-B347-865A5EFC5D60}">
      <formula1>$H$6:$H$12</formula1>
    </dataValidation>
    <dataValidation type="list" allowBlank="1" showInputMessage="1" showErrorMessage="1" sqref="Q39 Q41 Q37" xr:uid="{367CC4F6-95F1-4E86-9025-979A8DB206BA}">
      <formula1>#REF!</formula1>
    </dataValidation>
    <dataValidation type="list" allowBlank="1" showInputMessage="1" showErrorMessage="1" sqref="L37:L42 R37:R42" xr:uid="{C14CE2C3-530A-4C84-BB5C-CC350E898330}">
      <formula1>$L$6:$L$10</formula1>
    </dataValidation>
    <dataValidation type="list" allowBlank="1" showInputMessage="1" showErrorMessage="1" sqref="M37:M42 S37:S42" xr:uid="{014C733C-AF17-4FA2-A006-2B91BDE8F7D3}">
      <formula1>$M$6:$M$10</formula1>
    </dataValidation>
    <dataValidation type="list" allowBlank="1" showInputMessage="1" showErrorMessage="1" sqref="AN37:AN42" xr:uid="{F3387C83-1A78-426F-AF36-92DD913EF7AD}">
      <formula1>$AN$6:$AN$14</formula1>
    </dataValidation>
    <dataValidation type="list" allowBlank="1" showInputMessage="1" showErrorMessage="1" sqref="E37:E42" xr:uid="{8D3775F1-04F8-456B-9589-DCD34FEBCAD0}">
      <formula1>$E$6:$E$15</formula1>
    </dataValidation>
    <dataValidation type="list" allowBlank="1" showInputMessage="1" showErrorMessage="1" sqref="D37:D42" xr:uid="{35869746-B5A3-4A1D-8552-0E7306344373}">
      <formula1>$D$6:$D$25</formula1>
    </dataValidation>
    <dataValidation type="list" allowBlank="1" showInputMessage="1" showErrorMessage="1" sqref="BL37:BM42" xr:uid="{0E3C06C9-8722-4BC6-A523-DA631CA747BA}">
      <formula1>$BL$6:$BL$7</formula1>
    </dataValidation>
    <dataValidation type="list" allowBlank="1" showInputMessage="1" showErrorMessage="1" sqref="X37:X42" xr:uid="{CAD9E9CB-CD93-43B9-ABFC-87EFE5F537DC}">
      <formula1>$X$6:$X$7</formula1>
    </dataValidation>
    <dataValidation type="list" allowBlank="1" showInputMessage="1" showErrorMessage="1" sqref="AJ37:AJ42" xr:uid="{95FCAB95-5616-4CEB-8F27-DB632CAF475A}">
      <formula1>$AJ$6:$AJ$8</formula1>
    </dataValidation>
    <dataValidation type="list" allowBlank="1" showInputMessage="1" showErrorMessage="1" sqref="AA37:AA42" xr:uid="{57CCD597-1FA7-4DEC-8206-C755CC5456A9}">
      <formula1>$AA$6:$AA$7</formula1>
    </dataValidation>
    <dataValidation type="list" allowBlank="1" showInputMessage="1" showErrorMessage="1" sqref="AK37:AM42" xr:uid="{4359E0BC-4650-4E30-9F55-C49D9AC51E5A}">
      <formula1>$AK$6:$AK$7</formula1>
    </dataValidation>
    <dataValidation type="list" allowBlank="1" showInputMessage="1" showErrorMessage="1" sqref="AP37:AP42" xr:uid="{D07282FE-DD3F-4435-9C49-77717BD5FA97}">
      <formula1>$AP$6:$AP$7</formula1>
    </dataValidation>
    <dataValidation type="list" allowBlank="1" showInputMessage="1" showErrorMessage="1" sqref="AQ37:AQ42" xr:uid="{CC24171B-765A-4498-A71D-4FB7C4303FB4}">
      <formula1>$AQ$6:$AQ$7</formula1>
    </dataValidation>
    <dataValidation type="list" allowBlank="1" showInputMessage="1" showErrorMessage="1" sqref="AR37:AR42" xr:uid="{A583D5AB-F513-49BB-ADB8-E5AE0B1119E4}">
      <formula1>$AR$6:$AR$7</formula1>
    </dataValidation>
    <dataValidation type="list" allowBlank="1" showInputMessage="1" showErrorMessage="1" sqref="AS37:AS42" xr:uid="{6080E51A-5771-41E4-B72D-DA7515993DB2}">
      <formula1>$AS$6:$AS$8</formula1>
    </dataValidation>
    <dataValidation type="list" allowBlank="1" showInputMessage="1" showErrorMessage="1" sqref="AT37:AT42" xr:uid="{C7025A86-CC92-4337-9303-320D872618B4}">
      <formula1>$AT$6:$AT$7</formula1>
    </dataValidation>
    <dataValidation type="list" allowBlank="1" showInputMessage="1" showErrorMessage="1" sqref="AU37:AU42" xr:uid="{BEF7088C-935D-4B9C-BF2D-ADC8BA7BE054}">
      <formula1>$AU$6:$AU$7</formula1>
    </dataValidation>
    <dataValidation type="list" allowBlank="1" showInputMessage="1" showErrorMessage="1" sqref="AV37:AV42" xr:uid="{B6780BA7-3CAC-4E06-9831-D6E353F2A590}">
      <formula1>$AV$6:$AV$8</formula1>
    </dataValidation>
    <dataValidation type="list" allowBlank="1" showInputMessage="1" showErrorMessage="1" sqref="BF37:BF42" xr:uid="{6E811037-CDBD-4599-89E4-1367303D6142}">
      <formula1>$BF$6:$BF$8</formula1>
    </dataValidation>
    <dataValidation type="list" allowBlank="1" showInputMessage="1" showErrorMessage="1" sqref="AC37:AC42" xr:uid="{611127BA-B63A-4F5E-A2AD-D32F8B90D30F}">
      <formula1>$AC$6:$AC$7</formula1>
    </dataValidation>
    <dataValidation type="list" allowBlank="1" showInputMessage="1" showErrorMessage="1" sqref="AI37:AI42" xr:uid="{2335B2EA-617B-463D-B533-B51988E85A86}">
      <formula1>$AI$6:$AI$7</formula1>
    </dataValidation>
    <dataValidation type="list" allowBlank="1" showInputMessage="1" showErrorMessage="1" sqref="AO37:AO42" xr:uid="{0CC3577F-C2B4-4405-B623-09C46A60125F}">
      <formula1>$AO$6:$AO$7</formula1>
    </dataValidation>
  </dataValidations>
  <pageMargins left="0.25" right="0.25" top="0.75" bottom="0.75" header="0.3" footer="0.3"/>
  <pageSetup scale="21"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5D93-0202-467A-8CB9-843F6B8F5439}">
  <sheetPr>
    <tabColor theme="8" tint="-0.249977111117893"/>
  </sheetPr>
  <dimension ref="A1:EH106"/>
  <sheetViews>
    <sheetView showGridLines="0" zoomScale="70" zoomScaleNormal="70" zoomScaleSheetLayoutView="8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4414062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0.109375" style="1" customWidth="1"/>
    <col min="35" max="35" width="17.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73" width="11.44140625" style="1" customWidth="1"/>
    <col min="74"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741</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138" s="4" customFormat="1" ht="15.05" hidden="1" thickBot="1" x14ac:dyDescent="0.35">
      <c r="B33" s="15"/>
      <c r="C33" s="27"/>
      <c r="AG33" s="16"/>
      <c r="AH33" s="16"/>
      <c r="BR33" s="27"/>
    </row>
    <row r="34" spans="1:138" s="4" customFormat="1" ht="15.05" hidden="1" thickBot="1" x14ac:dyDescent="0.35">
      <c r="B34" s="15"/>
      <c r="C34" s="27"/>
      <c r="AG34" s="16"/>
      <c r="AH34" s="16"/>
      <c r="BR34" s="27"/>
    </row>
    <row r="35" spans="1:138"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138"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138" s="36" customFormat="1" ht="98.3" customHeight="1" x14ac:dyDescent="0.25">
      <c r="A37" s="150">
        <v>27</v>
      </c>
      <c r="B37" s="150" t="s">
        <v>432</v>
      </c>
      <c r="C37" s="99" t="s">
        <v>53</v>
      </c>
      <c r="D37" s="75" t="s">
        <v>53</v>
      </c>
      <c r="E37" s="151" t="s">
        <v>32</v>
      </c>
      <c r="F37" s="152" t="s">
        <v>69</v>
      </c>
      <c r="G37" s="152" t="s">
        <v>77</v>
      </c>
      <c r="H37" s="152" t="s">
        <v>72</v>
      </c>
      <c r="I37" s="153" t="s">
        <v>265</v>
      </c>
      <c r="J37" s="154" t="s">
        <v>266</v>
      </c>
      <c r="K37" s="153" t="s">
        <v>267</v>
      </c>
      <c r="L37" s="155">
        <v>3</v>
      </c>
      <c r="M37" s="155">
        <v>4</v>
      </c>
      <c r="N37" s="156">
        <f>+L37*M37</f>
        <v>12</v>
      </c>
      <c r="O37" s="205" t="str">
        <f>(CONCATENATE(L37,M37))</f>
        <v>34</v>
      </c>
      <c r="P37" s="205" t="str">
        <f>IF(OR(O37="11",O37="12",O37="21",O37="22",O37="31"),$P$9,IF(OR(O37="41",O37="32",O37="23",O37="13"),$P$8,IF(OR(O37="51",O37="52",O37="42",O37="43",O37="33",O37="24",O37="14"),$P$7,IF(OR(O37="53",O37="54",O37="44",O37="34",O37="55",O37="45",O37="35",O37="25",O37="15"),$P$6,0))))</f>
        <v>RIESGO EXTREMO</v>
      </c>
      <c r="Q37" s="205" t="s">
        <v>90</v>
      </c>
      <c r="R37" s="187">
        <f>INT(L37-BO37)</f>
        <v>2</v>
      </c>
      <c r="S37" s="187">
        <f>INT(M37-BQ37)</f>
        <v>3</v>
      </c>
      <c r="T37" s="156">
        <f>+R37*S37</f>
        <v>6</v>
      </c>
      <c r="U37" s="205" t="str">
        <f>(CONCATENATE(R37,S37))</f>
        <v>23</v>
      </c>
      <c r="V37" s="205" t="str">
        <f>IF(OR(U37="11",U37="12",U37="21",U37="22",U37="31"),$P$9,IF(OR(U37="41",U37="32",U37="23",U37="13"),$P$8,IF(OR(U37="51",U37="52",U37="42",U37="43",U37="33",U37="24",U37="14"),$P$7,IF(OR(U37="53",U37="54",U37="44",U37="34",U37="55",U37="45",U37="35",U37="25",U37="15"),$P$6,0))))</f>
        <v>RIESGO MODERADO</v>
      </c>
      <c r="W37" s="152" t="s">
        <v>791</v>
      </c>
      <c r="X37" s="152" t="s">
        <v>6</v>
      </c>
      <c r="Y37" s="76" t="s">
        <v>735</v>
      </c>
      <c r="Z37" s="80" t="s">
        <v>620</v>
      </c>
      <c r="AA37" s="33" t="s">
        <v>6</v>
      </c>
      <c r="AB37" s="80" t="s">
        <v>389</v>
      </c>
      <c r="AC37" s="33" t="s">
        <v>7</v>
      </c>
      <c r="AD37" s="72">
        <f t="shared" ref="AD37:AD42" si="0">+SUM(AE37:AH37)</f>
        <v>0</v>
      </c>
      <c r="AE37" s="33">
        <v>0</v>
      </c>
      <c r="AF37" s="33">
        <v>0</v>
      </c>
      <c r="AG37" s="33">
        <v>0</v>
      </c>
      <c r="AH37" s="33">
        <v>0</v>
      </c>
      <c r="AI37" s="33" t="s">
        <v>6</v>
      </c>
      <c r="AJ37" s="33" t="s">
        <v>20</v>
      </c>
      <c r="AK37" s="33" t="s">
        <v>6</v>
      </c>
      <c r="AL37" s="33" t="s">
        <v>6</v>
      </c>
      <c r="AM37" s="33" t="s">
        <v>6</v>
      </c>
      <c r="AN37" s="33" t="s">
        <v>29</v>
      </c>
      <c r="AO37" s="33" t="s">
        <v>117</v>
      </c>
      <c r="AP37" s="33" t="s">
        <v>101</v>
      </c>
      <c r="AQ37" s="33" t="s">
        <v>103</v>
      </c>
      <c r="AR37" s="33" t="s">
        <v>105</v>
      </c>
      <c r="AS37" s="33" t="str">
        <f t="shared" ref="AS37:AS42" si="1">+IF(AJ37="Preventivo","Prevenir",IF(AJ37="Detectivo","Detectar","No es un control"))</f>
        <v>Prevenir</v>
      </c>
      <c r="AT37" s="80" t="s">
        <v>108</v>
      </c>
      <c r="AU37" s="80" t="s">
        <v>110</v>
      </c>
      <c r="AV37" s="80" t="s">
        <v>112</v>
      </c>
      <c r="AW37" s="33">
        <f t="shared" ref="AW37:AW42" si="2">+IF(AP37=$AP$6,$AP$10,$AP$11)</f>
        <v>15</v>
      </c>
      <c r="AX37" s="33">
        <f t="shared" ref="AX37:AX42" si="3">+IF(AQ37=$AQ$6,$AQ$10,$AQ$11)</f>
        <v>15</v>
      </c>
      <c r="AY37" s="33">
        <f t="shared" ref="AY37:AY42" si="4">+IF(AR37=$AR$6,$AR$10,$AR$11)</f>
        <v>15</v>
      </c>
      <c r="AZ37" s="33">
        <f t="shared" ref="AZ37:AZ42" si="5">IF(AS37=$AS$6,$AS$10,IF(AS37=$AS$7,$AS$11,0))</f>
        <v>15</v>
      </c>
      <c r="BA37" s="33">
        <f t="shared" ref="BA37:BA42" si="6">+IF(AT37=$AT$6,$AT$10,$AT$11)</f>
        <v>15</v>
      </c>
      <c r="BB37" s="33">
        <f t="shared" ref="BB37:BB42" si="7">+IF(AU37=$AU$6,$AU$10,$AU$11)</f>
        <v>15</v>
      </c>
      <c r="BC37" s="33">
        <f t="shared" ref="BC37:BC42" si="8">IF(AV37=$AV$6,$AV$10,IF(AV37=$AV$7,$AV$11,0))</f>
        <v>10</v>
      </c>
      <c r="BD37" s="72">
        <f t="shared" ref="BD37:BD42" si="9">SUM(AW37:BC37)</f>
        <v>100</v>
      </c>
      <c r="BE37" s="72" t="str">
        <f t="shared" ref="BE37:BE42" si="10">+IF(BD37&lt;=85,"Débil",IF(AND(BD37&gt;85,BD37&lt;96),"Moderado","Fuerte"))</f>
        <v>Fuerte</v>
      </c>
      <c r="BF37" s="34" t="s">
        <v>156</v>
      </c>
      <c r="BG37" s="72" t="str">
        <f t="shared" ref="BG37:BG42" si="11">+IF(BF37=$BF$6,"Fuerte",IF(BF37=$BF$7,"Moderado","Débil"))</f>
        <v>Fuerte</v>
      </c>
      <c r="BH37" s="72" t="str">
        <f t="shared" ref="BH37:BH42" si="12">+IF(AND(BE37="Fuerte",BG37="Fuerte"),"Fuerte",IF(BE37="Débil","Débil",IF(BG37="Débil","Débil","Moderado")))</f>
        <v>Fuerte</v>
      </c>
      <c r="BI37" s="72">
        <f t="shared" ref="BI37:BI42" si="13">+IF(BH37=$BE$6,100,IF(BH37=$BE$7,50,0))</f>
        <v>100</v>
      </c>
      <c r="BJ37" s="149">
        <f>+AVERAGE(BI37:BI38)</f>
        <v>75</v>
      </c>
      <c r="BK37" s="186" t="str">
        <f>IF(BJ37&lt;50,"Débil",IF(BJ37=100,"Fuerte","Moderado"))</f>
        <v>Moderado</v>
      </c>
      <c r="BL37" s="39" t="s">
        <v>165</v>
      </c>
      <c r="BM37" s="39" t="s">
        <v>165</v>
      </c>
      <c r="BN37" s="66">
        <f>IF(E37=$E$7,0,IF(AND(BK37="Fuerte",BL37="Directamente"),2,IF(AND(BK37="Moderado",BL37="Directamente"),1,0)))</f>
        <v>1</v>
      </c>
      <c r="BO37" s="185">
        <f>+AVERAGE(BN37:BN38)</f>
        <v>1</v>
      </c>
      <c r="BP37" s="66">
        <f>IF(D37=$E$7,0,IF(AND(BK37="Fuerte",BL37="Indirectamente"),1,IF(AND(BK37="Fuerte",BL37="Directamente"),2,IF(AND(BK37="Moderado",BL37="Directamente"),1,0))))</f>
        <v>1</v>
      </c>
      <c r="BQ37" s="185">
        <f>+AVERAGE(BP37:BP38)</f>
        <v>1</v>
      </c>
      <c r="BR37" s="99" t="s">
        <v>53</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130.55000000000001" customHeight="1" x14ac:dyDescent="0.25">
      <c r="A38" s="150"/>
      <c r="B38" s="150"/>
      <c r="C38" s="99" t="s">
        <v>53</v>
      </c>
      <c r="D38" s="75" t="s">
        <v>53</v>
      </c>
      <c r="E38" s="151"/>
      <c r="F38" s="152"/>
      <c r="G38" s="152"/>
      <c r="H38" s="152"/>
      <c r="I38" s="153"/>
      <c r="J38" s="154"/>
      <c r="K38" s="153"/>
      <c r="L38" s="155"/>
      <c r="M38" s="155"/>
      <c r="N38" s="156">
        <f>+L38*M38</f>
        <v>0</v>
      </c>
      <c r="O38" s="205"/>
      <c r="P38" s="205"/>
      <c r="Q38" s="205"/>
      <c r="R38" s="155">
        <f>+L38-BN38</f>
        <v>-1</v>
      </c>
      <c r="S38" s="155">
        <f>+M38-BQ38</f>
        <v>0</v>
      </c>
      <c r="T38" s="156">
        <f>+R38*S38</f>
        <v>0</v>
      </c>
      <c r="U38" s="205"/>
      <c r="V38" s="205"/>
      <c r="W38" s="155"/>
      <c r="X38" s="155"/>
      <c r="Y38" s="76" t="s">
        <v>736</v>
      </c>
      <c r="Z38" s="80" t="s">
        <v>621</v>
      </c>
      <c r="AA38" s="33" t="s">
        <v>6</v>
      </c>
      <c r="AB38" s="80" t="s">
        <v>622</v>
      </c>
      <c r="AC38" s="33" t="s">
        <v>7</v>
      </c>
      <c r="AD38" s="72">
        <f t="shared" si="0"/>
        <v>0</v>
      </c>
      <c r="AE38" s="33">
        <v>0</v>
      </c>
      <c r="AF38" s="33">
        <v>0</v>
      </c>
      <c r="AG38" s="33">
        <v>0</v>
      </c>
      <c r="AH38" s="33">
        <v>0</v>
      </c>
      <c r="AI38" s="33" t="s">
        <v>6</v>
      </c>
      <c r="AJ38" s="33" t="s">
        <v>21</v>
      </c>
      <c r="AK38" s="33" t="s">
        <v>6</v>
      </c>
      <c r="AL38" s="33" t="s">
        <v>6</v>
      </c>
      <c r="AM38" s="33" t="s">
        <v>6</v>
      </c>
      <c r="AN38" s="33" t="s">
        <v>29</v>
      </c>
      <c r="AO38" s="33" t="s">
        <v>117</v>
      </c>
      <c r="AP38" s="33" t="s">
        <v>101</v>
      </c>
      <c r="AQ38" s="33" t="s">
        <v>103</v>
      </c>
      <c r="AR38" s="33" t="s">
        <v>105</v>
      </c>
      <c r="AS38" s="33" t="str">
        <f t="shared" si="1"/>
        <v>Detectar</v>
      </c>
      <c r="AT38" s="80" t="s">
        <v>108</v>
      </c>
      <c r="AU38" s="80" t="s">
        <v>110</v>
      </c>
      <c r="AV38" s="80" t="s">
        <v>112</v>
      </c>
      <c r="AW38" s="33">
        <f t="shared" si="2"/>
        <v>15</v>
      </c>
      <c r="AX38" s="33">
        <f t="shared" si="3"/>
        <v>15</v>
      </c>
      <c r="AY38" s="33">
        <f t="shared" si="4"/>
        <v>15</v>
      </c>
      <c r="AZ38" s="33">
        <f t="shared" si="5"/>
        <v>10</v>
      </c>
      <c r="BA38" s="33">
        <f t="shared" si="6"/>
        <v>15</v>
      </c>
      <c r="BB38" s="33">
        <f t="shared" si="7"/>
        <v>15</v>
      </c>
      <c r="BC38" s="33">
        <f t="shared" si="8"/>
        <v>10</v>
      </c>
      <c r="BD38" s="72">
        <f t="shared" si="9"/>
        <v>95</v>
      </c>
      <c r="BE38" s="72" t="str">
        <f t="shared" si="10"/>
        <v>Moderado</v>
      </c>
      <c r="BF38" s="34" t="s">
        <v>156</v>
      </c>
      <c r="BG38" s="72" t="str">
        <f t="shared" si="11"/>
        <v>Fuerte</v>
      </c>
      <c r="BH38" s="72" t="str">
        <f t="shared" si="12"/>
        <v>Moderado</v>
      </c>
      <c r="BI38" s="72">
        <f t="shared" si="13"/>
        <v>50</v>
      </c>
      <c r="BJ38" s="149"/>
      <c r="BK38" s="186"/>
      <c r="BL38" s="39" t="s">
        <v>165</v>
      </c>
      <c r="BM38" s="39" t="s">
        <v>165</v>
      </c>
      <c r="BN38" s="66">
        <f>IF(E38=$E$7,0,IF(AND(BK37="Fuerte",BL38="Directamente"),2,IF(AND(BK37="Moderado",BL38="Directamente"),1,0)))</f>
        <v>1</v>
      </c>
      <c r="BO38" s="185"/>
      <c r="BP38" s="66">
        <f>IF(D38=$E$7,0,IF(AND(BK37="Fuerte",BL38="Indirectamente"),1,IF(AND(BK37="Fuerte",BL38="Directamente"),2,IF(AND(BK37="Moderado",BL38="Directamente"),1,0))))</f>
        <v>1</v>
      </c>
      <c r="BQ38" s="185"/>
      <c r="BR38" s="99" t="s">
        <v>53</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s="36" customFormat="1" ht="152.30000000000001" customHeight="1" x14ac:dyDescent="0.25">
      <c r="A39" s="74">
        <v>28</v>
      </c>
      <c r="B39" s="74" t="s">
        <v>433</v>
      </c>
      <c r="C39" s="99" t="s">
        <v>53</v>
      </c>
      <c r="D39" s="75" t="s">
        <v>53</v>
      </c>
      <c r="E39" s="75" t="s">
        <v>32</v>
      </c>
      <c r="F39" s="70" t="s">
        <v>69</v>
      </c>
      <c r="G39" s="70" t="s">
        <v>76</v>
      </c>
      <c r="H39" s="70" t="s">
        <v>71</v>
      </c>
      <c r="I39" s="76" t="s">
        <v>268</v>
      </c>
      <c r="J39" s="77" t="s">
        <v>269</v>
      </c>
      <c r="K39" s="76" t="s">
        <v>270</v>
      </c>
      <c r="L39" s="71">
        <v>2</v>
      </c>
      <c r="M39" s="71">
        <v>3</v>
      </c>
      <c r="N39" s="66">
        <f>+L39*M39</f>
        <v>6</v>
      </c>
      <c r="O39" s="63" t="str">
        <f>(CONCATENATE(L39,M39))</f>
        <v>23</v>
      </c>
      <c r="P39" s="63" t="str">
        <f>IF(OR(O39="11",O39="12",O39="21",O39="22",O39="31"),$P$9,IF(OR(O39="41",O39="32",O39="23",O39="13"),$P$8,IF(OR(O39="51",O39="52",O39="42",O39="43",O39="33",O39="24",O39="14"),$P$7,IF(OR(O39="53",O39="54",O39="44",O39="34",O39="55",O39="45",O39="35",O39="25",O39="15"),$P$6,0))))</f>
        <v>RIESGO MODERADO</v>
      </c>
      <c r="Q39" s="63" t="s">
        <v>90</v>
      </c>
      <c r="R39" s="73">
        <f>+IF(INT(L39-BO39)&lt;=1,1,INT(L39-BO39))</f>
        <v>1</v>
      </c>
      <c r="S39" s="73">
        <f>INT(M39-BQ39)</f>
        <v>1</v>
      </c>
      <c r="T39" s="66">
        <f>+R39*S39</f>
        <v>1</v>
      </c>
      <c r="U39" s="63" t="str">
        <f>(CONCATENATE(R39,S39))</f>
        <v>11</v>
      </c>
      <c r="V39" s="63" t="str">
        <f>IF(OR(U39="11",U39="12",U39="21",U39="22",U39="31"),$P$9,IF(OR(U39="41",U39="32",U39="23",U39="13"),$P$8,IF(OR(U39="51",U39="52",U39="42",U39="43",U39="33",U39="24",U39="14"),$P$7,IF(OR(U39="53",U39="54",U39="44",U39="34",U39="55",U39="45",U39="35",U39="25",U39="15"),$P$6,0))))</f>
        <v>RIESGO BAJO</v>
      </c>
      <c r="W39" s="70" t="s">
        <v>792</v>
      </c>
      <c r="X39" s="70" t="s">
        <v>23</v>
      </c>
      <c r="Y39" s="76" t="s">
        <v>737</v>
      </c>
      <c r="Z39" s="80" t="s">
        <v>623</v>
      </c>
      <c r="AA39" s="33" t="s">
        <v>23</v>
      </c>
      <c r="AB39" s="80" t="s">
        <v>624</v>
      </c>
      <c r="AC39" s="33" t="s">
        <v>7</v>
      </c>
      <c r="AD39" s="72">
        <f t="shared" si="0"/>
        <v>0</v>
      </c>
      <c r="AE39" s="33">
        <v>0</v>
      </c>
      <c r="AF39" s="33">
        <v>0</v>
      </c>
      <c r="AG39" s="33">
        <v>0</v>
      </c>
      <c r="AH39" s="33">
        <v>0</v>
      </c>
      <c r="AI39" s="33" t="s">
        <v>6</v>
      </c>
      <c r="AJ39" s="33" t="s">
        <v>20</v>
      </c>
      <c r="AK39" s="33" t="s">
        <v>6</v>
      </c>
      <c r="AL39" s="33" t="s">
        <v>6</v>
      </c>
      <c r="AM39" s="33" t="s">
        <v>6</v>
      </c>
      <c r="AN39" s="33" t="s">
        <v>29</v>
      </c>
      <c r="AO39" s="33" t="s">
        <v>117</v>
      </c>
      <c r="AP39" s="33" t="s">
        <v>101</v>
      </c>
      <c r="AQ39" s="33" t="s">
        <v>103</v>
      </c>
      <c r="AR39" s="33" t="s">
        <v>105</v>
      </c>
      <c r="AS39" s="33" t="str">
        <f t="shared" si="1"/>
        <v>Prevenir</v>
      </c>
      <c r="AT39" s="80" t="s">
        <v>108</v>
      </c>
      <c r="AU39" s="80" t="s">
        <v>110</v>
      </c>
      <c r="AV39" s="80" t="s">
        <v>112</v>
      </c>
      <c r="AW39" s="33">
        <f t="shared" si="2"/>
        <v>15</v>
      </c>
      <c r="AX39" s="33">
        <f t="shared" si="3"/>
        <v>15</v>
      </c>
      <c r="AY39" s="33">
        <f t="shared" si="4"/>
        <v>15</v>
      </c>
      <c r="AZ39" s="33">
        <f t="shared" si="5"/>
        <v>15</v>
      </c>
      <c r="BA39" s="33">
        <f t="shared" si="6"/>
        <v>15</v>
      </c>
      <c r="BB39" s="33">
        <f t="shared" si="7"/>
        <v>15</v>
      </c>
      <c r="BC39" s="33">
        <f t="shared" si="8"/>
        <v>10</v>
      </c>
      <c r="BD39" s="72">
        <f t="shared" si="9"/>
        <v>100</v>
      </c>
      <c r="BE39" s="72" t="str">
        <f t="shared" si="10"/>
        <v>Fuerte</v>
      </c>
      <c r="BF39" s="34" t="s">
        <v>156</v>
      </c>
      <c r="BG39" s="72" t="str">
        <f t="shared" si="11"/>
        <v>Fuerte</v>
      </c>
      <c r="BH39" s="72" t="str">
        <f t="shared" si="12"/>
        <v>Fuerte</v>
      </c>
      <c r="BI39" s="72">
        <f t="shared" si="13"/>
        <v>100</v>
      </c>
      <c r="BJ39" s="65">
        <f>+AVERAGE(BI39:BI39)</f>
        <v>100</v>
      </c>
      <c r="BK39" s="72" t="str">
        <f>IF(BJ39&lt;50,"Débil",IF(BJ39=100,"Fuerte","Moderado"))</f>
        <v>Fuerte</v>
      </c>
      <c r="BL39" s="39" t="s">
        <v>165</v>
      </c>
      <c r="BM39" s="39" t="s">
        <v>165</v>
      </c>
      <c r="BN39" s="66">
        <f>IF(E39=$E$7,0,IF(AND(BK39="Fuerte",BL39="Directamente"),2,IF(AND(BK39="Moderado",BL39="Directamente"),1,0)))</f>
        <v>2</v>
      </c>
      <c r="BO39" s="81">
        <f>+AVERAGE(BN39:BN39)</f>
        <v>2</v>
      </c>
      <c r="BP39" s="66">
        <f>IF(D39=$E$7,0,IF(AND(BK39="Fuerte",BL39="Indirectamente"),1,IF(AND(BK39="Fuerte",BL39="Directamente"),2,IF(AND(BK39="Moderado",BL39="Directamente"),1,0))))</f>
        <v>2</v>
      </c>
      <c r="BQ39" s="81">
        <f>+AVERAGE(BP39:BP39)</f>
        <v>2</v>
      </c>
      <c r="BR39" s="99" t="s">
        <v>53</v>
      </c>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row>
    <row r="40" spans="1:138" s="36" customFormat="1" ht="115.55" customHeight="1" x14ac:dyDescent="0.25">
      <c r="A40" s="150">
        <v>30</v>
      </c>
      <c r="B40" s="150" t="s">
        <v>434</v>
      </c>
      <c r="C40" s="99" t="s">
        <v>53</v>
      </c>
      <c r="D40" s="75" t="s">
        <v>53</v>
      </c>
      <c r="E40" s="151" t="s">
        <v>34</v>
      </c>
      <c r="F40" s="152" t="s">
        <v>65</v>
      </c>
      <c r="G40" s="152" t="s">
        <v>77</v>
      </c>
      <c r="H40" s="152" t="s">
        <v>71</v>
      </c>
      <c r="I40" s="153" t="s">
        <v>271</v>
      </c>
      <c r="J40" s="154" t="s">
        <v>625</v>
      </c>
      <c r="K40" s="153" t="s">
        <v>272</v>
      </c>
      <c r="L40" s="155">
        <v>2</v>
      </c>
      <c r="M40" s="155">
        <v>4</v>
      </c>
      <c r="N40" s="156">
        <f>+L40*M40</f>
        <v>8</v>
      </c>
      <c r="O40" s="205" t="str">
        <f>(CONCATENATE(L40,M40))</f>
        <v>24</v>
      </c>
      <c r="P40" s="205" t="str">
        <f>IF(OR(O40="11",O40="12",O40="21",O40="22",O40="31"),$P$9,IF(OR(O40="41",O40="32",O40="23",O40="13"),$P$8,IF(OR(O40="51",O40="52",O40="42",O40="43",O40="33",O40="24",O40="14"),$P$7,IF(OR(O40="53",O40="54",O40="44",O40="34",O40="55",O40="45",O40="35",O40="25",O40="15"),$P$6,0))))</f>
        <v>RIESGO ALTO</v>
      </c>
      <c r="Q40" s="205" t="s">
        <v>90</v>
      </c>
      <c r="R40" s="187">
        <v>2</v>
      </c>
      <c r="S40" s="187">
        <f>INT(M40-BQ40)</f>
        <v>3</v>
      </c>
      <c r="T40" s="156">
        <f>+R40*S40</f>
        <v>6</v>
      </c>
      <c r="U40" s="205" t="str">
        <f>(CONCATENATE(R40,S40))</f>
        <v>23</v>
      </c>
      <c r="V40" s="205" t="str">
        <f>IF(OR(U40="11",U40="12",U40="21",U40="22",U40="31"),$P$9,IF(OR(U40="41",U40="32",U40="23",U40="13"),$P$8,IF(OR(U40="51",U40="52",U40="42",U40="43",U40="33",U40="24",U40="14"),$P$7,IF(OR(U40="53",U40="54",U40="44",U40="34",U40="55",U40="45",U40="35",U40="25",U40="15"),$P$6,0))))</f>
        <v>RIESGO MODERADO</v>
      </c>
      <c r="W40" s="152" t="s">
        <v>793</v>
      </c>
      <c r="X40" s="152" t="s">
        <v>23</v>
      </c>
      <c r="Y40" s="76" t="s">
        <v>738</v>
      </c>
      <c r="Z40" s="80" t="s">
        <v>626</v>
      </c>
      <c r="AA40" s="33" t="s">
        <v>6</v>
      </c>
      <c r="AB40" s="80" t="s">
        <v>547</v>
      </c>
      <c r="AC40" s="33" t="s">
        <v>7</v>
      </c>
      <c r="AD40" s="72">
        <f t="shared" si="0"/>
        <v>12</v>
      </c>
      <c r="AE40" s="33">
        <v>3</v>
      </c>
      <c r="AF40" s="33">
        <v>3</v>
      </c>
      <c r="AG40" s="33">
        <v>3</v>
      </c>
      <c r="AH40" s="33">
        <v>3</v>
      </c>
      <c r="AI40" s="33" t="s">
        <v>23</v>
      </c>
      <c r="AJ40" s="33" t="s">
        <v>20</v>
      </c>
      <c r="AK40" s="33" t="s">
        <v>6</v>
      </c>
      <c r="AL40" s="33" t="s">
        <v>6</v>
      </c>
      <c r="AM40" s="33" t="s">
        <v>6</v>
      </c>
      <c r="AN40" s="33" t="s">
        <v>27</v>
      </c>
      <c r="AO40" s="33" t="s">
        <v>117</v>
      </c>
      <c r="AP40" s="33" t="s">
        <v>101</v>
      </c>
      <c r="AQ40" s="33" t="s">
        <v>103</v>
      </c>
      <c r="AR40" s="33" t="s">
        <v>105</v>
      </c>
      <c r="AS40" s="33" t="str">
        <f t="shared" si="1"/>
        <v>Prevenir</v>
      </c>
      <c r="AT40" s="80" t="s">
        <v>108</v>
      </c>
      <c r="AU40" s="80" t="s">
        <v>110</v>
      </c>
      <c r="AV40" s="80" t="s">
        <v>112</v>
      </c>
      <c r="AW40" s="33">
        <f t="shared" si="2"/>
        <v>15</v>
      </c>
      <c r="AX40" s="33">
        <f t="shared" si="3"/>
        <v>15</v>
      </c>
      <c r="AY40" s="33">
        <f t="shared" si="4"/>
        <v>15</v>
      </c>
      <c r="AZ40" s="33">
        <f t="shared" si="5"/>
        <v>15</v>
      </c>
      <c r="BA40" s="33">
        <f t="shared" si="6"/>
        <v>15</v>
      </c>
      <c r="BB40" s="33">
        <f t="shared" si="7"/>
        <v>15</v>
      </c>
      <c r="BC40" s="33">
        <f t="shared" si="8"/>
        <v>10</v>
      </c>
      <c r="BD40" s="72">
        <f t="shared" si="9"/>
        <v>100</v>
      </c>
      <c r="BE40" s="72" t="str">
        <f t="shared" si="10"/>
        <v>Fuerte</v>
      </c>
      <c r="BF40" s="34" t="s">
        <v>156</v>
      </c>
      <c r="BG40" s="72" t="str">
        <f t="shared" si="11"/>
        <v>Fuerte</v>
      </c>
      <c r="BH40" s="72" t="str">
        <f t="shared" si="12"/>
        <v>Fuerte</v>
      </c>
      <c r="BI40" s="72">
        <f t="shared" si="13"/>
        <v>100</v>
      </c>
      <c r="BJ40" s="149">
        <f>+AVERAGE(BI40:BI42)</f>
        <v>66.666666666666671</v>
      </c>
      <c r="BK40" s="186" t="str">
        <f>IF(BJ40&lt;50,"Débil",IF(BJ40=100,"Fuerte","Moderado"))</f>
        <v>Moderado</v>
      </c>
      <c r="BL40" s="39" t="s">
        <v>165</v>
      </c>
      <c r="BM40" s="39" t="s">
        <v>165</v>
      </c>
      <c r="BN40" s="66">
        <f>IF(E40=$E$7,0,IF(AND(BK40="Fuerte",BL40="Directamente"),2,IF(AND(BK40="Moderado",BL40="Directamente"),1,0)))</f>
        <v>0</v>
      </c>
      <c r="BO40" s="185">
        <f>+AVERAGE(BN40:BN42)</f>
        <v>0.33333333333333331</v>
      </c>
      <c r="BP40" s="66">
        <f>IF(D40=$E$7,0,IF(AND(BK40="Fuerte",BL40="Indirectamente"),1,IF(AND(BK40="Fuerte",BL40="Directamente"),2,IF(AND(BK40="Moderado",BL40="Directamente"),1,0))))</f>
        <v>1</v>
      </c>
      <c r="BQ40" s="185">
        <f>+AVERAGE(BP40:BP42)</f>
        <v>0.66666666666666663</v>
      </c>
      <c r="BR40" s="99" t="s">
        <v>53</v>
      </c>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row>
    <row r="41" spans="1:138" s="36" customFormat="1" ht="104.25" customHeight="1" x14ac:dyDescent="0.25">
      <c r="A41" s="150"/>
      <c r="B41" s="150"/>
      <c r="C41" s="99" t="s">
        <v>53</v>
      </c>
      <c r="D41" s="75" t="s">
        <v>53</v>
      </c>
      <c r="E41" s="151"/>
      <c r="F41" s="152"/>
      <c r="G41" s="152"/>
      <c r="H41" s="152"/>
      <c r="I41" s="153"/>
      <c r="J41" s="154"/>
      <c r="K41" s="153"/>
      <c r="L41" s="155"/>
      <c r="M41" s="155"/>
      <c r="N41" s="156"/>
      <c r="O41" s="205"/>
      <c r="P41" s="205"/>
      <c r="Q41" s="205"/>
      <c r="R41" s="187"/>
      <c r="S41" s="187"/>
      <c r="T41" s="156"/>
      <c r="U41" s="205"/>
      <c r="V41" s="205"/>
      <c r="W41" s="152"/>
      <c r="X41" s="152"/>
      <c r="Y41" s="76" t="s">
        <v>739</v>
      </c>
      <c r="Z41" s="80" t="s">
        <v>627</v>
      </c>
      <c r="AA41" s="33" t="s">
        <v>23</v>
      </c>
      <c r="AB41" s="80" t="s">
        <v>546</v>
      </c>
      <c r="AC41" s="33" t="s">
        <v>7</v>
      </c>
      <c r="AD41" s="72">
        <f t="shared" si="0"/>
        <v>0</v>
      </c>
      <c r="AE41" s="33">
        <v>0</v>
      </c>
      <c r="AF41" s="33">
        <v>0</v>
      </c>
      <c r="AG41" s="33">
        <v>0</v>
      </c>
      <c r="AH41" s="33">
        <v>0</v>
      </c>
      <c r="AI41" s="33" t="s">
        <v>6</v>
      </c>
      <c r="AJ41" s="33" t="s">
        <v>21</v>
      </c>
      <c r="AK41" s="33" t="s">
        <v>6</v>
      </c>
      <c r="AL41" s="33" t="s">
        <v>6</v>
      </c>
      <c r="AM41" s="33" t="s">
        <v>6</v>
      </c>
      <c r="AN41" s="33" t="s">
        <v>29</v>
      </c>
      <c r="AO41" s="33" t="s">
        <v>117</v>
      </c>
      <c r="AP41" s="33" t="s">
        <v>101</v>
      </c>
      <c r="AQ41" s="33" t="s">
        <v>103</v>
      </c>
      <c r="AR41" s="33" t="s">
        <v>105</v>
      </c>
      <c r="AS41" s="33" t="str">
        <f t="shared" si="1"/>
        <v>Detectar</v>
      </c>
      <c r="AT41" s="80" t="s">
        <v>108</v>
      </c>
      <c r="AU41" s="80" t="s">
        <v>110</v>
      </c>
      <c r="AV41" s="80" t="s">
        <v>112</v>
      </c>
      <c r="AW41" s="33">
        <f t="shared" si="2"/>
        <v>15</v>
      </c>
      <c r="AX41" s="33">
        <f t="shared" si="3"/>
        <v>15</v>
      </c>
      <c r="AY41" s="33">
        <f t="shared" si="4"/>
        <v>15</v>
      </c>
      <c r="AZ41" s="33">
        <f t="shared" si="5"/>
        <v>10</v>
      </c>
      <c r="BA41" s="33">
        <f t="shared" si="6"/>
        <v>15</v>
      </c>
      <c r="BB41" s="33">
        <f t="shared" si="7"/>
        <v>15</v>
      </c>
      <c r="BC41" s="33">
        <f t="shared" si="8"/>
        <v>10</v>
      </c>
      <c r="BD41" s="72">
        <f t="shared" si="9"/>
        <v>95</v>
      </c>
      <c r="BE41" s="72" t="str">
        <f t="shared" si="10"/>
        <v>Moderado</v>
      </c>
      <c r="BF41" s="34" t="s">
        <v>156</v>
      </c>
      <c r="BG41" s="72" t="str">
        <f t="shared" si="11"/>
        <v>Fuerte</v>
      </c>
      <c r="BH41" s="72" t="str">
        <f t="shared" si="12"/>
        <v>Moderado</v>
      </c>
      <c r="BI41" s="72">
        <f t="shared" si="13"/>
        <v>50</v>
      </c>
      <c r="BJ41" s="149"/>
      <c r="BK41" s="186"/>
      <c r="BL41" s="39" t="s">
        <v>165</v>
      </c>
      <c r="BM41" s="39" t="s">
        <v>165</v>
      </c>
      <c r="BN41" s="66">
        <f>IF(E41=$E$7,0,IF(AND(BK41="Fuerte",BL41="Directamente"),2,IF(AND(BK41="Moderado",BL41="Directamente"),1,0)))</f>
        <v>0</v>
      </c>
      <c r="BO41" s="185"/>
      <c r="BP41" s="66">
        <f>IF(D41=$E$7,0,IF(AND(BK41="Fuerte",BL41="Indirectamente"),1,IF(AND(BK41="Fuerte",BL41="Directamente"),2,IF(AND(BK41="Moderado",BL41="Directamente"),1,0))))</f>
        <v>0</v>
      </c>
      <c r="BQ41" s="185"/>
      <c r="BR41" s="99" t="s">
        <v>53</v>
      </c>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row>
    <row r="42" spans="1:138" s="36" customFormat="1" ht="107.25" customHeight="1" x14ac:dyDescent="0.25">
      <c r="A42" s="150"/>
      <c r="B42" s="150"/>
      <c r="C42" s="99" t="s">
        <v>53</v>
      </c>
      <c r="D42" s="75" t="s">
        <v>53</v>
      </c>
      <c r="E42" s="151"/>
      <c r="F42" s="152"/>
      <c r="G42" s="152"/>
      <c r="H42" s="152"/>
      <c r="I42" s="153"/>
      <c r="J42" s="154"/>
      <c r="K42" s="153"/>
      <c r="L42" s="155"/>
      <c r="M42" s="155"/>
      <c r="N42" s="156"/>
      <c r="O42" s="205"/>
      <c r="P42" s="205"/>
      <c r="Q42" s="205"/>
      <c r="R42" s="187">
        <f>+L42-BN42</f>
        <v>-1</v>
      </c>
      <c r="S42" s="187">
        <f>+M42-BQ42</f>
        <v>0</v>
      </c>
      <c r="T42" s="156"/>
      <c r="U42" s="205"/>
      <c r="V42" s="205"/>
      <c r="W42" s="155"/>
      <c r="X42" s="155"/>
      <c r="Y42" s="76" t="s">
        <v>740</v>
      </c>
      <c r="Z42" s="80" t="s">
        <v>628</v>
      </c>
      <c r="AA42" s="33" t="s">
        <v>23</v>
      </c>
      <c r="AB42" s="80" t="s">
        <v>629</v>
      </c>
      <c r="AC42" s="33" t="s">
        <v>7</v>
      </c>
      <c r="AD42" s="72">
        <f t="shared" si="0"/>
        <v>0</v>
      </c>
      <c r="AE42" s="33">
        <v>0</v>
      </c>
      <c r="AF42" s="33">
        <v>0</v>
      </c>
      <c r="AG42" s="33">
        <v>0</v>
      </c>
      <c r="AH42" s="33">
        <v>0</v>
      </c>
      <c r="AI42" s="33" t="s">
        <v>6</v>
      </c>
      <c r="AJ42" s="33" t="s">
        <v>21</v>
      </c>
      <c r="AK42" s="33" t="s">
        <v>6</v>
      </c>
      <c r="AL42" s="33" t="s">
        <v>6</v>
      </c>
      <c r="AM42" s="33" t="s">
        <v>6</v>
      </c>
      <c r="AN42" s="33" t="s">
        <v>29</v>
      </c>
      <c r="AO42" s="33" t="s">
        <v>117</v>
      </c>
      <c r="AP42" s="33" t="s">
        <v>101</v>
      </c>
      <c r="AQ42" s="33" t="s">
        <v>103</v>
      </c>
      <c r="AR42" s="33" t="s">
        <v>105</v>
      </c>
      <c r="AS42" s="33" t="str">
        <f t="shared" si="1"/>
        <v>Detectar</v>
      </c>
      <c r="AT42" s="80" t="s">
        <v>108</v>
      </c>
      <c r="AU42" s="80" t="s">
        <v>110</v>
      </c>
      <c r="AV42" s="80" t="s">
        <v>112</v>
      </c>
      <c r="AW42" s="33">
        <f t="shared" si="2"/>
        <v>15</v>
      </c>
      <c r="AX42" s="33">
        <f t="shared" si="3"/>
        <v>15</v>
      </c>
      <c r="AY42" s="33">
        <f t="shared" si="4"/>
        <v>15</v>
      </c>
      <c r="AZ42" s="33">
        <f t="shared" si="5"/>
        <v>10</v>
      </c>
      <c r="BA42" s="33">
        <f t="shared" si="6"/>
        <v>15</v>
      </c>
      <c r="BB42" s="33">
        <f t="shared" si="7"/>
        <v>15</v>
      </c>
      <c r="BC42" s="33">
        <f t="shared" si="8"/>
        <v>10</v>
      </c>
      <c r="BD42" s="72">
        <f t="shared" si="9"/>
        <v>95</v>
      </c>
      <c r="BE42" s="72" t="str">
        <f t="shared" si="10"/>
        <v>Moderado</v>
      </c>
      <c r="BF42" s="34" t="s">
        <v>156</v>
      </c>
      <c r="BG42" s="72" t="str">
        <f t="shared" si="11"/>
        <v>Fuerte</v>
      </c>
      <c r="BH42" s="72" t="str">
        <f t="shared" si="12"/>
        <v>Moderado</v>
      </c>
      <c r="BI42" s="72">
        <f t="shared" si="13"/>
        <v>50</v>
      </c>
      <c r="BJ42" s="149"/>
      <c r="BK42" s="186"/>
      <c r="BL42" s="39" t="s">
        <v>165</v>
      </c>
      <c r="BM42" s="39" t="s">
        <v>165</v>
      </c>
      <c r="BN42" s="66">
        <f>IF(E42=$E$7,0,IF(AND(BK40="Fuerte",BL42="Directamente"),2,IF(AND(BK40="Moderado",BL42="Directamente"),1,0)))</f>
        <v>1</v>
      </c>
      <c r="BO42" s="185"/>
      <c r="BP42" s="66">
        <f>IF(D42=$E$7,0,IF(AND(BK40="Fuerte",BL42="Indirectamente"),1,IF(AND(BK40="Fuerte",BL42="Directamente"),2,IF(AND(BK40="Moderado",BL42="Directamente"),1,0))))</f>
        <v>1</v>
      </c>
      <c r="BQ42" s="185"/>
      <c r="BR42" s="99" t="s">
        <v>53</v>
      </c>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row>
    <row r="43" spans="1:138" s="50" customFormat="1" x14ac:dyDescent="0.25">
      <c r="B43" s="40"/>
      <c r="C43" s="41"/>
      <c r="D43" s="46"/>
      <c r="I43" s="49"/>
      <c r="K43" s="49"/>
      <c r="N43" s="104"/>
      <c r="O43" s="64"/>
      <c r="P43" s="48"/>
      <c r="Q43" s="44"/>
      <c r="T43" s="104"/>
      <c r="U43" s="64"/>
      <c r="V43" s="48"/>
      <c r="Z43" s="45"/>
      <c r="AA43" s="49"/>
      <c r="AB43" s="49"/>
      <c r="AC43" s="49"/>
      <c r="AD43" s="49"/>
      <c r="AE43" s="49"/>
      <c r="AF43" s="49"/>
      <c r="AG43" s="49"/>
      <c r="AH43" s="49"/>
      <c r="AI43" s="49"/>
      <c r="AJ43" s="49"/>
      <c r="AK43" s="49"/>
      <c r="AL43" s="49"/>
      <c r="AM43" s="49"/>
      <c r="AN43" s="49"/>
      <c r="AO43" s="49"/>
      <c r="AP43" s="45"/>
      <c r="AQ43" s="45"/>
      <c r="AR43" s="45"/>
      <c r="AS43" s="45"/>
      <c r="AT43" s="45"/>
      <c r="AU43" s="45"/>
      <c r="AV43" s="45"/>
      <c r="AW43" s="45"/>
      <c r="AX43" s="45"/>
      <c r="AY43" s="45"/>
      <c r="AZ43" s="45"/>
      <c r="BA43" s="45"/>
      <c r="BB43" s="45"/>
      <c r="BC43" s="45"/>
      <c r="BD43" s="45"/>
      <c r="BE43" s="45"/>
      <c r="BF43" s="49"/>
      <c r="BG43" s="49"/>
      <c r="BH43" s="49"/>
      <c r="BI43" s="49"/>
      <c r="BJ43" s="57"/>
      <c r="BK43" s="49"/>
      <c r="BR43" s="41"/>
    </row>
    <row r="44" spans="1:138" s="50" customFormat="1" x14ac:dyDescent="0.25">
      <c r="B44" s="40"/>
      <c r="C44" s="41"/>
      <c r="D44" s="46"/>
      <c r="I44" s="49"/>
      <c r="K44" s="49"/>
      <c r="N44" s="209"/>
      <c r="O44" s="210"/>
      <c r="P44" s="48"/>
      <c r="Q44" s="44"/>
      <c r="T44" s="209"/>
      <c r="U44" s="210"/>
      <c r="V44" s="48"/>
      <c r="Z44" s="45"/>
      <c r="AA44" s="49"/>
      <c r="AB44" s="49"/>
      <c r="AC44" s="49"/>
      <c r="AD44" s="49"/>
      <c r="AE44" s="49"/>
      <c r="AF44" s="49"/>
      <c r="AG44" s="49"/>
      <c r="AH44" s="49"/>
      <c r="AI44" s="49"/>
      <c r="AJ44" s="49"/>
      <c r="AK44" s="49"/>
      <c r="AL44" s="49"/>
      <c r="AM44" s="49"/>
      <c r="AN44" s="49"/>
      <c r="AO44" s="49"/>
      <c r="AP44" s="45"/>
      <c r="AQ44" s="45"/>
      <c r="AR44" s="45"/>
      <c r="AS44" s="45"/>
      <c r="AT44" s="45"/>
      <c r="AU44" s="45"/>
      <c r="AV44" s="45"/>
      <c r="AW44" s="45"/>
      <c r="AX44" s="45"/>
      <c r="AY44" s="45"/>
      <c r="AZ44" s="45"/>
      <c r="BA44" s="45"/>
      <c r="BB44" s="45"/>
      <c r="BC44" s="45"/>
      <c r="BD44" s="45"/>
      <c r="BE44" s="45"/>
      <c r="BF44" s="49"/>
      <c r="BG44" s="49"/>
      <c r="BH44" s="49"/>
      <c r="BI44" s="49"/>
      <c r="BJ44" s="214"/>
      <c r="BK44" s="49"/>
      <c r="BR44" s="41"/>
    </row>
    <row r="45" spans="1:138" s="50" customFormat="1" x14ac:dyDescent="0.25">
      <c r="B45" s="40"/>
      <c r="C45" s="41"/>
      <c r="D45" s="46"/>
      <c r="I45" s="49"/>
      <c r="K45" s="49"/>
      <c r="N45" s="209"/>
      <c r="O45" s="210"/>
      <c r="P45" s="48"/>
      <c r="Q45" s="44"/>
      <c r="T45" s="209"/>
      <c r="U45" s="210"/>
      <c r="V45" s="48"/>
      <c r="Z45" s="45"/>
      <c r="AA45" s="49"/>
      <c r="AB45" s="49"/>
      <c r="AC45" s="49"/>
      <c r="AD45" s="49"/>
      <c r="AE45" s="49"/>
      <c r="AF45" s="49"/>
      <c r="AG45" s="49"/>
      <c r="AH45" s="49"/>
      <c r="AI45" s="49"/>
      <c r="AJ45" s="49"/>
      <c r="AK45" s="49"/>
      <c r="AL45" s="49"/>
      <c r="AM45" s="49"/>
      <c r="AN45" s="49"/>
      <c r="AO45" s="49"/>
      <c r="AP45" s="45"/>
      <c r="AQ45" s="45"/>
      <c r="AR45" s="45"/>
      <c r="AS45" s="45"/>
      <c r="AT45" s="45"/>
      <c r="AU45" s="45"/>
      <c r="AV45" s="45"/>
      <c r="AW45" s="45"/>
      <c r="AX45" s="45"/>
      <c r="AY45" s="45"/>
      <c r="AZ45" s="45"/>
      <c r="BA45" s="45"/>
      <c r="BB45" s="45"/>
      <c r="BC45" s="45"/>
      <c r="BD45" s="45"/>
      <c r="BE45" s="45"/>
      <c r="BF45" s="49"/>
      <c r="BG45" s="49"/>
      <c r="BH45" s="49"/>
      <c r="BI45" s="49"/>
      <c r="BJ45" s="214"/>
      <c r="BK45" s="49"/>
      <c r="BR45" s="41"/>
    </row>
    <row r="46" spans="1:138" s="50" customFormat="1" x14ac:dyDescent="0.25">
      <c r="B46" s="40"/>
      <c r="C46" s="41"/>
      <c r="D46" s="46"/>
      <c r="I46" s="49"/>
      <c r="K46" s="49"/>
      <c r="N46" s="209"/>
      <c r="O46" s="210"/>
      <c r="P46" s="48"/>
      <c r="Q46" s="44"/>
      <c r="T46" s="209"/>
      <c r="U46" s="210"/>
      <c r="V46" s="48"/>
      <c r="Z46" s="45"/>
      <c r="AA46" s="49"/>
      <c r="AB46" s="49"/>
      <c r="AC46" s="49"/>
      <c r="AD46" s="49"/>
      <c r="AE46" s="49"/>
      <c r="AF46" s="49"/>
      <c r="AG46" s="49"/>
      <c r="AH46" s="49"/>
      <c r="AI46" s="49"/>
      <c r="AJ46" s="49"/>
      <c r="AK46" s="49"/>
      <c r="AL46" s="49"/>
      <c r="AM46" s="49"/>
      <c r="AN46" s="49"/>
      <c r="AO46" s="49"/>
      <c r="AP46" s="45"/>
      <c r="AQ46" s="45"/>
      <c r="AR46" s="45"/>
      <c r="AS46" s="45"/>
      <c r="AT46" s="45"/>
      <c r="AU46" s="45"/>
      <c r="AV46" s="45"/>
      <c r="AW46" s="45"/>
      <c r="AX46" s="45"/>
      <c r="AY46" s="45"/>
      <c r="AZ46" s="45"/>
      <c r="BA46" s="45"/>
      <c r="BB46" s="45"/>
      <c r="BC46" s="45"/>
      <c r="BD46" s="45"/>
      <c r="BE46" s="45"/>
      <c r="BF46" s="49"/>
      <c r="BG46" s="49"/>
      <c r="BH46" s="49"/>
      <c r="BI46" s="49"/>
      <c r="BJ46" s="214"/>
      <c r="BK46" s="49"/>
      <c r="BR46" s="41"/>
    </row>
    <row r="47" spans="1:138" s="50" customFormat="1" x14ac:dyDescent="0.25">
      <c r="B47" s="40"/>
      <c r="C47" s="41"/>
      <c r="D47" s="46"/>
      <c r="I47" s="49"/>
      <c r="K47" s="49"/>
      <c r="N47" s="209"/>
      <c r="O47" s="210"/>
      <c r="P47" s="48"/>
      <c r="T47" s="209"/>
      <c r="U47" s="210"/>
      <c r="V47" s="48"/>
      <c r="Z47" s="45"/>
      <c r="AA47" s="49"/>
      <c r="AB47" s="49"/>
      <c r="AC47" s="49"/>
      <c r="AD47" s="49"/>
      <c r="AE47" s="49"/>
      <c r="AF47" s="49"/>
      <c r="AG47" s="49"/>
      <c r="AH47" s="49"/>
      <c r="AI47" s="49"/>
      <c r="AJ47" s="49"/>
      <c r="AK47" s="49"/>
      <c r="AL47" s="49"/>
      <c r="AM47" s="49"/>
      <c r="AN47" s="49"/>
      <c r="AO47" s="49"/>
      <c r="AP47" s="45"/>
      <c r="AQ47" s="45"/>
      <c r="AR47" s="45"/>
      <c r="AS47" s="45"/>
      <c r="AT47" s="45"/>
      <c r="AU47" s="45"/>
      <c r="AV47" s="45"/>
      <c r="AW47" s="45"/>
      <c r="AX47" s="45"/>
      <c r="AY47" s="45"/>
      <c r="AZ47" s="45"/>
      <c r="BA47" s="45"/>
      <c r="BB47" s="45"/>
      <c r="BC47" s="45"/>
      <c r="BD47" s="45"/>
      <c r="BE47" s="45"/>
      <c r="BF47" s="49"/>
      <c r="BG47" s="49"/>
      <c r="BH47" s="49"/>
      <c r="BI47" s="49"/>
      <c r="BJ47" s="214"/>
      <c r="BK47" s="49"/>
      <c r="BR47" s="41"/>
    </row>
    <row r="48" spans="1:138" s="50" customFormat="1" x14ac:dyDescent="0.25">
      <c r="B48" s="40"/>
      <c r="C48" s="41"/>
      <c r="D48" s="46"/>
      <c r="I48" s="49"/>
      <c r="K48" s="49"/>
      <c r="N48" s="203"/>
      <c r="O48" s="204"/>
      <c r="P48" s="48"/>
      <c r="T48" s="203"/>
      <c r="U48" s="204"/>
      <c r="V48" s="48"/>
      <c r="Z48" s="46"/>
      <c r="AP48" s="46"/>
      <c r="AQ48" s="46"/>
      <c r="AR48" s="46"/>
      <c r="AS48" s="46"/>
      <c r="AT48" s="46"/>
      <c r="AU48" s="46"/>
      <c r="AV48" s="46"/>
      <c r="AW48" s="46"/>
      <c r="AX48" s="46"/>
      <c r="AY48" s="46"/>
      <c r="AZ48" s="46"/>
      <c r="BA48" s="46"/>
      <c r="BB48" s="46"/>
      <c r="BC48" s="46"/>
      <c r="BD48" s="46"/>
      <c r="BE48" s="46"/>
      <c r="BJ48" s="203"/>
      <c r="BR48" s="41"/>
    </row>
    <row r="49" spans="9:62" x14ac:dyDescent="0.25">
      <c r="I49" s="22"/>
      <c r="K49" s="22"/>
      <c r="N49" s="203"/>
      <c r="O49" s="204"/>
      <c r="T49" s="203"/>
      <c r="U49" s="204"/>
      <c r="BJ49" s="203"/>
    </row>
    <row r="50" spans="9:62" x14ac:dyDescent="0.25">
      <c r="K50" s="22"/>
      <c r="N50" s="203"/>
      <c r="O50" s="204"/>
      <c r="T50" s="203"/>
      <c r="U50" s="204"/>
      <c r="BJ50" s="203"/>
    </row>
    <row r="51" spans="9:62" x14ac:dyDescent="0.25">
      <c r="K51" s="22"/>
      <c r="N51" s="203"/>
      <c r="O51" s="204"/>
      <c r="T51" s="203"/>
      <c r="U51" s="204"/>
      <c r="BJ51" s="203"/>
    </row>
    <row r="52" spans="9:62" x14ac:dyDescent="0.25">
      <c r="K52" s="22"/>
      <c r="N52" s="203"/>
      <c r="O52" s="204"/>
      <c r="T52" s="203"/>
      <c r="U52" s="204"/>
      <c r="BJ52" s="203"/>
    </row>
    <row r="53" spans="9:62" x14ac:dyDescent="0.25">
      <c r="K53" s="22"/>
    </row>
    <row r="54" spans="9:62" x14ac:dyDescent="0.25">
      <c r="K54" s="22"/>
    </row>
    <row r="55" spans="9:62" x14ac:dyDescent="0.25">
      <c r="K55" s="22"/>
      <c r="N55" s="203"/>
      <c r="O55" s="204"/>
      <c r="T55" s="203"/>
      <c r="U55" s="204"/>
      <c r="BJ55" s="203"/>
    </row>
    <row r="56" spans="9:62" x14ac:dyDescent="0.25">
      <c r="K56" s="22"/>
      <c r="N56" s="203"/>
      <c r="O56" s="204"/>
      <c r="T56" s="203"/>
      <c r="U56" s="204"/>
      <c r="BJ56" s="203"/>
    </row>
    <row r="57" spans="9:62" x14ac:dyDescent="0.25">
      <c r="K57" s="22"/>
    </row>
    <row r="58" spans="9:62" x14ac:dyDescent="0.25">
      <c r="K58" s="22"/>
      <c r="N58" s="203"/>
      <c r="O58" s="204"/>
      <c r="T58" s="203"/>
      <c r="U58" s="204"/>
      <c r="BJ58" s="203"/>
    </row>
    <row r="59" spans="9:62" x14ac:dyDescent="0.25">
      <c r="K59" s="22"/>
      <c r="N59" s="203"/>
      <c r="O59" s="204"/>
      <c r="T59" s="203"/>
      <c r="U59" s="204"/>
      <c r="BJ59" s="203"/>
    </row>
    <row r="60" spans="9:62" x14ac:dyDescent="0.25">
      <c r="K60" s="22"/>
      <c r="N60" s="203"/>
      <c r="O60" s="204"/>
      <c r="T60" s="203"/>
      <c r="U60" s="204"/>
      <c r="BJ60" s="203"/>
    </row>
    <row r="61" spans="9:62" x14ac:dyDescent="0.25">
      <c r="K61" s="22"/>
      <c r="N61" s="203"/>
      <c r="O61" s="204"/>
      <c r="T61" s="203"/>
      <c r="U61" s="204"/>
      <c r="BJ61" s="203"/>
    </row>
    <row r="62" spans="9:62" x14ac:dyDescent="0.25">
      <c r="K62" s="22"/>
      <c r="N62" s="203"/>
      <c r="O62" s="204"/>
      <c r="T62" s="203"/>
      <c r="U62" s="204"/>
      <c r="BJ62" s="203"/>
    </row>
    <row r="63" spans="9:62" x14ac:dyDescent="0.25">
      <c r="K63" s="22"/>
      <c r="N63" s="203"/>
      <c r="O63" s="204"/>
      <c r="T63" s="203"/>
      <c r="U63" s="204"/>
      <c r="BJ63" s="203"/>
    </row>
    <row r="64" spans="9:62" x14ac:dyDescent="0.25">
      <c r="K64" s="22"/>
      <c r="N64" s="203"/>
      <c r="O64" s="204"/>
      <c r="T64" s="203"/>
      <c r="U64" s="204"/>
      <c r="BJ64" s="203"/>
    </row>
    <row r="65" spans="11:62" x14ac:dyDescent="0.25">
      <c r="K65" s="22"/>
      <c r="N65" s="203"/>
      <c r="O65" s="204"/>
      <c r="T65" s="203"/>
      <c r="U65" s="204"/>
      <c r="BJ65" s="203"/>
    </row>
    <row r="66" spans="11:62" x14ac:dyDescent="0.25">
      <c r="K66" s="22"/>
      <c r="N66" s="203"/>
      <c r="O66" s="204"/>
      <c r="T66" s="203"/>
      <c r="U66" s="204"/>
      <c r="BJ66" s="203"/>
    </row>
    <row r="67" spans="11:62" x14ac:dyDescent="0.25">
      <c r="K67" s="22"/>
      <c r="N67" s="203"/>
      <c r="O67" s="204"/>
      <c r="T67" s="203"/>
      <c r="U67" s="204"/>
      <c r="BJ67" s="203"/>
    </row>
    <row r="68" spans="11:62" x14ac:dyDescent="0.25">
      <c r="K68" s="22"/>
      <c r="N68" s="203"/>
      <c r="O68" s="204"/>
      <c r="T68" s="203"/>
      <c r="U68" s="204"/>
      <c r="BJ68" s="203"/>
    </row>
    <row r="69" spans="11:62" x14ac:dyDescent="0.25">
      <c r="K69" s="22"/>
      <c r="N69" s="203"/>
      <c r="O69" s="204"/>
      <c r="T69" s="203"/>
      <c r="U69" s="204"/>
      <c r="BJ69" s="203"/>
    </row>
    <row r="70" spans="11:62" x14ac:dyDescent="0.25">
      <c r="K70" s="22"/>
      <c r="N70" s="203"/>
      <c r="O70" s="204"/>
      <c r="T70" s="203"/>
      <c r="U70" s="204"/>
      <c r="BJ70" s="203"/>
    </row>
    <row r="71" spans="11:62" x14ac:dyDescent="0.25">
      <c r="K71" s="22"/>
      <c r="N71" s="203"/>
      <c r="O71" s="204"/>
      <c r="T71" s="203"/>
      <c r="U71" s="204"/>
      <c r="BJ71" s="203"/>
    </row>
    <row r="72" spans="11:62" x14ac:dyDescent="0.25">
      <c r="K72" s="22"/>
      <c r="N72" s="203"/>
      <c r="O72" s="204"/>
      <c r="T72" s="203"/>
      <c r="U72" s="204"/>
      <c r="BJ72" s="203"/>
    </row>
    <row r="73" spans="11:62" x14ac:dyDescent="0.25">
      <c r="K73" s="22"/>
      <c r="N73" s="203"/>
      <c r="O73" s="204"/>
      <c r="T73" s="203"/>
      <c r="U73" s="204"/>
      <c r="BJ73" s="203"/>
    </row>
    <row r="74" spans="11:62" x14ac:dyDescent="0.25">
      <c r="K74" s="22"/>
      <c r="N74" s="203"/>
      <c r="O74" s="204"/>
      <c r="T74" s="203"/>
      <c r="U74" s="204"/>
      <c r="BJ74" s="203"/>
    </row>
    <row r="75" spans="11:62" x14ac:dyDescent="0.25">
      <c r="K75" s="22"/>
      <c r="N75" s="203"/>
      <c r="O75" s="204"/>
      <c r="T75" s="203"/>
      <c r="U75" s="204"/>
      <c r="BJ75" s="203"/>
    </row>
    <row r="76" spans="11:62" x14ac:dyDescent="0.25">
      <c r="K76" s="22"/>
      <c r="N76" s="203"/>
      <c r="O76" s="204"/>
      <c r="T76" s="203"/>
      <c r="U76" s="204"/>
      <c r="BJ76" s="203"/>
    </row>
    <row r="77" spans="11:62" x14ac:dyDescent="0.25">
      <c r="K77" s="22"/>
    </row>
    <row r="78" spans="11:62" x14ac:dyDescent="0.25">
      <c r="K78" s="22"/>
      <c r="N78" s="203"/>
      <c r="O78" s="204"/>
      <c r="T78" s="203"/>
      <c r="U78" s="204"/>
      <c r="BJ78" s="203"/>
    </row>
    <row r="79" spans="11:62" x14ac:dyDescent="0.25">
      <c r="K79" s="22"/>
      <c r="N79" s="203"/>
      <c r="O79" s="204"/>
      <c r="T79" s="203"/>
      <c r="U79" s="204"/>
      <c r="BJ79" s="203"/>
    </row>
    <row r="80" spans="11:62" x14ac:dyDescent="0.25">
      <c r="K80" s="22"/>
      <c r="N80" s="203"/>
      <c r="O80" s="204"/>
      <c r="T80" s="203"/>
      <c r="U80" s="204"/>
      <c r="BJ80" s="203"/>
    </row>
    <row r="81" spans="11:62" x14ac:dyDescent="0.25">
      <c r="K81" s="22"/>
      <c r="N81" s="203"/>
      <c r="O81" s="204"/>
      <c r="T81" s="203"/>
      <c r="U81" s="204"/>
      <c r="BJ81" s="203"/>
    </row>
    <row r="82" spans="11:62" x14ac:dyDescent="0.25">
      <c r="K82" s="22"/>
      <c r="N82" s="203"/>
      <c r="O82" s="204"/>
      <c r="T82" s="203"/>
      <c r="U82" s="204"/>
      <c r="BJ82" s="203"/>
    </row>
    <row r="83" spans="11:62" x14ac:dyDescent="0.25">
      <c r="K83" s="22"/>
      <c r="N83" s="203"/>
      <c r="O83" s="204"/>
      <c r="T83" s="203"/>
      <c r="U83" s="204"/>
      <c r="BJ83" s="203"/>
    </row>
    <row r="84" spans="11:62" x14ac:dyDescent="0.25">
      <c r="K84" s="22"/>
      <c r="N84" s="203"/>
      <c r="O84" s="204"/>
      <c r="T84" s="203"/>
      <c r="U84" s="204"/>
      <c r="BJ84" s="203"/>
    </row>
    <row r="85" spans="11:62" x14ac:dyDescent="0.25">
      <c r="K85" s="22"/>
      <c r="N85" s="203"/>
      <c r="O85" s="204"/>
      <c r="T85" s="203"/>
      <c r="U85" s="204"/>
      <c r="BJ85" s="203"/>
    </row>
    <row r="86" spans="11:62" x14ac:dyDescent="0.25">
      <c r="K86" s="22"/>
      <c r="N86" s="203"/>
      <c r="O86" s="204"/>
      <c r="T86" s="203"/>
      <c r="U86" s="204"/>
      <c r="BJ86" s="203"/>
    </row>
    <row r="87" spans="11:62" x14ac:dyDescent="0.25">
      <c r="K87" s="22"/>
      <c r="N87" s="203"/>
      <c r="O87" s="204"/>
      <c r="T87" s="203"/>
      <c r="U87" s="204"/>
      <c r="BJ87" s="203"/>
    </row>
    <row r="88" spans="11:62" x14ac:dyDescent="0.25">
      <c r="K88" s="22"/>
      <c r="N88" s="203"/>
      <c r="O88" s="204"/>
      <c r="T88" s="203"/>
      <c r="U88" s="204"/>
      <c r="BJ88" s="203"/>
    </row>
    <row r="89" spans="11:62" x14ac:dyDescent="0.25">
      <c r="K89" s="22"/>
      <c r="N89" s="203"/>
      <c r="O89" s="204"/>
      <c r="T89" s="203"/>
      <c r="U89" s="204"/>
      <c r="BJ89" s="203"/>
    </row>
    <row r="90" spans="11:62" x14ac:dyDescent="0.25">
      <c r="K90" s="22"/>
      <c r="N90" s="203"/>
      <c r="O90" s="204"/>
      <c r="T90" s="203"/>
      <c r="U90" s="204"/>
      <c r="BJ90" s="203"/>
    </row>
    <row r="91" spans="11:62" x14ac:dyDescent="0.25">
      <c r="K91" s="22"/>
      <c r="N91" s="203"/>
      <c r="O91" s="204"/>
      <c r="T91" s="203"/>
      <c r="U91" s="204"/>
      <c r="BJ91" s="203"/>
    </row>
    <row r="92" spans="11:62" x14ac:dyDescent="0.25">
      <c r="K92" s="22"/>
      <c r="N92" s="203"/>
      <c r="O92" s="204"/>
      <c r="T92" s="203"/>
      <c r="U92" s="204"/>
      <c r="BJ92" s="203"/>
    </row>
    <row r="93" spans="11:62" x14ac:dyDescent="0.25">
      <c r="K93" s="22"/>
      <c r="N93" s="203"/>
      <c r="O93" s="204"/>
      <c r="T93" s="203"/>
      <c r="U93" s="204"/>
      <c r="BJ93" s="203"/>
    </row>
    <row r="94" spans="11:62" x14ac:dyDescent="0.25">
      <c r="K94" s="22"/>
      <c r="N94" s="203"/>
      <c r="O94" s="204"/>
      <c r="T94" s="203"/>
      <c r="U94" s="204"/>
      <c r="BJ94" s="203"/>
    </row>
    <row r="95" spans="11:62" x14ac:dyDescent="0.25">
      <c r="K95" s="22"/>
    </row>
    <row r="96" spans="11:62" x14ac:dyDescent="0.25">
      <c r="K96" s="22"/>
    </row>
    <row r="97" spans="11:62" x14ac:dyDescent="0.25">
      <c r="K97" s="22"/>
      <c r="N97" s="203"/>
      <c r="O97" s="204"/>
      <c r="T97" s="203"/>
      <c r="U97" s="204"/>
      <c r="BJ97" s="203"/>
    </row>
    <row r="98" spans="11:62" x14ac:dyDescent="0.25">
      <c r="K98" s="22"/>
      <c r="N98" s="203"/>
      <c r="O98" s="204"/>
      <c r="T98" s="203"/>
      <c r="U98" s="204"/>
      <c r="BJ98" s="203"/>
    </row>
    <row r="99" spans="11:62" x14ac:dyDescent="0.25">
      <c r="K99" s="22"/>
      <c r="N99" s="203"/>
      <c r="O99" s="204"/>
      <c r="T99" s="203"/>
      <c r="U99" s="204"/>
      <c r="BJ99" s="203"/>
    </row>
    <row r="100" spans="11:62" x14ac:dyDescent="0.25">
      <c r="K100" s="22"/>
      <c r="N100" s="203"/>
      <c r="O100" s="204"/>
      <c r="T100" s="203"/>
      <c r="U100" s="204"/>
      <c r="BJ100" s="203"/>
    </row>
    <row r="101" spans="11:62" x14ac:dyDescent="0.25">
      <c r="K101" s="22"/>
      <c r="N101" s="203"/>
      <c r="O101" s="204"/>
      <c r="T101" s="203"/>
      <c r="U101" s="204"/>
      <c r="BJ101" s="203"/>
    </row>
    <row r="102" spans="11:62" x14ac:dyDescent="0.25">
      <c r="K102" s="22"/>
      <c r="N102" s="203"/>
      <c r="O102" s="204"/>
      <c r="T102" s="203"/>
      <c r="U102" s="204"/>
      <c r="BJ102" s="203"/>
    </row>
    <row r="103" spans="11:62" x14ac:dyDescent="0.25">
      <c r="K103" s="22"/>
    </row>
    <row r="104" spans="11:62" x14ac:dyDescent="0.25">
      <c r="K104" s="22"/>
    </row>
    <row r="105" spans="11:62" x14ac:dyDescent="0.25">
      <c r="K105" s="22"/>
    </row>
    <row r="106" spans="11:62" x14ac:dyDescent="0.25">
      <c r="K106" s="22"/>
    </row>
  </sheetData>
  <sheetProtection sheet="1" formatCells="0" formatColumns="0" formatRows="0" sort="0" autoFilter="0" pivotTables="0"/>
  <autoFilter ref="A36:BR42" xr:uid="{C17AB63A-CC2E-45B1-9000-3DF8F50B2535}"/>
  <mergeCells count="163">
    <mergeCell ref="O101:O102"/>
    <mergeCell ref="T101:T102"/>
    <mergeCell ref="N101:N102"/>
    <mergeCell ref="U101:U102"/>
    <mergeCell ref="BJ101:BJ102"/>
    <mergeCell ref="U97:U98"/>
    <mergeCell ref="BJ97:BJ98"/>
    <mergeCell ref="O97:O98"/>
    <mergeCell ref="T97:T98"/>
    <mergeCell ref="BJ99:BJ100"/>
    <mergeCell ref="T99:T100"/>
    <mergeCell ref="U99:U100"/>
    <mergeCell ref="BJ83:BJ84"/>
    <mergeCell ref="T83:T84"/>
    <mergeCell ref="U83:U84"/>
    <mergeCell ref="N83:N84"/>
    <mergeCell ref="O83:O84"/>
    <mergeCell ref="U85:U87"/>
    <mergeCell ref="BJ85:BJ87"/>
    <mergeCell ref="O85:O87"/>
    <mergeCell ref="N99:N100"/>
    <mergeCell ref="O99:O100"/>
    <mergeCell ref="N97:N98"/>
    <mergeCell ref="BJ93:BJ94"/>
    <mergeCell ref="T93:T94"/>
    <mergeCell ref="U93:U94"/>
    <mergeCell ref="N93:N94"/>
    <mergeCell ref="O93:O94"/>
    <mergeCell ref="U91:U92"/>
    <mergeCell ref="BJ91:BJ92"/>
    <mergeCell ref="O91:O92"/>
    <mergeCell ref="T91:T92"/>
    <mergeCell ref="N91:N92"/>
    <mergeCell ref="BO37:BO38"/>
    <mergeCell ref="BQ37:BQ38"/>
    <mergeCell ref="I40:I42"/>
    <mergeCell ref="J40:J42"/>
    <mergeCell ref="V37:V38"/>
    <mergeCell ref="W37:W38"/>
    <mergeCell ref="X37:X38"/>
    <mergeCell ref="BK37:BK38"/>
    <mergeCell ref="P37:P38"/>
    <mergeCell ref="Q37:Q38"/>
    <mergeCell ref="R37:R38"/>
    <mergeCell ref="S37:S38"/>
    <mergeCell ref="I37:I38"/>
    <mergeCell ref="J37:J38"/>
    <mergeCell ref="K37:K38"/>
    <mergeCell ref="L37:L38"/>
    <mergeCell ref="M37:M38"/>
    <mergeCell ref="W40:W42"/>
    <mergeCell ref="X40:X42"/>
    <mergeCell ref="BK40:BK42"/>
    <mergeCell ref="BO40:BO42"/>
    <mergeCell ref="BQ40:BQ42"/>
    <mergeCell ref="A37:A38"/>
    <mergeCell ref="B37:B38"/>
    <mergeCell ref="E37:E38"/>
    <mergeCell ref="F37:F38"/>
    <mergeCell ref="G37:G38"/>
    <mergeCell ref="H37:H38"/>
    <mergeCell ref="BJ88:BJ90"/>
    <mergeCell ref="T88:T90"/>
    <mergeCell ref="U88:U90"/>
    <mergeCell ref="N88:N90"/>
    <mergeCell ref="O88:O90"/>
    <mergeCell ref="S40:S42"/>
    <mergeCell ref="V40:V42"/>
    <mergeCell ref="K40:K42"/>
    <mergeCell ref="L40:L42"/>
    <mergeCell ref="M40:M42"/>
    <mergeCell ref="P40:P42"/>
    <mergeCell ref="A40:A42"/>
    <mergeCell ref="B40:B42"/>
    <mergeCell ref="E40:E42"/>
    <mergeCell ref="F40:F42"/>
    <mergeCell ref="G40:G42"/>
    <mergeCell ref="T85:T87"/>
    <mergeCell ref="N85:N87"/>
    <mergeCell ref="U81:U82"/>
    <mergeCell ref="BJ81:BJ82"/>
    <mergeCell ref="O81:O82"/>
    <mergeCell ref="T81:T82"/>
    <mergeCell ref="N81:N82"/>
    <mergeCell ref="BJ72:BJ73"/>
    <mergeCell ref="T72:T73"/>
    <mergeCell ref="U72:U73"/>
    <mergeCell ref="N72:N73"/>
    <mergeCell ref="O72:O73"/>
    <mergeCell ref="U74:U76"/>
    <mergeCell ref="BJ74:BJ76"/>
    <mergeCell ref="O74:O76"/>
    <mergeCell ref="T74:T76"/>
    <mergeCell ref="N74:N76"/>
    <mergeCell ref="BJ78:BJ80"/>
    <mergeCell ref="T78:T80"/>
    <mergeCell ref="U78:U80"/>
    <mergeCell ref="N78:N80"/>
    <mergeCell ref="O78:O80"/>
    <mergeCell ref="T69:T71"/>
    <mergeCell ref="N69:N71"/>
    <mergeCell ref="U60:U61"/>
    <mergeCell ref="BJ60:BJ61"/>
    <mergeCell ref="O60:O61"/>
    <mergeCell ref="T60:T61"/>
    <mergeCell ref="N60:N61"/>
    <mergeCell ref="BJ62:BJ64"/>
    <mergeCell ref="T62:T64"/>
    <mergeCell ref="U62:U64"/>
    <mergeCell ref="N62:N64"/>
    <mergeCell ref="O62:O64"/>
    <mergeCell ref="U69:U71"/>
    <mergeCell ref="U65:U68"/>
    <mergeCell ref="BJ65:BJ68"/>
    <mergeCell ref="O65:O68"/>
    <mergeCell ref="T65:T68"/>
    <mergeCell ref="N65:N68"/>
    <mergeCell ref="BJ69:BJ71"/>
    <mergeCell ref="O69:O71"/>
    <mergeCell ref="U55:U56"/>
    <mergeCell ref="BJ55:BJ56"/>
    <mergeCell ref="O55:O56"/>
    <mergeCell ref="T55:T56"/>
    <mergeCell ref="N55:N56"/>
    <mergeCell ref="BJ58:BJ59"/>
    <mergeCell ref="T58:T59"/>
    <mergeCell ref="U58:U59"/>
    <mergeCell ref="N58:N59"/>
    <mergeCell ref="O58:O59"/>
    <mergeCell ref="U48:U49"/>
    <mergeCell ref="BJ48:BJ49"/>
    <mergeCell ref="O48:O49"/>
    <mergeCell ref="T48:T49"/>
    <mergeCell ref="N48:N49"/>
    <mergeCell ref="BJ50:BJ52"/>
    <mergeCell ref="T50:T52"/>
    <mergeCell ref="U50:U52"/>
    <mergeCell ref="N50:N52"/>
    <mergeCell ref="O50:O52"/>
    <mergeCell ref="B2:D5"/>
    <mergeCell ref="E2:X5"/>
    <mergeCell ref="D28:F28"/>
    <mergeCell ref="D35:K35"/>
    <mergeCell ref="L35:X35"/>
    <mergeCell ref="BJ40:BJ42"/>
    <mergeCell ref="BJ44:BJ47"/>
    <mergeCell ref="T44:T47"/>
    <mergeCell ref="U44:U47"/>
    <mergeCell ref="N44:N47"/>
    <mergeCell ref="O44:O47"/>
    <mergeCell ref="Y35:BK35"/>
    <mergeCell ref="U37:U38"/>
    <mergeCell ref="BJ37:BJ38"/>
    <mergeCell ref="O37:O38"/>
    <mergeCell ref="T37:T38"/>
    <mergeCell ref="N37:N38"/>
    <mergeCell ref="N40:N42"/>
    <mergeCell ref="O40:O42"/>
    <mergeCell ref="T40:T42"/>
    <mergeCell ref="U40:U42"/>
    <mergeCell ref="H40:H42"/>
    <mergeCell ref="Q40:Q42"/>
    <mergeCell ref="R40:R42"/>
  </mergeCells>
  <conditionalFormatting sqref="W39 O37:Q37 U37:X37">
    <cfRule type="containsText" dxfId="291" priority="252" operator="containsText" text="RIESGO BAJO">
      <formula>NOT(ISERROR(SEARCH("RIESGO BAJO",O37)))</formula>
    </cfRule>
    <cfRule type="containsText" dxfId="290" priority="253" operator="containsText" text="RIESGO MODERADO">
      <formula>NOT(ISERROR(SEARCH("RIESGO MODERADO",O37)))</formula>
    </cfRule>
    <cfRule type="containsText" dxfId="289" priority="254" operator="containsText" text="RIESGO ALTO">
      <formula>NOT(ISERROR(SEARCH("RIESGO ALTO",O37)))</formula>
    </cfRule>
    <cfRule type="containsText" dxfId="288" priority="255" operator="containsText" text="RIESGO EXTREMO">
      <formula>NOT(ISERROR(SEARCH("RIESGO EXTREMO",O37)))</formula>
    </cfRule>
  </conditionalFormatting>
  <conditionalFormatting sqref="X39">
    <cfRule type="containsText" dxfId="287" priority="203" operator="containsText" text="RIESGO BAJO">
      <formula>NOT(ISERROR(SEARCH("RIESGO BAJO",X39)))</formula>
    </cfRule>
    <cfRule type="containsText" dxfId="286" priority="204" operator="containsText" text="RIESGO MODERADO">
      <formula>NOT(ISERROR(SEARCH("RIESGO MODERADO",X39)))</formula>
    </cfRule>
    <cfRule type="containsText" dxfId="285" priority="205" operator="containsText" text="RIESGO ALTO">
      <formula>NOT(ISERROR(SEARCH("RIESGO ALTO",X39)))</formula>
    </cfRule>
    <cfRule type="containsText" dxfId="284" priority="206" operator="containsText" text="RIESGO EXTREMO">
      <formula>NOT(ISERROR(SEARCH("RIESGO EXTREMO",X39)))</formula>
    </cfRule>
  </conditionalFormatting>
  <conditionalFormatting sqref="P39">
    <cfRule type="containsText" dxfId="283" priority="191" operator="containsText" text="RIESGO BAJO">
      <formula>NOT(ISERROR(SEARCH("RIESGO BAJO",P39)))</formula>
    </cfRule>
    <cfRule type="containsText" dxfId="282" priority="192" operator="containsText" text="RIESGO MODERADO">
      <formula>NOT(ISERROR(SEARCH("RIESGO MODERADO",P39)))</formula>
    </cfRule>
    <cfRule type="containsText" dxfId="281" priority="193" operator="containsText" text="RIESGO ALTO">
      <formula>NOT(ISERROR(SEARCH("RIESGO ALTO",P39)))</formula>
    </cfRule>
    <cfRule type="containsText" dxfId="280" priority="194" operator="containsText" text="RIESGO EXTREMO">
      <formula>NOT(ISERROR(SEARCH("RIESGO EXTREMO",P39)))</formula>
    </cfRule>
  </conditionalFormatting>
  <conditionalFormatting sqref="O39">
    <cfRule type="containsText" dxfId="279" priority="103" operator="containsText" text="RIESGO BAJO">
      <formula>NOT(ISERROR(SEARCH("RIESGO BAJO",O39)))</formula>
    </cfRule>
    <cfRule type="containsText" dxfId="278" priority="104" operator="containsText" text="RIESGO MODERADO">
      <formula>NOT(ISERROR(SEARCH("RIESGO MODERADO",O39)))</formula>
    </cfRule>
    <cfRule type="containsText" dxfId="277" priority="105" operator="containsText" text="RIESGO ALTO">
      <formula>NOT(ISERROR(SEARCH("RIESGO ALTO",O39)))</formula>
    </cfRule>
    <cfRule type="containsText" dxfId="276" priority="106" operator="containsText" text="RIESGO EXTREMO">
      <formula>NOT(ISERROR(SEARCH("RIESGO EXTREMO",O39)))</formula>
    </cfRule>
  </conditionalFormatting>
  <conditionalFormatting sqref="Q39">
    <cfRule type="containsText" dxfId="275" priority="119" operator="containsText" text="RIESGO BAJO">
      <formula>NOT(ISERROR(SEARCH("RIESGO BAJO",Q39)))</formula>
    </cfRule>
    <cfRule type="containsText" dxfId="274" priority="120" operator="containsText" text="RIESGO MODERADO">
      <formula>NOT(ISERROR(SEARCH("RIESGO MODERADO",Q39)))</formula>
    </cfRule>
    <cfRule type="containsText" dxfId="273" priority="121" operator="containsText" text="RIESGO ALTO">
      <formula>NOT(ISERROR(SEARCH("RIESGO ALTO",Q39)))</formula>
    </cfRule>
    <cfRule type="containsText" dxfId="272" priority="122" operator="containsText" text="RIESGO EXTREMO">
      <formula>NOT(ISERROR(SEARCH("RIESGO EXTREMO",Q39)))</formula>
    </cfRule>
  </conditionalFormatting>
  <conditionalFormatting sqref="V39">
    <cfRule type="containsText" dxfId="271" priority="67" operator="containsText" text="RIESGO BAJO">
      <formula>NOT(ISERROR(SEARCH("RIESGO BAJO",V39)))</formula>
    </cfRule>
    <cfRule type="containsText" dxfId="270" priority="68" operator="containsText" text="RIESGO MODERADO">
      <formula>NOT(ISERROR(SEARCH("RIESGO MODERADO",V39)))</formula>
    </cfRule>
    <cfRule type="containsText" dxfId="269" priority="69" operator="containsText" text="RIESGO ALTO">
      <formula>NOT(ISERROR(SEARCH("RIESGO ALTO",V39)))</formula>
    </cfRule>
    <cfRule type="containsText" dxfId="268" priority="70" operator="containsText" text="RIESGO EXTREMO">
      <formula>NOT(ISERROR(SEARCH("RIESGO EXTREMO",V39)))</formula>
    </cfRule>
  </conditionalFormatting>
  <conditionalFormatting sqref="U39">
    <cfRule type="containsText" dxfId="267" priority="47" operator="containsText" text="RIESGO BAJO">
      <formula>NOT(ISERROR(SEARCH("RIESGO BAJO",U39)))</formula>
    </cfRule>
    <cfRule type="containsText" dxfId="266" priority="48" operator="containsText" text="RIESGO MODERADO">
      <formula>NOT(ISERROR(SEARCH("RIESGO MODERADO",U39)))</formula>
    </cfRule>
    <cfRule type="containsText" dxfId="265" priority="49" operator="containsText" text="RIESGO ALTO">
      <formula>NOT(ISERROR(SEARCH("RIESGO ALTO",U39)))</formula>
    </cfRule>
    <cfRule type="containsText" dxfId="264" priority="50" operator="containsText" text="RIESGO EXTREMO">
      <formula>NOT(ISERROR(SEARCH("RIESGO EXTREMO",U39)))</formula>
    </cfRule>
  </conditionalFormatting>
  <conditionalFormatting sqref="W40">
    <cfRule type="containsText" dxfId="263" priority="27" operator="containsText" text="RIESGO BAJO">
      <formula>NOT(ISERROR(SEARCH("RIESGO BAJO",W40)))</formula>
    </cfRule>
    <cfRule type="containsText" dxfId="262" priority="28" operator="containsText" text="RIESGO MODERADO">
      <formula>NOT(ISERROR(SEARCH("RIESGO MODERADO",W40)))</formula>
    </cfRule>
    <cfRule type="containsText" dxfId="261" priority="29" operator="containsText" text="RIESGO ALTO">
      <formula>NOT(ISERROR(SEARCH("RIESGO ALTO",W40)))</formula>
    </cfRule>
    <cfRule type="containsText" dxfId="260" priority="30" operator="containsText" text="RIESGO EXTREMO">
      <formula>NOT(ISERROR(SEARCH("RIESGO EXTREMO",W40)))</formula>
    </cfRule>
  </conditionalFormatting>
  <conditionalFormatting sqref="X40">
    <cfRule type="containsText" dxfId="259" priority="23" operator="containsText" text="RIESGO BAJO">
      <formula>NOT(ISERROR(SEARCH("RIESGO BAJO",X40)))</formula>
    </cfRule>
    <cfRule type="containsText" dxfId="258" priority="24" operator="containsText" text="RIESGO MODERADO">
      <formula>NOT(ISERROR(SEARCH("RIESGO MODERADO",X40)))</formula>
    </cfRule>
    <cfRule type="containsText" dxfId="257" priority="25" operator="containsText" text="RIESGO ALTO">
      <formula>NOT(ISERROR(SEARCH("RIESGO ALTO",X40)))</formula>
    </cfRule>
    <cfRule type="containsText" dxfId="256" priority="26" operator="containsText" text="RIESGO EXTREMO">
      <formula>NOT(ISERROR(SEARCH("RIESGO EXTREMO",X40)))</formula>
    </cfRule>
  </conditionalFormatting>
  <conditionalFormatting sqref="P40">
    <cfRule type="containsText" dxfId="255" priority="19" operator="containsText" text="RIESGO BAJO">
      <formula>NOT(ISERROR(SEARCH("RIESGO BAJO",P40)))</formula>
    </cfRule>
    <cfRule type="containsText" dxfId="254" priority="20" operator="containsText" text="RIESGO MODERADO">
      <formula>NOT(ISERROR(SEARCH("RIESGO MODERADO",P40)))</formula>
    </cfRule>
    <cfRule type="containsText" dxfId="253" priority="21" operator="containsText" text="RIESGO ALTO">
      <formula>NOT(ISERROR(SEARCH("RIESGO ALTO",P40)))</formula>
    </cfRule>
    <cfRule type="containsText" dxfId="252" priority="22" operator="containsText" text="RIESGO EXTREMO">
      <formula>NOT(ISERROR(SEARCH("RIESGO EXTREMO",P40)))</formula>
    </cfRule>
  </conditionalFormatting>
  <conditionalFormatting sqref="O40">
    <cfRule type="containsText" dxfId="251" priority="11" operator="containsText" text="RIESGO BAJO">
      <formula>NOT(ISERROR(SEARCH("RIESGO BAJO",O40)))</formula>
    </cfRule>
    <cfRule type="containsText" dxfId="250" priority="12" operator="containsText" text="RIESGO MODERADO">
      <formula>NOT(ISERROR(SEARCH("RIESGO MODERADO",O40)))</formula>
    </cfRule>
    <cfRule type="containsText" dxfId="249" priority="13" operator="containsText" text="RIESGO ALTO">
      <formula>NOT(ISERROR(SEARCH("RIESGO ALTO",O40)))</formula>
    </cfRule>
    <cfRule type="containsText" dxfId="248" priority="14" operator="containsText" text="RIESGO EXTREMO">
      <formula>NOT(ISERROR(SEARCH("RIESGO EXTREMO",O40)))</formula>
    </cfRule>
  </conditionalFormatting>
  <conditionalFormatting sqref="Q40">
    <cfRule type="containsText" dxfId="247" priority="15" operator="containsText" text="RIESGO BAJO">
      <formula>NOT(ISERROR(SEARCH("RIESGO BAJO",Q40)))</formula>
    </cfRule>
    <cfRule type="containsText" dxfId="246" priority="16" operator="containsText" text="RIESGO MODERADO">
      <formula>NOT(ISERROR(SEARCH("RIESGO MODERADO",Q40)))</formula>
    </cfRule>
    <cfRule type="containsText" dxfId="245" priority="17" operator="containsText" text="RIESGO ALTO">
      <formula>NOT(ISERROR(SEARCH("RIESGO ALTO",Q40)))</formula>
    </cfRule>
    <cfRule type="containsText" dxfId="244" priority="18" operator="containsText" text="RIESGO EXTREMO">
      <formula>NOT(ISERROR(SEARCH("RIESGO EXTREMO",Q40)))</formula>
    </cfRule>
  </conditionalFormatting>
  <conditionalFormatting sqref="V40">
    <cfRule type="containsText" dxfId="243" priority="7" operator="containsText" text="RIESGO BAJO">
      <formula>NOT(ISERROR(SEARCH("RIESGO BAJO",V40)))</formula>
    </cfRule>
    <cfRule type="containsText" dxfId="242" priority="8" operator="containsText" text="RIESGO MODERADO">
      <formula>NOT(ISERROR(SEARCH("RIESGO MODERADO",V40)))</formula>
    </cfRule>
    <cfRule type="containsText" dxfId="241" priority="9" operator="containsText" text="RIESGO ALTO">
      <formula>NOT(ISERROR(SEARCH("RIESGO ALTO",V40)))</formula>
    </cfRule>
    <cfRule type="containsText" dxfId="240" priority="10" operator="containsText" text="RIESGO EXTREMO">
      <formula>NOT(ISERROR(SEARCH("RIESGO EXTREMO",V40)))</formula>
    </cfRule>
  </conditionalFormatting>
  <conditionalFormatting sqref="U40">
    <cfRule type="containsText" dxfId="239" priority="3" operator="containsText" text="RIESGO BAJO">
      <formula>NOT(ISERROR(SEARCH("RIESGO BAJO",U40)))</formula>
    </cfRule>
    <cfRule type="containsText" dxfId="238" priority="4" operator="containsText" text="RIESGO MODERADO">
      <formula>NOT(ISERROR(SEARCH("RIESGO MODERADO",U40)))</formula>
    </cfRule>
    <cfRule type="containsText" dxfId="237" priority="5" operator="containsText" text="RIESGO ALTO">
      <formula>NOT(ISERROR(SEARCH("RIESGO ALTO",U40)))</formula>
    </cfRule>
    <cfRule type="containsText" dxfId="236" priority="6" operator="containsText" text="RIESGO EXTREMO">
      <formula>NOT(ISERROR(SEARCH("RIESGO EXTREMO",U40)))</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Q37 Q39:Q40" xr:uid="{0372E078-22D8-48F1-8423-41F88BE4C4CB}">
      <formula1>#REF!</formula1>
    </dataValidation>
    <dataValidation type="list" allowBlank="1" showInputMessage="1" showErrorMessage="1" sqref="H37 H39:H40" xr:uid="{8973E98E-634B-42BA-B2BA-6EC0378469FA}">
      <formula1>$H$6:$H$12</formula1>
    </dataValidation>
    <dataValidation type="list" allowBlank="1" showInputMessage="1" showErrorMessage="1" sqref="G37 G39:G40" xr:uid="{D6D8888E-F517-423E-B6F3-C14CA8053CFD}">
      <formula1>$G$6:$G$11</formula1>
    </dataValidation>
    <dataValidation type="list" allowBlank="1" showInputMessage="1" showErrorMessage="1" sqref="F37 F39:F40" xr:uid="{1DDF79B6-D098-4E5D-A0C5-5479B77F99B6}">
      <formula1>$F$6:$F$11</formula1>
    </dataValidation>
    <dataValidation type="list" allowBlank="1" showInputMessage="1" showErrorMessage="1" sqref="M37 M39:M42 S37:S42" xr:uid="{0E606149-E361-4F88-9486-FF81BEDB9C67}">
      <formula1>$M$6:$M$10</formula1>
    </dataValidation>
    <dataValidation type="list" allowBlank="1" showInputMessage="1" showErrorMessage="1" sqref="L37 L39:L42 R37:R42" xr:uid="{B3C21B9B-1C09-49E6-A9F0-9F735F192063}">
      <formula1>$L$6:$L$10</formula1>
    </dataValidation>
    <dataValidation type="list" allowBlank="1" showInputMessage="1" showErrorMessage="1" sqref="AO37:AO42" xr:uid="{9B1232F3-3A84-4D3E-B830-839CFBA2F0C9}">
      <formula1>$AO$6:$AO$7</formula1>
    </dataValidation>
    <dataValidation type="list" allowBlank="1" showInputMessage="1" showErrorMessage="1" sqref="AI37:AI42" xr:uid="{A6C7ACBE-E5E7-4C37-A3C3-5802ED256702}">
      <formula1>$AI$6:$AI$7</formula1>
    </dataValidation>
    <dataValidation type="list" allowBlank="1" showInputMessage="1" showErrorMessage="1" sqref="AC37:AC42" xr:uid="{1C0C2EC6-546F-4530-8E2E-FC0FFB8C1068}">
      <formula1>$AC$6:$AC$7</formula1>
    </dataValidation>
    <dataValidation type="list" allowBlank="1" showInputMessage="1" showErrorMessage="1" sqref="BF37:BF42" xr:uid="{4AA0C5FF-A3A2-4FEA-9961-8E66AEA12A08}">
      <formula1>$BF$6:$BF$8</formula1>
    </dataValidation>
    <dataValidation type="list" allowBlank="1" showInputMessage="1" showErrorMessage="1" sqref="AV37:AV42" xr:uid="{C4328B0A-A9F0-418C-909E-CA70ED5D6B2A}">
      <formula1>$AV$6:$AV$8</formula1>
    </dataValidation>
    <dataValidation type="list" allowBlank="1" showInputMessage="1" showErrorMessage="1" sqref="AU37:AU42" xr:uid="{CCA55E86-3CEC-4898-879D-98E422E96F11}">
      <formula1>$AU$6:$AU$7</formula1>
    </dataValidation>
    <dataValidation type="list" allowBlank="1" showInputMessage="1" showErrorMessage="1" sqref="AT37:AT42" xr:uid="{C8901BF2-B387-457D-8796-A4C9C4C3A6BF}">
      <formula1>$AT$6:$AT$7</formula1>
    </dataValidation>
    <dataValidation type="list" allowBlank="1" showInputMessage="1" showErrorMessage="1" sqref="AS37:AS42" xr:uid="{3450B291-387F-4F16-8CC6-5137BD407848}">
      <formula1>$AS$6:$AS$8</formula1>
    </dataValidation>
    <dataValidation type="list" allowBlank="1" showInputMessage="1" showErrorMessage="1" sqref="AR37:AR42" xr:uid="{2CB5644F-30D5-452D-9277-833B0E306AD2}">
      <formula1>$AR$6:$AR$7</formula1>
    </dataValidation>
    <dataValidation type="list" allowBlank="1" showInputMessage="1" showErrorMessage="1" sqref="AQ37:AQ42" xr:uid="{CC43BDAD-58A5-4C14-825E-ABF789A17C6E}">
      <formula1>$AQ$6:$AQ$7</formula1>
    </dataValidation>
    <dataValidation type="list" allowBlank="1" showInputMessage="1" showErrorMessage="1" sqref="AP37:AP42" xr:uid="{89FE1167-E7B4-4720-A69C-10EE23396B50}">
      <formula1>$AP$6:$AP$7</formula1>
    </dataValidation>
    <dataValidation type="list" allowBlank="1" showInputMessage="1" showErrorMessage="1" sqref="AK37:AM42" xr:uid="{B545BA48-326B-4551-B294-968D5FDD4531}">
      <formula1>$AK$6:$AK$7</formula1>
    </dataValidation>
    <dataValidation type="list" allowBlank="1" showInputMessage="1" showErrorMessage="1" sqref="AA37:AA42" xr:uid="{0A04881D-3A21-4245-B434-5BD115B45BB6}">
      <formula1>$AA$6:$AA$7</formula1>
    </dataValidation>
    <dataValidation type="list" allowBlank="1" showInputMessage="1" showErrorMessage="1" sqref="AJ37:AJ42" xr:uid="{91C549FC-0779-4656-AA29-624D9BAEC113}">
      <formula1>$AJ$6:$AJ$8</formula1>
    </dataValidation>
    <dataValidation type="list" allowBlank="1" showInputMessage="1" showErrorMessage="1" sqref="X37:X42" xr:uid="{0FA926C2-12C0-4EC8-9C43-FA9677DC9D49}">
      <formula1>$X$6:$X$7</formula1>
    </dataValidation>
    <dataValidation type="list" allowBlank="1" showInputMessage="1" showErrorMessage="1" sqref="BL37:BM42" xr:uid="{45F86557-0C64-4E93-BED4-269E569DFE91}">
      <formula1>$BL$6:$BL$7</formula1>
    </dataValidation>
    <dataValidation type="list" allowBlank="1" showInputMessage="1" showErrorMessage="1" sqref="D37:D42" xr:uid="{4F0B7BD4-249B-4B59-8062-6818F9553B5C}">
      <formula1>$D$6:$D$25</formula1>
    </dataValidation>
    <dataValidation type="list" allowBlank="1" showInputMessage="1" showErrorMessage="1" sqref="E37:E42" xr:uid="{ECCECA2B-D451-4054-9D7D-1218362CB613}">
      <formula1>$E$6:$E$15</formula1>
    </dataValidation>
    <dataValidation type="list" allowBlank="1" showInputMessage="1" showErrorMessage="1" sqref="AN37:AN42" xr:uid="{64723456-DAD2-44A1-8CDE-DC41A42949DE}">
      <formula1>$AN$6:$AN$14</formula1>
    </dataValidation>
  </dataValidations>
  <pageMargins left="0.25" right="0.25" top="0.75" bottom="0.75" header="0.3" footer="0.3"/>
  <pageSetup scale="21"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E92C4-F742-436D-B910-865A53C352A1}">
  <sheetPr>
    <tabColor theme="8" tint="-0.249977111117893"/>
  </sheetPr>
  <dimension ref="A1:EH111"/>
  <sheetViews>
    <sheetView showGridLines="0" zoomScale="70" zoomScaleNormal="70" zoomScaleSheetLayoutView="9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2.664062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71" width="11.44140625" style="1" customWidth="1"/>
    <col min="72"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750</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138" s="4" customFormat="1" ht="15.05" hidden="1" thickBot="1" x14ac:dyDescent="0.35">
      <c r="B33" s="15"/>
      <c r="C33" s="27"/>
      <c r="AG33" s="16"/>
      <c r="AH33" s="16"/>
      <c r="BR33" s="27"/>
    </row>
    <row r="34" spans="1:138" s="4" customFormat="1" ht="15.05" hidden="1" thickBot="1" x14ac:dyDescent="0.35">
      <c r="B34" s="15"/>
      <c r="C34" s="27"/>
      <c r="AG34" s="16"/>
      <c r="AH34" s="16"/>
      <c r="BR34" s="27"/>
    </row>
    <row r="35" spans="1:138"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138"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138" s="36" customFormat="1" ht="110.2" customHeight="1" x14ac:dyDescent="0.25">
      <c r="A37" s="150">
        <v>24</v>
      </c>
      <c r="B37" s="150" t="s">
        <v>429</v>
      </c>
      <c r="C37" s="99" t="s">
        <v>42</v>
      </c>
      <c r="D37" s="75" t="s">
        <v>42</v>
      </c>
      <c r="E37" s="151" t="s">
        <v>38</v>
      </c>
      <c r="F37" s="152" t="s">
        <v>67</v>
      </c>
      <c r="G37" s="152" t="s">
        <v>76</v>
      </c>
      <c r="H37" s="152" t="s">
        <v>83</v>
      </c>
      <c r="I37" s="153" t="s">
        <v>253</v>
      </c>
      <c r="J37" s="154" t="s">
        <v>254</v>
      </c>
      <c r="K37" s="153" t="s">
        <v>255</v>
      </c>
      <c r="L37" s="155">
        <v>3</v>
      </c>
      <c r="M37" s="155">
        <v>4</v>
      </c>
      <c r="N37" s="156">
        <f t="shared" ref="N37:N43" si="0">+L37*M37</f>
        <v>12</v>
      </c>
      <c r="O37" s="205" t="str">
        <f t="shared" ref="O37:O43" si="1">(CONCATENATE(L37,M37))</f>
        <v>34</v>
      </c>
      <c r="P37" s="205" t="str">
        <f t="shared" ref="P37:P43" si="2">IF(OR(O37="11",O37="12",O37="21",O37="22",O37="31"),$P$9,IF(OR(O37="41",O37="32",O37="23",O37="13"),$P$8,IF(OR(O37="51",O37="52",O37="42",O37="43",O37="33",O37="24",O37="14"),$P$7,IF(OR(O37="53",O37="54",O37="44",O37="34",O37="55",O37="45",O37="35",O37="25",O37="15"),$P$6,0))))</f>
        <v>RIESGO EXTREMO</v>
      </c>
      <c r="Q37" s="205" t="s">
        <v>90</v>
      </c>
      <c r="R37" s="187">
        <f>INT(L37-BO37)</f>
        <v>2</v>
      </c>
      <c r="S37" s="187">
        <f>INT(M37-BQ37)</f>
        <v>3</v>
      </c>
      <c r="T37" s="156">
        <f t="shared" ref="T37:T43" si="3">+R37*S37</f>
        <v>6</v>
      </c>
      <c r="U37" s="205" t="str">
        <f t="shared" ref="U37:U43" si="4">(CONCATENATE(R37,S37))</f>
        <v>23</v>
      </c>
      <c r="V37" s="205" t="str">
        <f t="shared" ref="V37:V43" si="5">IF(OR(U37="11",U37="12",U37="21",U37="22",U37="31"),$P$9,IF(OR(U37="41",U37="32",U37="23",U37="13"),$P$8,IF(OR(U37="51",U37="52",U37="42",U37="43",U37="33",U37="24",U37="14"),$P$7,IF(OR(U37="53",U37="54",U37="44",U37="34",U37="55",U37="45",U37="35",U37="25",U37="15"),$P$6,0))))</f>
        <v>RIESGO MODERADO</v>
      </c>
      <c r="W37" s="152" t="s">
        <v>529</v>
      </c>
      <c r="X37" s="152" t="s">
        <v>23</v>
      </c>
      <c r="Y37" s="76" t="s">
        <v>742</v>
      </c>
      <c r="Z37" s="80" t="s">
        <v>256</v>
      </c>
      <c r="AA37" s="33" t="s">
        <v>23</v>
      </c>
      <c r="AB37" s="80" t="s">
        <v>387</v>
      </c>
      <c r="AC37" s="33" t="s">
        <v>7</v>
      </c>
      <c r="AD37" s="72">
        <f t="shared" ref="AD37:AD43" si="6">+SUM(AE37:AH37)</f>
        <v>360</v>
      </c>
      <c r="AE37" s="33">
        <f>360/4</f>
        <v>90</v>
      </c>
      <c r="AF37" s="33">
        <v>90</v>
      </c>
      <c r="AG37" s="33">
        <v>90</v>
      </c>
      <c r="AH37" s="33">
        <v>90</v>
      </c>
      <c r="AI37" s="33" t="s">
        <v>23</v>
      </c>
      <c r="AJ37" s="33" t="s">
        <v>21</v>
      </c>
      <c r="AK37" s="33" t="s">
        <v>6</v>
      </c>
      <c r="AL37" s="33" t="s">
        <v>6</v>
      </c>
      <c r="AM37" s="33" t="s">
        <v>6</v>
      </c>
      <c r="AN37" s="33" t="s">
        <v>24</v>
      </c>
      <c r="AO37" s="33" t="s">
        <v>117</v>
      </c>
      <c r="AP37" s="33" t="s">
        <v>101</v>
      </c>
      <c r="AQ37" s="33" t="s">
        <v>103</v>
      </c>
      <c r="AR37" s="33" t="s">
        <v>105</v>
      </c>
      <c r="AS37" s="33" t="str">
        <f t="shared" ref="AS37:AS43" si="7">+IF(AJ37="Preventivo","Prevenir",IF(AJ37="Detectivo","Detectar","No es un control"))</f>
        <v>Detectar</v>
      </c>
      <c r="AT37" s="80" t="s">
        <v>108</v>
      </c>
      <c r="AU37" s="80" t="s">
        <v>110</v>
      </c>
      <c r="AV37" s="80" t="s">
        <v>112</v>
      </c>
      <c r="AW37" s="33">
        <f t="shared" ref="AW37:AW43" si="8">+IF(AP37=$AP$6,$AP$10,$AP$11)</f>
        <v>15</v>
      </c>
      <c r="AX37" s="33">
        <f t="shared" ref="AX37:AX43" si="9">+IF(AQ37=$AQ$6,$AQ$10,$AQ$11)</f>
        <v>15</v>
      </c>
      <c r="AY37" s="33">
        <f t="shared" ref="AY37:AY43" si="10">+IF(AR37=$AR$6,$AR$10,$AR$11)</f>
        <v>15</v>
      </c>
      <c r="AZ37" s="33">
        <f t="shared" ref="AZ37:AZ43" si="11">IF(AS37=$AS$6,$AS$10,IF(AS37=$AS$7,$AS$11,0))</f>
        <v>10</v>
      </c>
      <c r="BA37" s="33">
        <f t="shared" ref="BA37:BA43" si="12">+IF(AT37=$AT$6,$AT$10,$AT$11)</f>
        <v>15</v>
      </c>
      <c r="BB37" s="33">
        <f t="shared" ref="BB37:BB43" si="13">+IF(AU37=$AU$6,$AU$10,$AU$11)</f>
        <v>15</v>
      </c>
      <c r="BC37" s="33">
        <f t="shared" ref="BC37:BC43" si="14">IF(AV37=$AV$6,$AV$10,IF(AV37=$AV$7,$AV$11,0))</f>
        <v>10</v>
      </c>
      <c r="BD37" s="72">
        <f t="shared" ref="BD37:BD43" si="15">SUM(AW37:BC37)</f>
        <v>95</v>
      </c>
      <c r="BE37" s="72" t="str">
        <f t="shared" ref="BE37:BE43" si="16">+IF(BD37&lt;=85,"Débil",IF(AND(BD37&gt;85,BD37&lt;96),"Moderado","Fuerte"))</f>
        <v>Moderado</v>
      </c>
      <c r="BF37" s="34" t="s">
        <v>156</v>
      </c>
      <c r="BG37" s="72" t="str">
        <f t="shared" ref="BG37:BG43" si="17">+IF(BF37=$BF$6,"Fuerte",IF(BF37=$BF$7,"Moderado","Débil"))</f>
        <v>Fuerte</v>
      </c>
      <c r="BH37" s="72" t="str">
        <f t="shared" ref="BH37:BH43" si="18">+IF(AND(BE37="Fuerte",BG37="Fuerte"),"Fuerte",IF(BE37="Débil","Débil",IF(BG37="Débil","Débil","Moderado")))</f>
        <v>Moderado</v>
      </c>
      <c r="BI37" s="72">
        <f t="shared" ref="BI37:BI43" si="19">+IF(BH37=$BE$6,100,IF(BH37=$BE$7,50,0))</f>
        <v>50</v>
      </c>
      <c r="BJ37" s="149">
        <f>+AVERAGE(BI37:BI39)</f>
        <v>50</v>
      </c>
      <c r="BK37" s="186" t="str">
        <f>IF(BJ37&lt;50,"Débil",IF(BJ37=100,"Fuerte","Moderado"))</f>
        <v>Moderado</v>
      </c>
      <c r="BL37" s="39" t="s">
        <v>165</v>
      </c>
      <c r="BM37" s="39" t="s">
        <v>167</v>
      </c>
      <c r="BN37" s="66">
        <f>IF(E37=$E$7,0,IF(AND(BK37="Fuerte",BL37="Directamente"),2,IF(AND(BK37="Moderado",BL37="Directamente"),1,0)))</f>
        <v>1</v>
      </c>
      <c r="BO37" s="185">
        <f>+AVERAGE(BN37:BN39)</f>
        <v>1</v>
      </c>
      <c r="BP37" s="66">
        <f>IF(D37=$E$7,0,IF(AND(BK37="Fuerte",BL37="Indirectamente"),1,IF(AND(BK37="Fuerte",BL37="Directamente"),2,IF(AND(BK37="Moderado",BL37="Directamente"),1,0))))</f>
        <v>1</v>
      </c>
      <c r="BQ37" s="185">
        <f>+AVERAGE(BP37:BP39)</f>
        <v>1</v>
      </c>
      <c r="BR37" s="99" t="s">
        <v>42</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110.2" customHeight="1" x14ac:dyDescent="0.25">
      <c r="A38" s="150"/>
      <c r="B38" s="150"/>
      <c r="C38" s="99" t="s">
        <v>42</v>
      </c>
      <c r="D38" s="75" t="s">
        <v>42</v>
      </c>
      <c r="E38" s="151"/>
      <c r="F38" s="152"/>
      <c r="G38" s="152"/>
      <c r="H38" s="152"/>
      <c r="I38" s="153"/>
      <c r="J38" s="154"/>
      <c r="K38" s="153"/>
      <c r="L38" s="155"/>
      <c r="M38" s="155"/>
      <c r="N38" s="156">
        <f t="shared" si="0"/>
        <v>0</v>
      </c>
      <c r="O38" s="205" t="str">
        <f t="shared" si="1"/>
        <v/>
      </c>
      <c r="P38" s="205">
        <f t="shared" si="2"/>
        <v>0</v>
      </c>
      <c r="Q38" s="205"/>
      <c r="R38" s="155">
        <f>+L38-BN38</f>
        <v>-1</v>
      </c>
      <c r="S38" s="155">
        <f>+M38-BQ38</f>
        <v>0</v>
      </c>
      <c r="T38" s="156">
        <f t="shared" si="3"/>
        <v>0</v>
      </c>
      <c r="U38" s="205" t="str">
        <f t="shared" si="4"/>
        <v>-10</v>
      </c>
      <c r="V38" s="205">
        <f t="shared" si="5"/>
        <v>0</v>
      </c>
      <c r="W38" s="155"/>
      <c r="X38" s="155"/>
      <c r="Y38" s="76" t="s">
        <v>743</v>
      </c>
      <c r="Z38" s="80" t="s">
        <v>257</v>
      </c>
      <c r="AA38" s="33" t="s">
        <v>23</v>
      </c>
      <c r="AB38" s="80" t="s">
        <v>560</v>
      </c>
      <c r="AC38" s="33" t="s">
        <v>7</v>
      </c>
      <c r="AD38" s="72">
        <f t="shared" si="6"/>
        <v>24</v>
      </c>
      <c r="AE38" s="33">
        <f>3*2</f>
        <v>6</v>
      </c>
      <c r="AF38" s="33">
        <f>3*2</f>
        <v>6</v>
      </c>
      <c r="AG38" s="33">
        <f>3*2</f>
        <v>6</v>
      </c>
      <c r="AH38" s="33">
        <f>3*2</f>
        <v>6</v>
      </c>
      <c r="AI38" s="33" t="s">
        <v>23</v>
      </c>
      <c r="AJ38" s="33" t="s">
        <v>21</v>
      </c>
      <c r="AK38" s="33" t="s">
        <v>6</v>
      </c>
      <c r="AL38" s="33" t="s">
        <v>6</v>
      </c>
      <c r="AM38" s="33" t="s">
        <v>6</v>
      </c>
      <c r="AN38" s="33" t="s">
        <v>26</v>
      </c>
      <c r="AO38" s="33" t="s">
        <v>117</v>
      </c>
      <c r="AP38" s="33" t="s">
        <v>101</v>
      </c>
      <c r="AQ38" s="33" t="s">
        <v>103</v>
      </c>
      <c r="AR38" s="33" t="s">
        <v>105</v>
      </c>
      <c r="AS38" s="33" t="str">
        <f t="shared" si="7"/>
        <v>Detectar</v>
      </c>
      <c r="AT38" s="80" t="s">
        <v>108</v>
      </c>
      <c r="AU38" s="80" t="s">
        <v>110</v>
      </c>
      <c r="AV38" s="80" t="s">
        <v>112</v>
      </c>
      <c r="AW38" s="33">
        <f t="shared" si="8"/>
        <v>15</v>
      </c>
      <c r="AX38" s="33">
        <f t="shared" si="9"/>
        <v>15</v>
      </c>
      <c r="AY38" s="33">
        <f t="shared" si="10"/>
        <v>15</v>
      </c>
      <c r="AZ38" s="33">
        <f t="shared" si="11"/>
        <v>10</v>
      </c>
      <c r="BA38" s="33">
        <f t="shared" si="12"/>
        <v>15</v>
      </c>
      <c r="BB38" s="33">
        <f t="shared" si="13"/>
        <v>15</v>
      </c>
      <c r="BC38" s="33">
        <f t="shared" si="14"/>
        <v>10</v>
      </c>
      <c r="BD38" s="72">
        <f t="shared" si="15"/>
        <v>95</v>
      </c>
      <c r="BE38" s="72" t="str">
        <f t="shared" si="16"/>
        <v>Moderado</v>
      </c>
      <c r="BF38" s="34" t="s">
        <v>156</v>
      </c>
      <c r="BG38" s="72" t="str">
        <f t="shared" si="17"/>
        <v>Fuerte</v>
      </c>
      <c r="BH38" s="72" t="str">
        <f t="shared" si="18"/>
        <v>Moderado</v>
      </c>
      <c r="BI38" s="72">
        <f t="shared" si="19"/>
        <v>50</v>
      </c>
      <c r="BJ38" s="149"/>
      <c r="BK38" s="186"/>
      <c r="BL38" s="39" t="s">
        <v>165</v>
      </c>
      <c r="BM38" s="39" t="s">
        <v>167</v>
      </c>
      <c r="BN38" s="66">
        <f>IF(E38=$E$7,0,IF(AND(BK37="Fuerte",BL38="Directamente"),2,IF(AND(BK37="Moderado",BL38="Directamente"),1,0)))</f>
        <v>1</v>
      </c>
      <c r="BO38" s="185"/>
      <c r="BP38" s="66">
        <f>IF(D38=$E$7,0,IF(AND(BK37="Fuerte",BL38="Indirectamente"),1,IF(AND(BK37="Fuerte",BL38="Directamente"),2,IF(AND(BK37="Moderado",BL38="Directamente"),1,0))))</f>
        <v>1</v>
      </c>
      <c r="BQ38" s="185"/>
      <c r="BR38" s="99" t="s">
        <v>42</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s="36" customFormat="1" ht="138.69999999999999" customHeight="1" x14ac:dyDescent="0.25">
      <c r="A39" s="150"/>
      <c r="B39" s="150"/>
      <c r="C39" s="99" t="s">
        <v>42</v>
      </c>
      <c r="D39" s="75" t="s">
        <v>42</v>
      </c>
      <c r="E39" s="151"/>
      <c r="F39" s="152"/>
      <c r="G39" s="152"/>
      <c r="H39" s="152"/>
      <c r="I39" s="153"/>
      <c r="J39" s="154"/>
      <c r="K39" s="153"/>
      <c r="L39" s="155"/>
      <c r="M39" s="155"/>
      <c r="N39" s="156">
        <f t="shared" si="0"/>
        <v>0</v>
      </c>
      <c r="O39" s="205" t="str">
        <f t="shared" si="1"/>
        <v/>
      </c>
      <c r="P39" s="205">
        <f t="shared" si="2"/>
        <v>0</v>
      </c>
      <c r="Q39" s="205"/>
      <c r="R39" s="155">
        <f>+L39-BN39</f>
        <v>-1</v>
      </c>
      <c r="S39" s="155">
        <f>+M39-BQ39</f>
        <v>0</v>
      </c>
      <c r="T39" s="156">
        <f t="shared" si="3"/>
        <v>0</v>
      </c>
      <c r="U39" s="205" t="str">
        <f t="shared" si="4"/>
        <v>-10</v>
      </c>
      <c r="V39" s="205">
        <f t="shared" si="5"/>
        <v>0</v>
      </c>
      <c r="W39" s="155"/>
      <c r="X39" s="155"/>
      <c r="Y39" s="76" t="s">
        <v>744</v>
      </c>
      <c r="Z39" s="80" t="s">
        <v>561</v>
      </c>
      <c r="AA39" s="33" t="s">
        <v>23</v>
      </c>
      <c r="AB39" s="80" t="s">
        <v>562</v>
      </c>
      <c r="AC39" s="33" t="s">
        <v>7</v>
      </c>
      <c r="AD39" s="72">
        <f>+SUM(AE39:AH39)</f>
        <v>360</v>
      </c>
      <c r="AE39" s="33">
        <f>360/4</f>
        <v>90</v>
      </c>
      <c r="AF39" s="33">
        <v>90</v>
      </c>
      <c r="AG39" s="33">
        <v>90</v>
      </c>
      <c r="AH39" s="33">
        <v>90</v>
      </c>
      <c r="AI39" s="33" t="s">
        <v>23</v>
      </c>
      <c r="AJ39" s="33" t="s">
        <v>21</v>
      </c>
      <c r="AK39" s="33" t="s">
        <v>6</v>
      </c>
      <c r="AL39" s="33" t="s">
        <v>6</v>
      </c>
      <c r="AM39" s="33" t="s">
        <v>6</v>
      </c>
      <c r="AN39" s="33" t="s">
        <v>24</v>
      </c>
      <c r="AO39" s="33" t="s">
        <v>117</v>
      </c>
      <c r="AP39" s="33" t="s">
        <v>101</v>
      </c>
      <c r="AQ39" s="33" t="s">
        <v>103</v>
      </c>
      <c r="AR39" s="33" t="s">
        <v>105</v>
      </c>
      <c r="AS39" s="33" t="str">
        <f t="shared" si="7"/>
        <v>Detectar</v>
      </c>
      <c r="AT39" s="80" t="s">
        <v>108</v>
      </c>
      <c r="AU39" s="80" t="s">
        <v>110</v>
      </c>
      <c r="AV39" s="80" t="s">
        <v>115</v>
      </c>
      <c r="AW39" s="33">
        <f t="shared" si="8"/>
        <v>15</v>
      </c>
      <c r="AX39" s="33">
        <f t="shared" si="9"/>
        <v>15</v>
      </c>
      <c r="AY39" s="33">
        <f t="shared" si="10"/>
        <v>15</v>
      </c>
      <c r="AZ39" s="33">
        <f t="shared" si="11"/>
        <v>10</v>
      </c>
      <c r="BA39" s="33">
        <f t="shared" si="12"/>
        <v>15</v>
      </c>
      <c r="BB39" s="33">
        <f t="shared" si="13"/>
        <v>15</v>
      </c>
      <c r="BC39" s="33">
        <f t="shared" si="14"/>
        <v>5</v>
      </c>
      <c r="BD39" s="72">
        <f t="shared" si="15"/>
        <v>90</v>
      </c>
      <c r="BE39" s="72" t="str">
        <f t="shared" si="16"/>
        <v>Moderado</v>
      </c>
      <c r="BF39" s="34" t="s">
        <v>156</v>
      </c>
      <c r="BG39" s="72" t="str">
        <f t="shared" si="17"/>
        <v>Fuerte</v>
      </c>
      <c r="BH39" s="72" t="str">
        <f t="shared" si="18"/>
        <v>Moderado</v>
      </c>
      <c r="BI39" s="72">
        <f t="shared" si="19"/>
        <v>50</v>
      </c>
      <c r="BJ39" s="149"/>
      <c r="BK39" s="186"/>
      <c r="BL39" s="39" t="s">
        <v>165</v>
      </c>
      <c r="BM39" s="39" t="s">
        <v>167</v>
      </c>
      <c r="BN39" s="66">
        <f>IF(E39=$E$7,0,IF(AND(BK37="Fuerte",BL39="Directamente"),2,IF(AND(BK37="Moderado",BL39="Directamente"),1,0)))</f>
        <v>1</v>
      </c>
      <c r="BO39" s="185"/>
      <c r="BP39" s="66">
        <f>IF(D39=$E$7,0,IF(AND(BK37="Fuerte",BL39="Indirectamente"),1,IF(AND(BK37="Fuerte",BL39="Directamente"),2,IF(AND(BK37="Moderado",BL39="Directamente"),1,0))))</f>
        <v>1</v>
      </c>
      <c r="BQ39" s="185"/>
      <c r="BR39" s="99" t="s">
        <v>42</v>
      </c>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row>
    <row r="40" spans="1:138" s="36" customFormat="1" ht="120.05" customHeight="1" x14ac:dyDescent="0.25">
      <c r="A40" s="150">
        <v>25</v>
      </c>
      <c r="B40" s="150" t="s">
        <v>430</v>
      </c>
      <c r="C40" s="99" t="s">
        <v>42</v>
      </c>
      <c r="D40" s="75" t="s">
        <v>42</v>
      </c>
      <c r="E40" s="151" t="s">
        <v>32</v>
      </c>
      <c r="F40" s="152" t="s">
        <v>69</v>
      </c>
      <c r="G40" s="152" t="s">
        <v>41</v>
      </c>
      <c r="H40" s="152" t="s">
        <v>81</v>
      </c>
      <c r="I40" s="153" t="s">
        <v>258</v>
      </c>
      <c r="J40" s="154" t="s">
        <v>259</v>
      </c>
      <c r="K40" s="153" t="s">
        <v>260</v>
      </c>
      <c r="L40" s="155">
        <v>2</v>
      </c>
      <c r="M40" s="155">
        <v>4</v>
      </c>
      <c r="N40" s="156">
        <f t="shared" si="0"/>
        <v>8</v>
      </c>
      <c r="O40" s="205" t="str">
        <f t="shared" si="1"/>
        <v>24</v>
      </c>
      <c r="P40" s="205" t="str">
        <f t="shared" si="2"/>
        <v>RIESGO ALTO</v>
      </c>
      <c r="Q40" s="205" t="s">
        <v>90</v>
      </c>
      <c r="R40" s="187">
        <f>+IF(INT(L40-BO40)&lt;=1,1,INT(L40-BO40))</f>
        <v>1</v>
      </c>
      <c r="S40" s="187">
        <f>INT(M40-BQ40)</f>
        <v>2</v>
      </c>
      <c r="T40" s="156">
        <f t="shared" si="3"/>
        <v>2</v>
      </c>
      <c r="U40" s="205" t="str">
        <f t="shared" si="4"/>
        <v>12</v>
      </c>
      <c r="V40" s="205" t="str">
        <f t="shared" si="5"/>
        <v>RIESGO BAJO</v>
      </c>
      <c r="W40" s="152" t="s">
        <v>529</v>
      </c>
      <c r="X40" s="152" t="s">
        <v>23</v>
      </c>
      <c r="Y40" s="76" t="s">
        <v>745</v>
      </c>
      <c r="Z40" s="80" t="s">
        <v>261</v>
      </c>
      <c r="AA40" s="33" t="s">
        <v>23</v>
      </c>
      <c r="AB40" s="80" t="s">
        <v>563</v>
      </c>
      <c r="AC40" s="33" t="s">
        <v>7</v>
      </c>
      <c r="AD40" s="72">
        <f t="shared" si="6"/>
        <v>12</v>
      </c>
      <c r="AE40" s="33">
        <v>3</v>
      </c>
      <c r="AF40" s="33">
        <v>3</v>
      </c>
      <c r="AG40" s="33">
        <v>3</v>
      </c>
      <c r="AH40" s="33">
        <v>3</v>
      </c>
      <c r="AI40" s="33" t="s">
        <v>23</v>
      </c>
      <c r="AJ40" s="33" t="s">
        <v>20</v>
      </c>
      <c r="AK40" s="33" t="s">
        <v>6</v>
      </c>
      <c r="AL40" s="33" t="s">
        <v>6</v>
      </c>
      <c r="AM40" s="33" t="s">
        <v>6</v>
      </c>
      <c r="AN40" s="33" t="s">
        <v>27</v>
      </c>
      <c r="AO40" s="33" t="s">
        <v>117</v>
      </c>
      <c r="AP40" s="33" t="s">
        <v>101</v>
      </c>
      <c r="AQ40" s="33" t="s">
        <v>103</v>
      </c>
      <c r="AR40" s="33" t="s">
        <v>105</v>
      </c>
      <c r="AS40" s="33" t="str">
        <f t="shared" si="7"/>
        <v>Prevenir</v>
      </c>
      <c r="AT40" s="80" t="s">
        <v>108</v>
      </c>
      <c r="AU40" s="80" t="s">
        <v>110</v>
      </c>
      <c r="AV40" s="80" t="s">
        <v>112</v>
      </c>
      <c r="AW40" s="33">
        <f t="shared" si="8"/>
        <v>15</v>
      </c>
      <c r="AX40" s="33">
        <f t="shared" si="9"/>
        <v>15</v>
      </c>
      <c r="AY40" s="33">
        <f t="shared" si="10"/>
        <v>15</v>
      </c>
      <c r="AZ40" s="33">
        <f t="shared" si="11"/>
        <v>15</v>
      </c>
      <c r="BA40" s="33">
        <f t="shared" si="12"/>
        <v>15</v>
      </c>
      <c r="BB40" s="33">
        <f t="shared" si="13"/>
        <v>15</v>
      </c>
      <c r="BC40" s="33">
        <f t="shared" si="14"/>
        <v>10</v>
      </c>
      <c r="BD40" s="72">
        <f t="shared" si="15"/>
        <v>100</v>
      </c>
      <c r="BE40" s="72" t="str">
        <f t="shared" si="16"/>
        <v>Fuerte</v>
      </c>
      <c r="BF40" s="34" t="s">
        <v>156</v>
      </c>
      <c r="BG40" s="72" t="str">
        <f t="shared" si="17"/>
        <v>Fuerte</v>
      </c>
      <c r="BH40" s="72" t="str">
        <f t="shared" si="18"/>
        <v>Fuerte</v>
      </c>
      <c r="BI40" s="72">
        <f t="shared" si="19"/>
        <v>100</v>
      </c>
      <c r="BJ40" s="149">
        <f>+AVERAGE(BI40:BI42)</f>
        <v>100</v>
      </c>
      <c r="BK40" s="186" t="str">
        <f>IF(BJ40&lt;50,"Débil",IF(BJ40=100,"Fuerte","Moderado"))</f>
        <v>Fuerte</v>
      </c>
      <c r="BL40" s="39" t="s">
        <v>165</v>
      </c>
      <c r="BM40" s="39" t="s">
        <v>165</v>
      </c>
      <c r="BN40" s="66">
        <f>IF(E40=$E$7,0,IF(AND(BK40="Fuerte",BL40="Directamente"),2,IF(AND(BK40="Moderado",BL40="Directamente"),1,0)))</f>
        <v>2</v>
      </c>
      <c r="BO40" s="185">
        <f>+AVERAGE(BN40:BN42)</f>
        <v>2</v>
      </c>
      <c r="BP40" s="66">
        <f>IF(D40=$E$7,0,IF(AND(BK40="Fuerte",BL40="Indirectamente"),1,IF(AND(BK40="Fuerte",BL40="Directamente"),2,IF(AND(BK40="Moderado",BL40="Directamente"),1,0))))</f>
        <v>2</v>
      </c>
      <c r="BQ40" s="185">
        <f>+AVERAGE(BP40:BP42)</f>
        <v>2</v>
      </c>
      <c r="BR40" s="99" t="s">
        <v>42</v>
      </c>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row>
    <row r="41" spans="1:138" s="36" customFormat="1" ht="120.05" customHeight="1" x14ac:dyDescent="0.25">
      <c r="A41" s="150"/>
      <c r="B41" s="150"/>
      <c r="C41" s="99" t="s">
        <v>42</v>
      </c>
      <c r="D41" s="75" t="s">
        <v>42</v>
      </c>
      <c r="E41" s="151"/>
      <c r="F41" s="152"/>
      <c r="G41" s="152"/>
      <c r="H41" s="152"/>
      <c r="I41" s="153"/>
      <c r="J41" s="154"/>
      <c r="K41" s="153"/>
      <c r="L41" s="155"/>
      <c r="M41" s="155"/>
      <c r="N41" s="156">
        <f t="shared" si="0"/>
        <v>0</v>
      </c>
      <c r="O41" s="205" t="str">
        <f t="shared" si="1"/>
        <v/>
      </c>
      <c r="P41" s="205">
        <f t="shared" si="2"/>
        <v>0</v>
      </c>
      <c r="Q41" s="205"/>
      <c r="R41" s="155">
        <f>+L41-BN41</f>
        <v>-2</v>
      </c>
      <c r="S41" s="155">
        <f>+M41-BQ41</f>
        <v>0</v>
      </c>
      <c r="T41" s="156">
        <f t="shared" si="3"/>
        <v>0</v>
      </c>
      <c r="U41" s="205" t="str">
        <f t="shared" si="4"/>
        <v>-20</v>
      </c>
      <c r="V41" s="205">
        <f t="shared" si="5"/>
        <v>0</v>
      </c>
      <c r="W41" s="155"/>
      <c r="X41" s="155"/>
      <c r="Y41" s="76" t="s">
        <v>746</v>
      </c>
      <c r="Z41" s="80" t="s">
        <v>564</v>
      </c>
      <c r="AA41" s="33" t="s">
        <v>23</v>
      </c>
      <c r="AB41" s="80" t="s">
        <v>565</v>
      </c>
      <c r="AC41" s="33" t="s">
        <v>7</v>
      </c>
      <c r="AD41" s="72">
        <f t="shared" si="6"/>
        <v>48</v>
      </c>
      <c r="AE41" s="33">
        <v>12</v>
      </c>
      <c r="AF41" s="33">
        <v>12</v>
      </c>
      <c r="AG41" s="33">
        <v>12</v>
      </c>
      <c r="AH41" s="33">
        <v>12</v>
      </c>
      <c r="AI41" s="33" t="s">
        <v>23</v>
      </c>
      <c r="AJ41" s="33" t="s">
        <v>20</v>
      </c>
      <c r="AK41" s="33" t="s">
        <v>6</v>
      </c>
      <c r="AL41" s="33" t="s">
        <v>6</v>
      </c>
      <c r="AM41" s="33" t="s">
        <v>6</v>
      </c>
      <c r="AN41" s="33" t="s">
        <v>25</v>
      </c>
      <c r="AO41" s="33" t="s">
        <v>117</v>
      </c>
      <c r="AP41" s="33" t="s">
        <v>101</v>
      </c>
      <c r="AQ41" s="33" t="s">
        <v>103</v>
      </c>
      <c r="AR41" s="33" t="s">
        <v>105</v>
      </c>
      <c r="AS41" s="33" t="str">
        <f t="shared" si="7"/>
        <v>Prevenir</v>
      </c>
      <c r="AT41" s="80" t="s">
        <v>108</v>
      </c>
      <c r="AU41" s="80" t="s">
        <v>110</v>
      </c>
      <c r="AV41" s="80" t="s">
        <v>112</v>
      </c>
      <c r="AW41" s="33">
        <f t="shared" si="8"/>
        <v>15</v>
      </c>
      <c r="AX41" s="33">
        <f t="shared" si="9"/>
        <v>15</v>
      </c>
      <c r="AY41" s="33">
        <f t="shared" si="10"/>
        <v>15</v>
      </c>
      <c r="AZ41" s="33">
        <f t="shared" si="11"/>
        <v>15</v>
      </c>
      <c r="BA41" s="33">
        <f t="shared" si="12"/>
        <v>15</v>
      </c>
      <c r="BB41" s="33">
        <f t="shared" si="13"/>
        <v>15</v>
      </c>
      <c r="BC41" s="33">
        <f t="shared" si="14"/>
        <v>10</v>
      </c>
      <c r="BD41" s="72">
        <f t="shared" si="15"/>
        <v>100</v>
      </c>
      <c r="BE41" s="72" t="str">
        <f t="shared" si="16"/>
        <v>Fuerte</v>
      </c>
      <c r="BF41" s="34" t="s">
        <v>156</v>
      </c>
      <c r="BG41" s="72" t="str">
        <f t="shared" si="17"/>
        <v>Fuerte</v>
      </c>
      <c r="BH41" s="72" t="str">
        <f t="shared" si="18"/>
        <v>Fuerte</v>
      </c>
      <c r="BI41" s="72">
        <f t="shared" si="19"/>
        <v>100</v>
      </c>
      <c r="BJ41" s="149"/>
      <c r="BK41" s="186"/>
      <c r="BL41" s="39" t="s">
        <v>165</v>
      </c>
      <c r="BM41" s="39" t="s">
        <v>165</v>
      </c>
      <c r="BN41" s="66">
        <f>IF(E41=$E$7,0,IF(AND(BK40="Fuerte",BL41="Directamente"),2,IF(AND(BK40="Moderado",BL41="Directamente"),1,0)))</f>
        <v>2</v>
      </c>
      <c r="BO41" s="185"/>
      <c r="BP41" s="66">
        <f>IF(D41=$E$7,0,IF(AND(BK40="Fuerte",BL41="Indirectamente"),1,IF(AND(BK40="Fuerte",BL41="Directamente"),2,IF(AND(BK40="Moderado",BL41="Directamente"),1,0))))</f>
        <v>2</v>
      </c>
      <c r="BQ41" s="185"/>
      <c r="BR41" s="99" t="s">
        <v>42</v>
      </c>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row>
    <row r="42" spans="1:138" s="36" customFormat="1" ht="120.05" customHeight="1" x14ac:dyDescent="0.25">
      <c r="A42" s="150"/>
      <c r="B42" s="150"/>
      <c r="C42" s="99" t="s">
        <v>42</v>
      </c>
      <c r="D42" s="75" t="s">
        <v>42</v>
      </c>
      <c r="E42" s="151"/>
      <c r="F42" s="152"/>
      <c r="G42" s="152"/>
      <c r="H42" s="152"/>
      <c r="I42" s="153"/>
      <c r="J42" s="154"/>
      <c r="K42" s="153"/>
      <c r="L42" s="155"/>
      <c r="M42" s="155"/>
      <c r="N42" s="156">
        <f t="shared" si="0"/>
        <v>0</v>
      </c>
      <c r="O42" s="205" t="str">
        <f t="shared" si="1"/>
        <v/>
      </c>
      <c r="P42" s="205">
        <f t="shared" si="2"/>
        <v>0</v>
      </c>
      <c r="Q42" s="205"/>
      <c r="R42" s="155">
        <f>+L42-BN42</f>
        <v>-2</v>
      </c>
      <c r="S42" s="155">
        <f>+M42-BQ42</f>
        <v>0</v>
      </c>
      <c r="T42" s="156">
        <f t="shared" si="3"/>
        <v>0</v>
      </c>
      <c r="U42" s="205" t="str">
        <f t="shared" si="4"/>
        <v>-20</v>
      </c>
      <c r="V42" s="205">
        <f t="shared" si="5"/>
        <v>0</v>
      </c>
      <c r="W42" s="155"/>
      <c r="X42" s="155"/>
      <c r="Y42" s="76" t="s">
        <v>747</v>
      </c>
      <c r="Z42" s="80" t="s">
        <v>566</v>
      </c>
      <c r="AA42" s="33" t="s">
        <v>23</v>
      </c>
      <c r="AB42" s="80" t="s">
        <v>388</v>
      </c>
      <c r="AC42" s="33" t="s">
        <v>7</v>
      </c>
      <c r="AD42" s="72">
        <f t="shared" si="6"/>
        <v>0</v>
      </c>
      <c r="AE42" s="33">
        <v>0</v>
      </c>
      <c r="AF42" s="33">
        <v>0</v>
      </c>
      <c r="AG42" s="33">
        <v>0</v>
      </c>
      <c r="AH42" s="33">
        <v>0</v>
      </c>
      <c r="AI42" s="33" t="s">
        <v>6</v>
      </c>
      <c r="AJ42" s="33" t="s">
        <v>20</v>
      </c>
      <c r="AK42" s="33" t="s">
        <v>6</v>
      </c>
      <c r="AL42" s="33" t="s">
        <v>6</v>
      </c>
      <c r="AM42" s="33" t="s">
        <v>6</v>
      </c>
      <c r="AN42" s="33" t="s">
        <v>29</v>
      </c>
      <c r="AO42" s="33" t="s">
        <v>117</v>
      </c>
      <c r="AP42" s="33" t="s">
        <v>101</v>
      </c>
      <c r="AQ42" s="33" t="s">
        <v>103</v>
      </c>
      <c r="AR42" s="33" t="s">
        <v>105</v>
      </c>
      <c r="AS42" s="33" t="str">
        <f t="shared" si="7"/>
        <v>Prevenir</v>
      </c>
      <c r="AT42" s="80" t="s">
        <v>108</v>
      </c>
      <c r="AU42" s="80" t="s">
        <v>110</v>
      </c>
      <c r="AV42" s="80" t="s">
        <v>112</v>
      </c>
      <c r="AW42" s="33">
        <f t="shared" si="8"/>
        <v>15</v>
      </c>
      <c r="AX42" s="33">
        <f t="shared" si="9"/>
        <v>15</v>
      </c>
      <c r="AY42" s="33">
        <f t="shared" si="10"/>
        <v>15</v>
      </c>
      <c r="AZ42" s="33">
        <f t="shared" si="11"/>
        <v>15</v>
      </c>
      <c r="BA42" s="33">
        <f t="shared" si="12"/>
        <v>15</v>
      </c>
      <c r="BB42" s="33">
        <f t="shared" si="13"/>
        <v>15</v>
      </c>
      <c r="BC42" s="33">
        <f t="shared" si="14"/>
        <v>10</v>
      </c>
      <c r="BD42" s="72">
        <f t="shared" si="15"/>
        <v>100</v>
      </c>
      <c r="BE42" s="72" t="str">
        <f t="shared" si="16"/>
        <v>Fuerte</v>
      </c>
      <c r="BF42" s="34" t="s">
        <v>156</v>
      </c>
      <c r="BG42" s="72" t="str">
        <f t="shared" si="17"/>
        <v>Fuerte</v>
      </c>
      <c r="BH42" s="72" t="str">
        <f t="shared" si="18"/>
        <v>Fuerte</v>
      </c>
      <c r="BI42" s="72">
        <f t="shared" si="19"/>
        <v>100</v>
      </c>
      <c r="BJ42" s="149"/>
      <c r="BK42" s="186"/>
      <c r="BL42" s="39" t="s">
        <v>165</v>
      </c>
      <c r="BM42" s="39" t="s">
        <v>165</v>
      </c>
      <c r="BN42" s="66">
        <f>IF(E42=$E$7,0,IF(AND(BK40="Fuerte",BL42="Directamente"),2,IF(AND(BK40="Moderado",BL42="Directamente"),1,0)))</f>
        <v>2</v>
      </c>
      <c r="BO42" s="185"/>
      <c r="BP42" s="66">
        <f>IF(D42=$E$7,0,IF(AND(BK40="Fuerte",BL42="Indirectamente"),1,IF(AND(BK40="Fuerte",BL42="Directamente"),2,IF(AND(BK40="Moderado",BL42="Directamente"),1,0))))</f>
        <v>2</v>
      </c>
      <c r="BQ42" s="185"/>
      <c r="BR42" s="99" t="s">
        <v>42</v>
      </c>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row>
    <row r="43" spans="1:138" s="36" customFormat="1" ht="116.3" customHeight="1" x14ac:dyDescent="0.25">
      <c r="A43" s="74">
        <v>26</v>
      </c>
      <c r="B43" s="74" t="s">
        <v>431</v>
      </c>
      <c r="C43" s="99" t="s">
        <v>42</v>
      </c>
      <c r="D43" s="75" t="s">
        <v>42</v>
      </c>
      <c r="E43" s="75" t="s">
        <v>34</v>
      </c>
      <c r="F43" s="70" t="s">
        <v>65</v>
      </c>
      <c r="G43" s="70" t="s">
        <v>76</v>
      </c>
      <c r="H43" s="70" t="s">
        <v>71</v>
      </c>
      <c r="I43" s="76" t="s">
        <v>262</v>
      </c>
      <c r="J43" s="77" t="s">
        <v>748</v>
      </c>
      <c r="K43" s="76" t="s">
        <v>263</v>
      </c>
      <c r="L43" s="71">
        <v>1</v>
      </c>
      <c r="M43" s="71">
        <v>5</v>
      </c>
      <c r="N43" s="66">
        <f t="shared" si="0"/>
        <v>5</v>
      </c>
      <c r="O43" s="63" t="str">
        <f t="shared" si="1"/>
        <v>15</v>
      </c>
      <c r="P43" s="63" t="str">
        <f t="shared" si="2"/>
        <v>RIESGO EXTREMO</v>
      </c>
      <c r="Q43" s="63" t="s">
        <v>90</v>
      </c>
      <c r="R43" s="73">
        <f>INT(L43-BO43)</f>
        <v>1</v>
      </c>
      <c r="S43" s="73">
        <f>INT(M43-BQ43)</f>
        <v>5</v>
      </c>
      <c r="T43" s="66">
        <f t="shared" si="3"/>
        <v>5</v>
      </c>
      <c r="U43" s="63" t="str">
        <f t="shared" si="4"/>
        <v>15</v>
      </c>
      <c r="V43" s="63" t="str">
        <f t="shared" si="5"/>
        <v>RIESGO EXTREMO</v>
      </c>
      <c r="W43" s="70" t="s">
        <v>529</v>
      </c>
      <c r="X43" s="70" t="s">
        <v>23</v>
      </c>
      <c r="Y43" s="76" t="s">
        <v>749</v>
      </c>
      <c r="Z43" s="80" t="s">
        <v>264</v>
      </c>
      <c r="AA43" s="33" t="s">
        <v>23</v>
      </c>
      <c r="AB43" s="80" t="s">
        <v>567</v>
      </c>
      <c r="AC43" s="33" t="s">
        <v>7</v>
      </c>
      <c r="AD43" s="72">
        <f t="shared" si="6"/>
        <v>12</v>
      </c>
      <c r="AE43" s="33">
        <v>3</v>
      </c>
      <c r="AF43" s="33">
        <v>3</v>
      </c>
      <c r="AG43" s="33">
        <v>3</v>
      </c>
      <c r="AH43" s="33">
        <v>3</v>
      </c>
      <c r="AI43" s="33" t="s">
        <v>23</v>
      </c>
      <c r="AJ43" s="33" t="s">
        <v>20</v>
      </c>
      <c r="AK43" s="33" t="s">
        <v>6</v>
      </c>
      <c r="AL43" s="33" t="s">
        <v>6</v>
      </c>
      <c r="AM43" s="33" t="s">
        <v>6</v>
      </c>
      <c r="AN43" s="33" t="s">
        <v>27</v>
      </c>
      <c r="AO43" s="33" t="s">
        <v>117</v>
      </c>
      <c r="AP43" s="33" t="s">
        <v>101</v>
      </c>
      <c r="AQ43" s="33" t="s">
        <v>103</v>
      </c>
      <c r="AR43" s="33" t="s">
        <v>105</v>
      </c>
      <c r="AS43" s="33" t="str">
        <f t="shared" si="7"/>
        <v>Prevenir</v>
      </c>
      <c r="AT43" s="80" t="s">
        <v>108</v>
      </c>
      <c r="AU43" s="80" t="s">
        <v>110</v>
      </c>
      <c r="AV43" s="80" t="s">
        <v>112</v>
      </c>
      <c r="AW43" s="33">
        <f t="shared" si="8"/>
        <v>15</v>
      </c>
      <c r="AX43" s="33">
        <f t="shared" si="9"/>
        <v>15</v>
      </c>
      <c r="AY43" s="33">
        <f t="shared" si="10"/>
        <v>15</v>
      </c>
      <c r="AZ43" s="33">
        <f t="shared" si="11"/>
        <v>15</v>
      </c>
      <c r="BA43" s="33">
        <f t="shared" si="12"/>
        <v>15</v>
      </c>
      <c r="BB43" s="33">
        <f t="shared" si="13"/>
        <v>15</v>
      </c>
      <c r="BC43" s="33">
        <f t="shared" si="14"/>
        <v>10</v>
      </c>
      <c r="BD43" s="72">
        <f t="shared" si="15"/>
        <v>100</v>
      </c>
      <c r="BE43" s="72" t="str">
        <f t="shared" si="16"/>
        <v>Fuerte</v>
      </c>
      <c r="BF43" s="34" t="s">
        <v>156</v>
      </c>
      <c r="BG43" s="72" t="str">
        <f t="shared" si="17"/>
        <v>Fuerte</v>
      </c>
      <c r="BH43" s="72" t="str">
        <f t="shared" si="18"/>
        <v>Fuerte</v>
      </c>
      <c r="BI43" s="72">
        <f t="shared" si="19"/>
        <v>100</v>
      </c>
      <c r="BJ43" s="65">
        <f>+AVERAGE(BI43:BI43)</f>
        <v>100</v>
      </c>
      <c r="BK43" s="72" t="str">
        <f>IF(BJ43&lt;50,"Débil",IF(BJ43=100,"Fuerte","Moderado"))</f>
        <v>Fuerte</v>
      </c>
      <c r="BL43" s="39" t="s">
        <v>165</v>
      </c>
      <c r="BM43" s="39" t="s">
        <v>165</v>
      </c>
      <c r="BN43" s="66">
        <f>IF(E43=$E$7,0,IF(AND(BK43="Fuerte",BL43="Directamente"),2,IF(AND(BK43="Moderado",BL43="Directamente"),1,0)))</f>
        <v>0</v>
      </c>
      <c r="BO43" s="81">
        <f>+AVERAGE(BN43:BN43)</f>
        <v>0</v>
      </c>
      <c r="BP43" s="66">
        <f>IF(D43=$E$7,0,IF(AND(BK43="Fuerte",BL43="Indirectamente"),1,IF(AND(BK43="Fuerte",BL43="Directamente"),2,IF(AND(BK43="Moderado",BL43="Directamente"),1,0))))</f>
        <v>2</v>
      </c>
      <c r="BQ43" s="81">
        <f>+IF(E43="De Corrupción",0,AVERAGE(BP43:BP43))</f>
        <v>0</v>
      </c>
      <c r="BR43" s="99" t="s">
        <v>42</v>
      </c>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row>
    <row r="44" spans="1:138" s="35" customFormat="1" x14ac:dyDescent="0.25">
      <c r="B44" s="40"/>
      <c r="C44" s="41"/>
      <c r="D44" s="46"/>
      <c r="I44" s="42"/>
      <c r="K44" s="42"/>
      <c r="N44" s="209"/>
      <c r="O44" s="210"/>
      <c r="P44" s="43"/>
      <c r="Q44" s="44"/>
      <c r="T44" s="209"/>
      <c r="U44" s="210"/>
      <c r="V44" s="43"/>
      <c r="Z44" s="45"/>
      <c r="AA44" s="42"/>
      <c r="AB44" s="42"/>
      <c r="AC44" s="42"/>
      <c r="AD44" s="42"/>
      <c r="AE44" s="42"/>
      <c r="AF44" s="42"/>
      <c r="AG44" s="42"/>
      <c r="AH44" s="42"/>
      <c r="AI44" s="42"/>
      <c r="AJ44" s="42"/>
      <c r="AK44" s="42"/>
      <c r="AL44" s="42"/>
      <c r="AM44" s="42"/>
      <c r="AN44" s="42"/>
      <c r="AO44" s="42"/>
      <c r="AP44" s="45"/>
      <c r="AQ44" s="45"/>
      <c r="AR44" s="45"/>
      <c r="AS44" s="45"/>
      <c r="AT44" s="45"/>
      <c r="AU44" s="45"/>
      <c r="AV44" s="45"/>
      <c r="AW44" s="45"/>
      <c r="AX44" s="45"/>
      <c r="AY44" s="45"/>
      <c r="AZ44" s="45"/>
      <c r="BA44" s="45"/>
      <c r="BB44" s="45"/>
      <c r="BC44" s="45"/>
      <c r="BD44" s="45"/>
      <c r="BE44" s="45"/>
      <c r="BF44" s="42"/>
      <c r="BG44" s="42"/>
      <c r="BH44" s="42"/>
      <c r="BI44" s="42"/>
      <c r="BJ44" s="214"/>
      <c r="BK44" s="42"/>
      <c r="BR44" s="41"/>
    </row>
    <row r="45" spans="1:138" s="35" customFormat="1" x14ac:dyDescent="0.25">
      <c r="B45" s="40"/>
      <c r="C45" s="41"/>
      <c r="D45" s="46"/>
      <c r="I45" s="42"/>
      <c r="K45" s="42"/>
      <c r="N45" s="209"/>
      <c r="O45" s="210"/>
      <c r="P45" s="43"/>
      <c r="Q45" s="44"/>
      <c r="T45" s="209"/>
      <c r="U45" s="210"/>
      <c r="V45" s="43"/>
      <c r="Z45" s="45"/>
      <c r="AA45" s="42"/>
      <c r="AB45" s="42"/>
      <c r="AC45" s="42"/>
      <c r="AD45" s="42"/>
      <c r="AE45" s="42"/>
      <c r="AF45" s="42"/>
      <c r="AG45" s="42"/>
      <c r="AH45" s="42"/>
      <c r="AI45" s="42"/>
      <c r="AJ45" s="42"/>
      <c r="AK45" s="42"/>
      <c r="AL45" s="42"/>
      <c r="AM45" s="42"/>
      <c r="AN45" s="42"/>
      <c r="AO45" s="42"/>
      <c r="AP45" s="45"/>
      <c r="AQ45" s="45"/>
      <c r="AR45" s="45"/>
      <c r="AS45" s="45"/>
      <c r="AT45" s="45"/>
      <c r="AU45" s="45"/>
      <c r="AV45" s="45"/>
      <c r="AW45" s="45"/>
      <c r="AX45" s="45"/>
      <c r="AY45" s="45"/>
      <c r="AZ45" s="45"/>
      <c r="BA45" s="45"/>
      <c r="BB45" s="45"/>
      <c r="BC45" s="45"/>
      <c r="BD45" s="45"/>
      <c r="BE45" s="45"/>
      <c r="BF45" s="42"/>
      <c r="BG45" s="42"/>
      <c r="BH45" s="42"/>
      <c r="BI45" s="42"/>
      <c r="BJ45" s="214"/>
      <c r="BK45" s="42"/>
      <c r="BR45" s="41"/>
    </row>
    <row r="46" spans="1:138" x14ac:dyDescent="0.25">
      <c r="I46" s="22"/>
      <c r="K46" s="22"/>
      <c r="N46" s="203"/>
      <c r="O46" s="204"/>
      <c r="Q46" s="4"/>
      <c r="T46" s="203"/>
      <c r="U46" s="204"/>
      <c r="Z46" s="21"/>
      <c r="AA46" s="22"/>
      <c r="AB46" s="22"/>
      <c r="AC46" s="22"/>
      <c r="AD46" s="22"/>
      <c r="AE46" s="22"/>
      <c r="AF46" s="22"/>
      <c r="AG46" s="22"/>
      <c r="AH46" s="22"/>
      <c r="AI46" s="22"/>
      <c r="AJ46" s="22"/>
      <c r="AK46" s="22"/>
      <c r="AL46" s="22"/>
      <c r="AM46" s="22"/>
      <c r="AN46" s="22"/>
      <c r="AO46" s="22"/>
      <c r="AP46" s="21"/>
      <c r="AQ46" s="21"/>
      <c r="AR46" s="21"/>
      <c r="AS46" s="21"/>
      <c r="AT46" s="21"/>
      <c r="AU46" s="21"/>
      <c r="AV46" s="21"/>
      <c r="AW46" s="21"/>
      <c r="AX46" s="21"/>
      <c r="AY46" s="21"/>
      <c r="AZ46" s="21"/>
      <c r="BA46" s="21"/>
      <c r="BB46" s="21"/>
      <c r="BC46" s="21"/>
      <c r="BD46" s="21"/>
      <c r="BE46" s="21"/>
      <c r="BF46" s="22"/>
      <c r="BG46" s="22"/>
      <c r="BH46" s="22"/>
      <c r="BI46" s="22"/>
      <c r="BJ46" s="213"/>
      <c r="BK46" s="22"/>
    </row>
    <row r="47" spans="1:138" x14ac:dyDescent="0.25">
      <c r="I47" s="22"/>
      <c r="K47" s="22"/>
      <c r="Q47" s="4"/>
      <c r="Z47" s="21"/>
      <c r="AA47" s="22"/>
      <c r="AB47" s="22"/>
      <c r="AC47" s="22"/>
      <c r="AD47" s="22"/>
      <c r="AE47" s="22"/>
      <c r="AF47" s="22"/>
      <c r="AG47" s="22"/>
      <c r="AH47" s="22"/>
      <c r="AI47" s="22"/>
      <c r="AJ47" s="22"/>
      <c r="AK47" s="22"/>
      <c r="AL47" s="22"/>
      <c r="AM47" s="22"/>
      <c r="AN47" s="22"/>
      <c r="AO47" s="22"/>
      <c r="AP47" s="21"/>
      <c r="AQ47" s="21"/>
      <c r="AR47" s="21"/>
      <c r="AS47" s="21"/>
      <c r="AT47" s="21"/>
      <c r="AU47" s="21"/>
      <c r="AV47" s="21"/>
      <c r="AW47" s="21"/>
      <c r="AX47" s="21"/>
      <c r="AY47" s="21"/>
      <c r="AZ47" s="21"/>
      <c r="BA47" s="21"/>
      <c r="BB47" s="21"/>
      <c r="BC47" s="21"/>
      <c r="BD47" s="21"/>
      <c r="BE47" s="21"/>
      <c r="BF47" s="22"/>
      <c r="BG47" s="22"/>
      <c r="BH47" s="22"/>
      <c r="BI47" s="22"/>
      <c r="BJ47" s="22"/>
      <c r="BK47" s="22"/>
    </row>
    <row r="48" spans="1:138" x14ac:dyDescent="0.25">
      <c r="I48" s="22"/>
      <c r="K48" s="22"/>
      <c r="Z48" s="21"/>
      <c r="AA48" s="22"/>
      <c r="AB48" s="22"/>
      <c r="AC48" s="22"/>
      <c r="AD48" s="22"/>
      <c r="AE48" s="22"/>
      <c r="AF48" s="22"/>
      <c r="AG48" s="22"/>
      <c r="AH48" s="22"/>
      <c r="AI48" s="22"/>
      <c r="AJ48" s="22"/>
      <c r="AK48" s="22"/>
      <c r="AL48" s="22"/>
      <c r="AM48" s="22"/>
      <c r="AN48" s="22"/>
      <c r="AO48" s="22"/>
      <c r="AP48" s="21"/>
      <c r="AQ48" s="21"/>
      <c r="AR48" s="21"/>
      <c r="AS48" s="21"/>
      <c r="AT48" s="21"/>
      <c r="AU48" s="21"/>
      <c r="AV48" s="21"/>
      <c r="AW48" s="21"/>
      <c r="AX48" s="21"/>
      <c r="AY48" s="21"/>
      <c r="AZ48" s="21"/>
      <c r="BA48" s="21"/>
      <c r="BB48" s="21"/>
      <c r="BC48" s="21"/>
      <c r="BD48" s="21"/>
      <c r="BE48" s="21"/>
      <c r="BF48" s="22"/>
      <c r="BG48" s="22"/>
      <c r="BH48" s="22"/>
      <c r="BI48" s="22"/>
      <c r="BJ48" s="22"/>
      <c r="BK48" s="22"/>
    </row>
    <row r="49" spans="9:62" x14ac:dyDescent="0.25">
      <c r="I49" s="22"/>
      <c r="K49" s="22"/>
      <c r="N49" s="203"/>
      <c r="O49" s="204"/>
      <c r="T49" s="203"/>
      <c r="U49" s="204"/>
      <c r="BJ49" s="203"/>
    </row>
    <row r="50" spans="9:62" x14ac:dyDescent="0.25">
      <c r="I50" s="22"/>
      <c r="K50" s="22"/>
      <c r="N50" s="203"/>
      <c r="O50" s="204"/>
      <c r="T50" s="203"/>
      <c r="U50" s="204"/>
      <c r="BJ50" s="203"/>
    </row>
    <row r="51" spans="9:62" x14ac:dyDescent="0.25">
      <c r="K51" s="22"/>
      <c r="N51" s="203"/>
      <c r="O51" s="204"/>
      <c r="T51" s="203"/>
      <c r="U51" s="204"/>
      <c r="BJ51" s="203"/>
    </row>
    <row r="52" spans="9:62" x14ac:dyDescent="0.25">
      <c r="K52" s="22"/>
      <c r="N52" s="203"/>
      <c r="O52" s="204"/>
      <c r="T52" s="203"/>
      <c r="U52" s="204"/>
      <c r="BJ52" s="203"/>
    </row>
    <row r="53" spans="9:62" x14ac:dyDescent="0.25">
      <c r="K53" s="22"/>
      <c r="N53" s="203"/>
      <c r="O53" s="204"/>
      <c r="T53" s="203"/>
      <c r="U53" s="204"/>
      <c r="BJ53" s="203"/>
    </row>
    <row r="54" spans="9:62" x14ac:dyDescent="0.25">
      <c r="K54" s="22"/>
      <c r="N54" s="203"/>
      <c r="O54" s="204"/>
      <c r="T54" s="203"/>
      <c r="U54" s="204"/>
      <c r="BJ54" s="203"/>
    </row>
    <row r="55" spans="9:62" x14ac:dyDescent="0.25">
      <c r="K55" s="22"/>
      <c r="N55" s="203"/>
      <c r="O55" s="204"/>
      <c r="T55" s="203"/>
      <c r="U55" s="204"/>
      <c r="BJ55" s="203"/>
    </row>
    <row r="56" spans="9:62" x14ac:dyDescent="0.25">
      <c r="K56" s="22"/>
      <c r="N56" s="203"/>
      <c r="O56" s="204"/>
      <c r="T56" s="203"/>
      <c r="U56" s="204"/>
      <c r="BJ56" s="203"/>
    </row>
    <row r="57" spans="9:62" x14ac:dyDescent="0.25">
      <c r="K57" s="22"/>
      <c r="N57" s="203"/>
      <c r="O57" s="204"/>
      <c r="T57" s="203"/>
      <c r="U57" s="204"/>
      <c r="BJ57" s="203"/>
    </row>
    <row r="58" spans="9:62" x14ac:dyDescent="0.25">
      <c r="K58" s="22"/>
    </row>
    <row r="59" spans="9:62" x14ac:dyDescent="0.25">
      <c r="K59" s="22"/>
    </row>
    <row r="60" spans="9:62" x14ac:dyDescent="0.25">
      <c r="K60" s="22"/>
    </row>
    <row r="61" spans="9:62" x14ac:dyDescent="0.25">
      <c r="K61" s="22"/>
      <c r="N61" s="203"/>
      <c r="O61" s="204"/>
      <c r="T61" s="203"/>
      <c r="U61" s="204"/>
      <c r="BJ61" s="203"/>
    </row>
    <row r="62" spans="9:62" x14ac:dyDescent="0.25">
      <c r="K62" s="22"/>
      <c r="N62" s="203"/>
      <c r="O62" s="204"/>
      <c r="T62" s="203"/>
      <c r="U62" s="204"/>
      <c r="BJ62" s="203"/>
    </row>
    <row r="63" spans="9:62" x14ac:dyDescent="0.25">
      <c r="K63" s="22"/>
      <c r="N63" s="203"/>
      <c r="O63" s="204"/>
      <c r="T63" s="203"/>
      <c r="U63" s="204"/>
      <c r="BJ63" s="203"/>
    </row>
    <row r="64" spans="9:62" x14ac:dyDescent="0.25">
      <c r="K64" s="22"/>
      <c r="N64" s="203"/>
      <c r="O64" s="204"/>
      <c r="T64" s="203"/>
      <c r="U64" s="204"/>
      <c r="BJ64" s="203"/>
    </row>
    <row r="65" spans="11:62" x14ac:dyDescent="0.25">
      <c r="K65" s="22"/>
      <c r="N65" s="203"/>
      <c r="O65" s="204"/>
      <c r="T65" s="203"/>
      <c r="U65" s="204"/>
      <c r="BJ65" s="203"/>
    </row>
    <row r="66" spans="11:62" x14ac:dyDescent="0.25">
      <c r="K66" s="22"/>
      <c r="N66" s="203"/>
      <c r="O66" s="204"/>
      <c r="T66" s="203"/>
      <c r="U66" s="204"/>
      <c r="BJ66" s="203"/>
    </row>
    <row r="67" spans="11:62" x14ac:dyDescent="0.25">
      <c r="K67" s="22"/>
      <c r="N67" s="203"/>
      <c r="O67" s="204"/>
      <c r="T67" s="203"/>
      <c r="U67" s="204"/>
      <c r="BJ67" s="203"/>
    </row>
    <row r="68" spans="11:62" x14ac:dyDescent="0.25">
      <c r="K68" s="22"/>
      <c r="N68" s="203"/>
      <c r="O68" s="204"/>
      <c r="T68" s="203"/>
      <c r="U68" s="204"/>
      <c r="BJ68" s="203"/>
    </row>
    <row r="69" spans="11:62" x14ac:dyDescent="0.25">
      <c r="K69" s="22"/>
      <c r="N69" s="203"/>
      <c r="O69" s="204"/>
      <c r="T69" s="203"/>
      <c r="U69" s="204"/>
      <c r="BJ69" s="203"/>
    </row>
    <row r="70" spans="11:62" x14ac:dyDescent="0.25">
      <c r="K70" s="22"/>
    </row>
    <row r="71" spans="11:62" x14ac:dyDescent="0.25">
      <c r="K71" s="22"/>
    </row>
    <row r="72" spans="11:62" x14ac:dyDescent="0.25">
      <c r="K72" s="22"/>
      <c r="N72" s="203"/>
      <c r="O72" s="204"/>
      <c r="T72" s="203"/>
      <c r="U72" s="204"/>
      <c r="BJ72" s="203"/>
    </row>
    <row r="73" spans="11:62" x14ac:dyDescent="0.25">
      <c r="K73" s="22"/>
      <c r="N73" s="203"/>
      <c r="O73" s="204"/>
      <c r="T73" s="203"/>
      <c r="U73" s="204"/>
      <c r="BJ73" s="203"/>
    </row>
    <row r="74" spans="11:62" x14ac:dyDescent="0.25">
      <c r="K74" s="22"/>
    </row>
    <row r="75" spans="11:62" x14ac:dyDescent="0.25">
      <c r="K75" s="22"/>
      <c r="N75" s="203"/>
      <c r="O75" s="204"/>
      <c r="T75" s="203"/>
      <c r="U75" s="204"/>
      <c r="BJ75" s="203"/>
    </row>
    <row r="76" spans="11:62" x14ac:dyDescent="0.25">
      <c r="K76" s="22"/>
      <c r="N76" s="203"/>
      <c r="O76" s="204"/>
      <c r="T76" s="203"/>
      <c r="U76" s="204"/>
      <c r="BJ76" s="203"/>
    </row>
    <row r="77" spans="11:62" x14ac:dyDescent="0.25">
      <c r="K77" s="22"/>
      <c r="N77" s="203"/>
      <c r="O77" s="204"/>
      <c r="T77" s="203"/>
      <c r="U77" s="204"/>
      <c r="BJ77" s="203"/>
    </row>
    <row r="78" spans="11:62" x14ac:dyDescent="0.25">
      <c r="K78" s="22"/>
      <c r="N78" s="203"/>
      <c r="O78" s="204"/>
      <c r="T78" s="203"/>
      <c r="U78" s="204"/>
      <c r="BJ78" s="203"/>
    </row>
    <row r="79" spans="11:62" x14ac:dyDescent="0.25">
      <c r="K79" s="22"/>
      <c r="N79" s="203"/>
      <c r="O79" s="204"/>
      <c r="T79" s="203"/>
      <c r="U79" s="204"/>
      <c r="BJ79" s="203"/>
    </row>
    <row r="80" spans="11:62" x14ac:dyDescent="0.25">
      <c r="K80" s="22"/>
      <c r="N80" s="203"/>
      <c r="O80" s="204"/>
      <c r="T80" s="203"/>
      <c r="U80" s="204"/>
      <c r="BJ80" s="203"/>
    </row>
    <row r="81" spans="11:62" x14ac:dyDescent="0.25">
      <c r="K81" s="22"/>
      <c r="N81" s="203"/>
      <c r="O81" s="204"/>
      <c r="T81" s="203"/>
      <c r="U81" s="204"/>
      <c r="BJ81" s="203"/>
    </row>
    <row r="82" spans="11:62" x14ac:dyDescent="0.25">
      <c r="K82" s="22"/>
      <c r="N82" s="203"/>
      <c r="O82" s="204"/>
      <c r="T82" s="203"/>
      <c r="U82" s="204"/>
      <c r="BJ82" s="203"/>
    </row>
    <row r="83" spans="11:62" x14ac:dyDescent="0.25">
      <c r="K83" s="22"/>
      <c r="N83" s="203"/>
      <c r="O83" s="204"/>
      <c r="T83" s="203"/>
      <c r="U83" s="204"/>
      <c r="BJ83" s="203"/>
    </row>
    <row r="84" spans="11:62" x14ac:dyDescent="0.25">
      <c r="K84" s="22"/>
      <c r="N84" s="203"/>
      <c r="O84" s="204"/>
      <c r="T84" s="203"/>
      <c r="U84" s="204"/>
      <c r="BJ84" s="203"/>
    </row>
    <row r="85" spans="11:62" x14ac:dyDescent="0.25">
      <c r="K85" s="22"/>
    </row>
    <row r="86" spans="11:62" x14ac:dyDescent="0.25">
      <c r="K86" s="22"/>
      <c r="N86" s="203"/>
      <c r="O86" s="204"/>
      <c r="T86" s="203"/>
      <c r="U86" s="204"/>
      <c r="BJ86" s="203"/>
    </row>
    <row r="87" spans="11:62" x14ac:dyDescent="0.25">
      <c r="K87" s="22"/>
      <c r="N87" s="203"/>
      <c r="O87" s="204"/>
      <c r="T87" s="203"/>
      <c r="U87" s="204"/>
      <c r="BJ87" s="203"/>
    </row>
    <row r="88" spans="11:62" x14ac:dyDescent="0.25">
      <c r="K88" s="22"/>
      <c r="N88" s="203"/>
      <c r="O88" s="204"/>
      <c r="T88" s="203"/>
      <c r="U88" s="204"/>
      <c r="BJ88" s="203"/>
    </row>
    <row r="89" spans="11:62" x14ac:dyDescent="0.25">
      <c r="K89" s="22"/>
      <c r="N89" s="203"/>
      <c r="O89" s="204"/>
      <c r="T89" s="203"/>
      <c r="U89" s="204"/>
      <c r="BJ89" s="203"/>
    </row>
    <row r="90" spans="11:62" x14ac:dyDescent="0.25">
      <c r="K90" s="22"/>
      <c r="N90" s="203"/>
      <c r="O90" s="204"/>
      <c r="T90" s="203"/>
      <c r="U90" s="204"/>
      <c r="BJ90" s="203"/>
    </row>
    <row r="91" spans="11:62" x14ac:dyDescent="0.25">
      <c r="K91" s="22"/>
      <c r="N91" s="203"/>
      <c r="O91" s="204"/>
      <c r="T91" s="203"/>
      <c r="U91" s="204"/>
      <c r="BJ91" s="203"/>
    </row>
    <row r="92" spans="11:62" x14ac:dyDescent="0.25">
      <c r="K92" s="22"/>
      <c r="N92" s="203"/>
      <c r="O92" s="204"/>
      <c r="T92" s="203"/>
      <c r="U92" s="204"/>
      <c r="BJ92" s="203"/>
    </row>
    <row r="93" spans="11:62" x14ac:dyDescent="0.25">
      <c r="K93" s="22"/>
    </row>
    <row r="94" spans="11:62" x14ac:dyDescent="0.25">
      <c r="K94" s="22"/>
    </row>
    <row r="95" spans="11:62" x14ac:dyDescent="0.25">
      <c r="K95" s="22"/>
    </row>
    <row r="96" spans="11:62" x14ac:dyDescent="0.25">
      <c r="K96" s="22"/>
    </row>
    <row r="97" spans="11:62" x14ac:dyDescent="0.25">
      <c r="K97" s="22"/>
      <c r="N97" s="203"/>
      <c r="O97" s="204"/>
      <c r="T97" s="203"/>
      <c r="U97" s="204"/>
      <c r="BJ97" s="203"/>
    </row>
    <row r="98" spans="11:62" x14ac:dyDescent="0.25">
      <c r="K98" s="22"/>
      <c r="N98" s="203"/>
      <c r="O98" s="204"/>
      <c r="T98" s="203"/>
      <c r="U98" s="204"/>
      <c r="BJ98" s="203"/>
    </row>
    <row r="99" spans="11:62" x14ac:dyDescent="0.25">
      <c r="K99" s="22"/>
      <c r="N99" s="203"/>
      <c r="O99" s="204"/>
      <c r="T99" s="203"/>
      <c r="U99" s="204"/>
      <c r="BJ99" s="203"/>
    </row>
    <row r="100" spans="11:62" x14ac:dyDescent="0.25">
      <c r="K100" s="22"/>
      <c r="N100" s="203"/>
      <c r="O100" s="204"/>
      <c r="T100" s="203"/>
      <c r="U100" s="204"/>
      <c r="BJ100" s="203"/>
    </row>
    <row r="101" spans="11:62" x14ac:dyDescent="0.25">
      <c r="K101" s="22"/>
      <c r="N101" s="203"/>
      <c r="O101" s="204"/>
      <c r="T101" s="203"/>
      <c r="U101" s="204"/>
      <c r="BJ101" s="203"/>
    </row>
    <row r="102" spans="11:62" x14ac:dyDescent="0.25">
      <c r="K102" s="22"/>
      <c r="N102" s="203"/>
      <c r="O102" s="204"/>
      <c r="T102" s="203"/>
      <c r="U102" s="204"/>
      <c r="BJ102" s="203"/>
    </row>
    <row r="103" spans="11:62" x14ac:dyDescent="0.25">
      <c r="K103" s="22"/>
      <c r="N103" s="203"/>
      <c r="O103" s="204"/>
      <c r="T103" s="203"/>
      <c r="U103" s="204"/>
      <c r="BJ103" s="203"/>
    </row>
    <row r="104" spans="11:62" x14ac:dyDescent="0.25">
      <c r="K104" s="22"/>
    </row>
    <row r="105" spans="11:62" x14ac:dyDescent="0.25">
      <c r="K105" s="22"/>
    </row>
    <row r="106" spans="11:62" x14ac:dyDescent="0.25">
      <c r="K106" s="22"/>
      <c r="N106" s="203"/>
      <c r="O106" s="204"/>
      <c r="T106" s="203"/>
      <c r="U106" s="204"/>
      <c r="BJ106" s="203"/>
    </row>
    <row r="107" spans="11:62" x14ac:dyDescent="0.25">
      <c r="K107" s="22"/>
      <c r="N107" s="203"/>
      <c r="O107" s="204"/>
      <c r="T107" s="203"/>
      <c r="U107" s="204"/>
      <c r="BJ107" s="203"/>
    </row>
    <row r="108" spans="11:62" x14ac:dyDescent="0.25">
      <c r="N108" s="203"/>
      <c r="O108" s="204"/>
      <c r="T108" s="203"/>
      <c r="U108" s="204"/>
      <c r="BJ108" s="203"/>
    </row>
    <row r="109" spans="11:62" x14ac:dyDescent="0.25">
      <c r="N109" s="203"/>
      <c r="O109" s="204"/>
      <c r="T109" s="203"/>
      <c r="U109" s="204"/>
      <c r="BJ109" s="203"/>
    </row>
    <row r="110" spans="11:62" x14ac:dyDescent="0.25">
      <c r="N110" s="203"/>
      <c r="O110" s="204"/>
      <c r="T110" s="203"/>
      <c r="U110" s="204"/>
      <c r="BJ110" s="203"/>
    </row>
    <row r="111" spans="11:62" x14ac:dyDescent="0.25">
      <c r="N111" s="203"/>
      <c r="O111" s="204"/>
      <c r="T111" s="203"/>
      <c r="U111" s="204"/>
      <c r="BJ111" s="203"/>
    </row>
  </sheetData>
  <sheetProtection sheet="1" formatCells="0" formatColumns="0" formatRows="0" sort="0" autoFilter="0" pivotTables="0"/>
  <autoFilter ref="A36:BR43" xr:uid="{C17AB63A-CC2E-45B1-9000-3DF8F50B2535}"/>
  <mergeCells count="168">
    <mergeCell ref="O110:O111"/>
    <mergeCell ref="T110:T111"/>
    <mergeCell ref="N110:N111"/>
    <mergeCell ref="BJ108:BJ109"/>
    <mergeCell ref="T108:T109"/>
    <mergeCell ref="U108:U109"/>
    <mergeCell ref="N108:N109"/>
    <mergeCell ref="O108:O109"/>
    <mergeCell ref="U110:U111"/>
    <mergeCell ref="BJ110:BJ111"/>
    <mergeCell ref="U106:U107"/>
    <mergeCell ref="BJ106:BJ107"/>
    <mergeCell ref="O106:O107"/>
    <mergeCell ref="T106:T107"/>
    <mergeCell ref="N106:N107"/>
    <mergeCell ref="BJ102:BJ103"/>
    <mergeCell ref="T102:T103"/>
    <mergeCell ref="U102:U103"/>
    <mergeCell ref="N102:N103"/>
    <mergeCell ref="O102:O103"/>
    <mergeCell ref="U100:U101"/>
    <mergeCell ref="BJ100:BJ101"/>
    <mergeCell ref="O100:O101"/>
    <mergeCell ref="T100:T101"/>
    <mergeCell ref="N100:N101"/>
    <mergeCell ref="BJ97:BJ99"/>
    <mergeCell ref="T97:T99"/>
    <mergeCell ref="U97:U99"/>
    <mergeCell ref="N97:N99"/>
    <mergeCell ref="O97:O99"/>
    <mergeCell ref="U90:U92"/>
    <mergeCell ref="BJ90:BJ92"/>
    <mergeCell ref="O90:O92"/>
    <mergeCell ref="T90:T92"/>
    <mergeCell ref="N90:N92"/>
    <mergeCell ref="BJ88:BJ89"/>
    <mergeCell ref="T88:T89"/>
    <mergeCell ref="U88:U89"/>
    <mergeCell ref="N88:N89"/>
    <mergeCell ref="O88:O89"/>
    <mergeCell ref="U86:U87"/>
    <mergeCell ref="BJ86:BJ87"/>
    <mergeCell ref="O86:O87"/>
    <mergeCell ref="T86:T87"/>
    <mergeCell ref="N86:N87"/>
    <mergeCell ref="BJ81:BJ82"/>
    <mergeCell ref="T81:T82"/>
    <mergeCell ref="U81:U82"/>
    <mergeCell ref="N81:N82"/>
    <mergeCell ref="O81:O82"/>
    <mergeCell ref="U78:U80"/>
    <mergeCell ref="BJ78:BJ80"/>
    <mergeCell ref="O78:O80"/>
    <mergeCell ref="T78:T80"/>
    <mergeCell ref="N78:N80"/>
    <mergeCell ref="BJ75:BJ77"/>
    <mergeCell ref="T75:T77"/>
    <mergeCell ref="U75:U77"/>
    <mergeCell ref="N75:N77"/>
    <mergeCell ref="O75:O77"/>
    <mergeCell ref="U72:U73"/>
    <mergeCell ref="BJ72:BJ73"/>
    <mergeCell ref="O72:O73"/>
    <mergeCell ref="T72:T73"/>
    <mergeCell ref="N72:N73"/>
    <mergeCell ref="BJ66:BJ69"/>
    <mergeCell ref="T66:T69"/>
    <mergeCell ref="U66:U69"/>
    <mergeCell ref="N66:N69"/>
    <mergeCell ref="O66:O69"/>
    <mergeCell ref="U63:U65"/>
    <mergeCell ref="BJ63:BJ65"/>
    <mergeCell ref="O63:O65"/>
    <mergeCell ref="T63:T65"/>
    <mergeCell ref="N63:N65"/>
    <mergeCell ref="BJ61:BJ62"/>
    <mergeCell ref="T61:T62"/>
    <mergeCell ref="U61:U62"/>
    <mergeCell ref="N61:N62"/>
    <mergeCell ref="O61:O62"/>
    <mergeCell ref="U56:U57"/>
    <mergeCell ref="BJ56:BJ57"/>
    <mergeCell ref="O56:O57"/>
    <mergeCell ref="T56:T57"/>
    <mergeCell ref="N56:N57"/>
    <mergeCell ref="BJ54:BJ55"/>
    <mergeCell ref="T54:T55"/>
    <mergeCell ref="U54:U55"/>
    <mergeCell ref="N54:N55"/>
    <mergeCell ref="O54:O55"/>
    <mergeCell ref="U52:U53"/>
    <mergeCell ref="BJ52:BJ53"/>
    <mergeCell ref="O52:O53"/>
    <mergeCell ref="T52:T53"/>
    <mergeCell ref="N52:N53"/>
    <mergeCell ref="BJ49:BJ51"/>
    <mergeCell ref="T49:T51"/>
    <mergeCell ref="U49:U51"/>
    <mergeCell ref="N49:N51"/>
    <mergeCell ref="O49:O51"/>
    <mergeCell ref="U44:U46"/>
    <mergeCell ref="BJ44:BJ46"/>
    <mergeCell ref="O44:O46"/>
    <mergeCell ref="T44:T46"/>
    <mergeCell ref="N44:N46"/>
    <mergeCell ref="W40:W42"/>
    <mergeCell ref="X40:X42"/>
    <mergeCell ref="BJ40:BJ42"/>
    <mergeCell ref="BK40:BK42"/>
    <mergeCell ref="BO40:BO42"/>
    <mergeCell ref="BQ40:BQ42"/>
    <mergeCell ref="Q40:Q42"/>
    <mergeCell ref="R40:R42"/>
    <mergeCell ref="S40:S42"/>
    <mergeCell ref="T40:T42"/>
    <mergeCell ref="U40:U42"/>
    <mergeCell ref="V40:V42"/>
    <mergeCell ref="K40:K42"/>
    <mergeCell ref="L40:L42"/>
    <mergeCell ref="M40:M42"/>
    <mergeCell ref="N40:N42"/>
    <mergeCell ref="O40:O42"/>
    <mergeCell ref="P40:P42"/>
    <mergeCell ref="A40:A42"/>
    <mergeCell ref="B40:B42"/>
    <mergeCell ref="E40:E42"/>
    <mergeCell ref="F40:F42"/>
    <mergeCell ref="G40:G42"/>
    <mergeCell ref="H40:H42"/>
    <mergeCell ref="I40:I42"/>
    <mergeCell ref="J40:J42"/>
    <mergeCell ref="U37:U39"/>
    <mergeCell ref="I37:I39"/>
    <mergeCell ref="J37:J39"/>
    <mergeCell ref="K37:K39"/>
    <mergeCell ref="L37:L39"/>
    <mergeCell ref="M37:M39"/>
    <mergeCell ref="N37:N39"/>
    <mergeCell ref="A37:A39"/>
    <mergeCell ref="B37:B39"/>
    <mergeCell ref="E37:E39"/>
    <mergeCell ref="F37:F39"/>
    <mergeCell ref="G37:G39"/>
    <mergeCell ref="H37:H39"/>
    <mergeCell ref="BO37:BO39"/>
    <mergeCell ref="BQ37:BQ39"/>
    <mergeCell ref="U83:U84"/>
    <mergeCell ref="BJ83:BJ84"/>
    <mergeCell ref="O83:O84"/>
    <mergeCell ref="T83:T84"/>
    <mergeCell ref="N83:N84"/>
    <mergeCell ref="B2:D5"/>
    <mergeCell ref="E2:X5"/>
    <mergeCell ref="D28:F28"/>
    <mergeCell ref="D35:K35"/>
    <mergeCell ref="L35:X35"/>
    <mergeCell ref="Y35:BK35"/>
    <mergeCell ref="V37:V39"/>
    <mergeCell ref="W37:W39"/>
    <mergeCell ref="X37:X39"/>
    <mergeCell ref="BJ37:BJ39"/>
    <mergeCell ref="BK37:BK39"/>
    <mergeCell ref="O37:O39"/>
    <mergeCell ref="P37:P39"/>
    <mergeCell ref="Q37:Q39"/>
    <mergeCell ref="R37:R39"/>
    <mergeCell ref="S37:S39"/>
    <mergeCell ref="T37:T39"/>
  </mergeCells>
  <conditionalFormatting sqref="W37 W40 W43">
    <cfRule type="containsText" dxfId="235" priority="252" operator="containsText" text="RIESGO BAJO">
      <formula>NOT(ISERROR(SEARCH("RIESGO BAJO",W37)))</formula>
    </cfRule>
    <cfRule type="containsText" dxfId="234" priority="253" operator="containsText" text="RIESGO MODERADO">
      <formula>NOT(ISERROR(SEARCH("RIESGO MODERADO",W37)))</formula>
    </cfRule>
    <cfRule type="containsText" dxfId="233" priority="254" operator="containsText" text="RIESGO ALTO">
      <formula>NOT(ISERROR(SEARCH("RIESGO ALTO",W37)))</formula>
    </cfRule>
    <cfRule type="containsText" dxfId="232" priority="255" operator="containsText" text="RIESGO EXTREMO">
      <formula>NOT(ISERROR(SEARCH("RIESGO EXTREMO",W37)))</formula>
    </cfRule>
  </conditionalFormatting>
  <conditionalFormatting sqref="X37 X40 X43">
    <cfRule type="containsText" dxfId="231" priority="203" operator="containsText" text="RIESGO BAJO">
      <formula>NOT(ISERROR(SEARCH("RIESGO BAJO",X37)))</formula>
    </cfRule>
    <cfRule type="containsText" dxfId="230" priority="204" operator="containsText" text="RIESGO MODERADO">
      <formula>NOT(ISERROR(SEARCH("RIESGO MODERADO",X37)))</formula>
    </cfRule>
    <cfRule type="containsText" dxfId="229" priority="205" operator="containsText" text="RIESGO ALTO">
      <formula>NOT(ISERROR(SEARCH("RIESGO ALTO",X37)))</formula>
    </cfRule>
    <cfRule type="containsText" dxfId="228" priority="206" operator="containsText" text="RIESGO EXTREMO">
      <formula>NOT(ISERROR(SEARCH("RIESGO EXTREMO",X37)))</formula>
    </cfRule>
  </conditionalFormatting>
  <conditionalFormatting sqref="P37 P40 P43">
    <cfRule type="containsText" dxfId="227" priority="191" operator="containsText" text="RIESGO BAJO">
      <formula>NOT(ISERROR(SEARCH("RIESGO BAJO",P37)))</formula>
    </cfRule>
    <cfRule type="containsText" dxfId="226" priority="192" operator="containsText" text="RIESGO MODERADO">
      <formula>NOT(ISERROR(SEARCH("RIESGO MODERADO",P37)))</formula>
    </cfRule>
    <cfRule type="containsText" dxfId="225" priority="193" operator="containsText" text="RIESGO ALTO">
      <formula>NOT(ISERROR(SEARCH("RIESGO ALTO",P37)))</formula>
    </cfRule>
    <cfRule type="containsText" dxfId="224" priority="194" operator="containsText" text="RIESGO EXTREMO">
      <formula>NOT(ISERROR(SEARCH("RIESGO EXTREMO",P37)))</formula>
    </cfRule>
  </conditionalFormatting>
  <conditionalFormatting sqref="O37 O40 O43">
    <cfRule type="containsText" dxfId="223" priority="103" operator="containsText" text="RIESGO BAJO">
      <formula>NOT(ISERROR(SEARCH("RIESGO BAJO",O37)))</formula>
    </cfRule>
    <cfRule type="containsText" dxfId="222" priority="104" operator="containsText" text="RIESGO MODERADO">
      <formula>NOT(ISERROR(SEARCH("RIESGO MODERADO",O37)))</formula>
    </cfRule>
    <cfRule type="containsText" dxfId="221" priority="105" operator="containsText" text="RIESGO ALTO">
      <formula>NOT(ISERROR(SEARCH("RIESGO ALTO",O37)))</formula>
    </cfRule>
    <cfRule type="containsText" dxfId="220" priority="106" operator="containsText" text="RIESGO EXTREMO">
      <formula>NOT(ISERROR(SEARCH("RIESGO EXTREMO",O37)))</formula>
    </cfRule>
  </conditionalFormatting>
  <conditionalFormatting sqref="Q37 Q40 Q43">
    <cfRule type="containsText" dxfId="219" priority="119" operator="containsText" text="RIESGO BAJO">
      <formula>NOT(ISERROR(SEARCH("RIESGO BAJO",Q37)))</formula>
    </cfRule>
    <cfRule type="containsText" dxfId="218" priority="120" operator="containsText" text="RIESGO MODERADO">
      <formula>NOT(ISERROR(SEARCH("RIESGO MODERADO",Q37)))</formula>
    </cfRule>
    <cfRule type="containsText" dxfId="217" priority="121" operator="containsText" text="RIESGO ALTO">
      <formula>NOT(ISERROR(SEARCH("RIESGO ALTO",Q37)))</formula>
    </cfRule>
    <cfRule type="containsText" dxfId="216" priority="122" operator="containsText" text="RIESGO EXTREMO">
      <formula>NOT(ISERROR(SEARCH("RIESGO EXTREMO",Q37)))</formula>
    </cfRule>
  </conditionalFormatting>
  <conditionalFormatting sqref="V37 V40 V43">
    <cfRule type="containsText" dxfId="215" priority="67" operator="containsText" text="RIESGO BAJO">
      <formula>NOT(ISERROR(SEARCH("RIESGO BAJO",V37)))</formula>
    </cfRule>
    <cfRule type="containsText" dxfId="214" priority="68" operator="containsText" text="RIESGO MODERADO">
      <formula>NOT(ISERROR(SEARCH("RIESGO MODERADO",V37)))</formula>
    </cfRule>
    <cfRule type="containsText" dxfId="213" priority="69" operator="containsText" text="RIESGO ALTO">
      <formula>NOT(ISERROR(SEARCH("RIESGO ALTO",V37)))</formula>
    </cfRule>
    <cfRule type="containsText" dxfId="212" priority="70" operator="containsText" text="RIESGO EXTREMO">
      <formula>NOT(ISERROR(SEARCH("RIESGO EXTREMO",V37)))</formula>
    </cfRule>
  </conditionalFormatting>
  <conditionalFormatting sqref="U37 U40 U43">
    <cfRule type="containsText" dxfId="211" priority="47" operator="containsText" text="RIESGO BAJO">
      <formula>NOT(ISERROR(SEARCH("RIESGO BAJO",U37)))</formula>
    </cfRule>
    <cfRule type="containsText" dxfId="210" priority="48" operator="containsText" text="RIESGO MODERADO">
      <formula>NOT(ISERROR(SEARCH("RIESGO MODERADO",U37)))</formula>
    </cfRule>
    <cfRule type="containsText" dxfId="209" priority="49" operator="containsText" text="RIESGO ALTO">
      <formula>NOT(ISERROR(SEARCH("RIESGO ALTO",U37)))</formula>
    </cfRule>
    <cfRule type="containsText" dxfId="208"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Q37 Q40 Q43" xr:uid="{A60AF4D3-2B0F-4349-906A-457915E85D25}">
      <formula1>#REF!</formula1>
    </dataValidation>
    <dataValidation type="list" allowBlank="1" showInputMessage="1" showErrorMessage="1" sqref="H37 H40 H43" xr:uid="{4086207C-94B0-4180-97A4-6AE4139E65EC}">
      <formula1>$H$6:$H$12</formula1>
    </dataValidation>
    <dataValidation type="list" allowBlank="1" showInputMessage="1" showErrorMessage="1" sqref="G37 G40 G43" xr:uid="{561A86B7-6783-424B-9D80-4535091EE92E}">
      <formula1>$G$6:$G$11</formula1>
    </dataValidation>
    <dataValidation type="list" allowBlank="1" showInputMessage="1" showErrorMessage="1" sqref="F37 F40 F43" xr:uid="{52D0D144-5262-4C5F-B612-C4C01B39C76C}">
      <formula1>$F$6:$F$11</formula1>
    </dataValidation>
    <dataValidation type="list" allowBlank="1" showInputMessage="1" showErrorMessage="1" sqref="BM40:BM43 BL37:BL43" xr:uid="{E15350A6-B6F3-4246-B5E6-758A66F19A1E}">
      <formula1>$BL$6:$BL$7</formula1>
    </dataValidation>
    <dataValidation type="list" allowBlank="1" showInputMessage="1" showErrorMessage="1" sqref="BM37:BM39" xr:uid="{F5031E48-B824-4B5A-8773-C98E3991087D}">
      <formula1>$BM$6:$BM$8</formula1>
    </dataValidation>
    <dataValidation type="list" allowBlank="1" showInputMessage="1" showErrorMessage="1" sqref="M43 S37:S43 M37:M40" xr:uid="{E383570E-719E-4FC9-B362-5BEAE3E53990}">
      <formula1>$M$6:$M$10</formula1>
    </dataValidation>
    <dataValidation type="list" allowBlank="1" showInputMessage="1" showErrorMessage="1" sqref="L43 R37:R43 L37:L40" xr:uid="{83B40194-BF21-4D15-8626-3FE0D2C1B18C}">
      <formula1>$L$6:$L$10</formula1>
    </dataValidation>
    <dataValidation type="list" allowBlank="1" showInputMessage="1" showErrorMessage="1" sqref="AO37:AO43" xr:uid="{E15B8977-7EA7-4D48-8646-35AC4DC36A35}">
      <formula1>$AO$6:$AO$7</formula1>
    </dataValidation>
    <dataValidation type="list" allowBlank="1" showInputMessage="1" showErrorMessage="1" sqref="AI37:AI43" xr:uid="{CAB64642-07D1-4C35-B6BB-C194AF0EFD12}">
      <formula1>$AI$6:$AI$7</formula1>
    </dataValidation>
    <dataValidation type="list" allowBlank="1" showInputMessage="1" showErrorMessage="1" sqref="AC37:AC43" xr:uid="{386AF92C-289C-4735-A05E-0ACB6C22F585}">
      <formula1>$AC$6:$AC$7</formula1>
    </dataValidation>
    <dataValidation type="list" allowBlank="1" showInputMessage="1" showErrorMessage="1" sqref="BF37:BF43" xr:uid="{AA6727B3-384E-4BB8-B9ED-0ED78238A7D6}">
      <formula1>$BF$6:$BF$8</formula1>
    </dataValidation>
    <dataValidation type="list" allowBlank="1" showInputMessage="1" showErrorMessage="1" sqref="AV37:AV43" xr:uid="{11650574-E1DA-4A78-B513-84BF11AF350F}">
      <formula1>$AV$6:$AV$8</formula1>
    </dataValidation>
    <dataValidation type="list" allowBlank="1" showInputMessage="1" showErrorMessage="1" sqref="AU37:AU43" xr:uid="{99E916C6-1AAE-46F7-B59B-9239B84410D7}">
      <formula1>$AU$6:$AU$7</formula1>
    </dataValidation>
    <dataValidation type="list" allowBlank="1" showInputMessage="1" showErrorMessage="1" sqref="AT37:AT43" xr:uid="{9D197D5B-76E8-44F4-86A6-5E1DBF7CB949}">
      <formula1>$AT$6:$AT$7</formula1>
    </dataValidation>
    <dataValidation type="list" allowBlank="1" showInputMessage="1" showErrorMessage="1" sqref="AS37:AS43" xr:uid="{31D2FCEF-6AEC-496F-A4F2-4C6B86607084}">
      <formula1>$AS$6:$AS$8</formula1>
    </dataValidation>
    <dataValidation type="list" allowBlank="1" showInputMessage="1" showErrorMessage="1" sqref="AR37:AR43" xr:uid="{3586FE51-2965-440E-A83D-B8090C78D873}">
      <formula1>$AR$6:$AR$7</formula1>
    </dataValidation>
    <dataValidation type="list" allowBlank="1" showInputMessage="1" showErrorMessage="1" sqref="AQ37:AQ43" xr:uid="{1BAAC5A9-C890-4354-996E-940C274260B8}">
      <formula1>$AQ$6:$AQ$7</formula1>
    </dataValidation>
    <dataValidation type="list" allowBlank="1" showInputMessage="1" showErrorMessage="1" sqref="AP37:AP43" xr:uid="{E8A89E63-4BE4-4684-95FC-ABB3865B863C}">
      <formula1>$AP$6:$AP$7</formula1>
    </dataValidation>
    <dataValidation type="list" allowBlank="1" showInputMessage="1" showErrorMessage="1" sqref="AK37:AM43" xr:uid="{E91C04D4-5A0E-4DD5-8D5D-5F35B0361B7E}">
      <formula1>$AK$6:$AK$7</formula1>
    </dataValidation>
    <dataValidation type="list" allowBlank="1" showInputMessage="1" showErrorMessage="1" sqref="AA37:AA43" xr:uid="{3D89710C-D81A-415D-A024-861CD75F9665}">
      <formula1>$AA$6:$AA$7</formula1>
    </dataValidation>
    <dataValidation type="list" allowBlank="1" showInputMessage="1" showErrorMessage="1" sqref="AJ37:AJ43" xr:uid="{8C96CDC4-95EA-4EA0-B1F0-FCFABC1B7072}">
      <formula1>$AJ$6:$AJ$8</formula1>
    </dataValidation>
    <dataValidation type="list" allowBlank="1" showInputMessage="1" showErrorMessage="1" sqref="X37:X43" xr:uid="{D7A8BFAC-3338-4A30-9EB6-7DD2EA30F6BC}">
      <formula1>$X$6:$X$7</formula1>
    </dataValidation>
    <dataValidation type="list" allowBlank="1" showInputMessage="1" showErrorMessage="1" sqref="D37:D43" xr:uid="{11E5899F-4141-45ED-8890-333B3A7CA2A7}">
      <formula1>$D$6:$D$25</formula1>
    </dataValidation>
    <dataValidation type="list" allowBlank="1" showInputMessage="1" showErrorMessage="1" sqref="E37:E43" xr:uid="{60186BD6-ED08-4D72-9459-2407CA88E441}">
      <formula1>$E$6:$E$15</formula1>
    </dataValidation>
    <dataValidation type="list" allowBlank="1" showInputMessage="1" showErrorMessage="1" sqref="AN37:AN43" xr:uid="{7E728825-5D79-4789-8443-3A6A04F79124}">
      <formula1>$AN$6:$AN$14</formula1>
    </dataValidation>
  </dataValidations>
  <pageMargins left="0.25" right="0.25" top="0.75" bottom="0.75" header="0.3" footer="0.3"/>
  <pageSetup scale="21"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FEE02-9251-482B-B8E5-403049CA18E9}">
  <sheetPr>
    <tabColor theme="8" tint="-0.249977111117893"/>
  </sheetPr>
  <dimension ref="A1:EH118"/>
  <sheetViews>
    <sheetView showGridLines="0" zoomScale="70" zoomScaleNormal="70" zoomScaleSheetLayoutView="10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44.5546875" style="1" customWidth="1"/>
    <col min="10" max="10" width="42.664062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1.4414062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757</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138" s="4" customFormat="1" ht="15.05" hidden="1" thickBot="1" x14ac:dyDescent="0.35">
      <c r="B33" s="15"/>
      <c r="C33" s="27"/>
      <c r="AG33" s="16"/>
      <c r="AH33" s="16"/>
      <c r="BR33" s="27"/>
    </row>
    <row r="34" spans="1:138" s="4" customFormat="1" ht="15.05" hidden="1" thickBot="1" x14ac:dyDescent="0.35">
      <c r="B34" s="15"/>
      <c r="C34" s="27"/>
      <c r="AG34" s="16"/>
      <c r="AH34" s="16"/>
      <c r="BR34" s="27"/>
    </row>
    <row r="35" spans="1:138"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138"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138" s="36" customFormat="1" ht="167.95" customHeight="1" x14ac:dyDescent="0.25">
      <c r="A37" s="74">
        <v>20</v>
      </c>
      <c r="B37" s="74" t="s">
        <v>425</v>
      </c>
      <c r="C37" s="99" t="s">
        <v>45</v>
      </c>
      <c r="D37" s="75" t="s">
        <v>45</v>
      </c>
      <c r="E37" s="75" t="s">
        <v>34</v>
      </c>
      <c r="F37" s="70" t="s">
        <v>66</v>
      </c>
      <c r="G37" s="70" t="s">
        <v>76</v>
      </c>
      <c r="H37" s="70" t="s">
        <v>80</v>
      </c>
      <c r="I37" s="76" t="s">
        <v>236</v>
      </c>
      <c r="J37" s="77" t="s">
        <v>237</v>
      </c>
      <c r="K37" s="76" t="s">
        <v>238</v>
      </c>
      <c r="L37" s="71">
        <v>1</v>
      </c>
      <c r="M37" s="71">
        <v>5</v>
      </c>
      <c r="N37" s="66">
        <f t="shared" ref="N37:N43" si="0">+L37*M37</f>
        <v>5</v>
      </c>
      <c r="O37" s="63" t="str">
        <f t="shared" ref="O37:O42" si="1">(CONCATENATE(L37,M37))</f>
        <v>15</v>
      </c>
      <c r="P37" s="63" t="str">
        <f t="shared" ref="P37:P42" si="2">IF(OR(O37="11",O37="12",O37="21",O37="22",O37="31"),$P$9,IF(OR(O37="41",O37="32",O37="23",O37="13"),$P$8,IF(OR(O37="51",O37="52",O37="42",O37="43",O37="33",O37="24",O37="14"),$P$7,IF(OR(O37="53",O37="54",O37="44",O37="34",O37="55",O37="45",O37="35",O37="25",O37="15"),$P$6,0))))</f>
        <v>RIESGO EXTREMO</v>
      </c>
      <c r="Q37" s="63" t="s">
        <v>90</v>
      </c>
      <c r="R37" s="73">
        <f>INT(L37-BO37)</f>
        <v>1</v>
      </c>
      <c r="S37" s="73">
        <f>INT(M37-BQ37)</f>
        <v>5</v>
      </c>
      <c r="T37" s="66">
        <f t="shared" ref="T37:T43" si="3">+R37*S37</f>
        <v>5</v>
      </c>
      <c r="U37" s="63" t="str">
        <f t="shared" ref="U37:U42" si="4">(CONCATENATE(R37,S37))</f>
        <v>15</v>
      </c>
      <c r="V37" s="63" t="str">
        <f t="shared" ref="V37:V42" si="5">IF(OR(U37="11",U37="12",U37="21",U37="22",U37="31"),$P$9,IF(OR(U37="41",U37="32",U37="23",U37="13"),$P$8,IF(OR(U37="51",U37="52",U37="42",U37="43",U37="33",U37="24",U37="14"),$P$7,IF(OR(U37="53",U37="54",U37="44",U37="34",U37="55",U37="45",U37="35",U37="25",U37="15"),$P$6,0))))</f>
        <v>RIESGO EXTREMO</v>
      </c>
      <c r="W37" s="70" t="s">
        <v>529</v>
      </c>
      <c r="X37" s="70" t="s">
        <v>23</v>
      </c>
      <c r="Y37" s="76" t="s">
        <v>756</v>
      </c>
      <c r="Z37" s="80" t="s">
        <v>239</v>
      </c>
      <c r="AA37" s="33" t="s">
        <v>23</v>
      </c>
      <c r="AB37" s="80" t="s">
        <v>580</v>
      </c>
      <c r="AC37" s="33" t="s">
        <v>7</v>
      </c>
      <c r="AD37" s="72">
        <f t="shared" ref="AD37:AD43" si="6">+SUM(AE37:AH37)</f>
        <v>0</v>
      </c>
      <c r="AE37" s="33">
        <v>0</v>
      </c>
      <c r="AF37" s="33">
        <v>0</v>
      </c>
      <c r="AG37" s="33">
        <v>0</v>
      </c>
      <c r="AH37" s="33">
        <v>0</v>
      </c>
      <c r="AI37" s="33" t="s">
        <v>6</v>
      </c>
      <c r="AJ37" s="33" t="s">
        <v>20</v>
      </c>
      <c r="AK37" s="33" t="s">
        <v>6</v>
      </c>
      <c r="AL37" s="33" t="s">
        <v>6</v>
      </c>
      <c r="AM37" s="33" t="s">
        <v>6</v>
      </c>
      <c r="AN37" s="33" t="s">
        <v>29</v>
      </c>
      <c r="AO37" s="33" t="s">
        <v>117</v>
      </c>
      <c r="AP37" s="33" t="s">
        <v>101</v>
      </c>
      <c r="AQ37" s="33" t="s">
        <v>103</v>
      </c>
      <c r="AR37" s="33" t="s">
        <v>105</v>
      </c>
      <c r="AS37" s="33" t="str">
        <f t="shared" ref="AS37:AS43" si="7">+IF(AJ37="Preventivo","Prevenir",IF(AJ37="Detectivo","Detectar","No es un control"))</f>
        <v>Prevenir</v>
      </c>
      <c r="AT37" s="80" t="s">
        <v>108</v>
      </c>
      <c r="AU37" s="80" t="s">
        <v>110</v>
      </c>
      <c r="AV37" s="80" t="s">
        <v>112</v>
      </c>
      <c r="AW37" s="33">
        <f t="shared" ref="AW37:AW43" si="8">+IF(AP37=$AP$6,$AP$10,$AP$11)</f>
        <v>15</v>
      </c>
      <c r="AX37" s="33">
        <f t="shared" ref="AX37:AX43" si="9">+IF(AQ37=$AQ$6,$AQ$10,$AQ$11)</f>
        <v>15</v>
      </c>
      <c r="AY37" s="33">
        <f t="shared" ref="AY37:AY43" si="10">+IF(AR37=$AR$6,$AR$10,$AR$11)</f>
        <v>15</v>
      </c>
      <c r="AZ37" s="33">
        <f t="shared" ref="AZ37:AZ43" si="11">IF(AS37=$AS$6,$AS$10,IF(AS37=$AS$7,$AS$11,0))</f>
        <v>15</v>
      </c>
      <c r="BA37" s="33">
        <f t="shared" ref="BA37:BA43" si="12">+IF(AT37=$AT$6,$AT$10,$AT$11)</f>
        <v>15</v>
      </c>
      <c r="BB37" s="33">
        <f t="shared" ref="BB37:BB43" si="13">+IF(AU37=$AU$6,$AU$10,$AU$11)</f>
        <v>15</v>
      </c>
      <c r="BC37" s="33">
        <f t="shared" ref="BC37:BC43" si="14">IF(AV37=$AV$6,$AV$10,IF(AV37=$AV$7,$AV$11,0))</f>
        <v>10</v>
      </c>
      <c r="BD37" s="72">
        <f t="shared" ref="BD37:BD43" si="15">SUM(AW37:BC37)</f>
        <v>100</v>
      </c>
      <c r="BE37" s="72" t="str">
        <f t="shared" ref="BE37:BE43" si="16">+IF(BD37&lt;=85,"Débil",IF(AND(BD37&gt;85,BD37&lt;96),"Moderado","Fuerte"))</f>
        <v>Fuerte</v>
      </c>
      <c r="BF37" s="34" t="s">
        <v>156</v>
      </c>
      <c r="BG37" s="72" t="str">
        <f t="shared" ref="BG37:BG43" si="17">+IF(BF37=$BF$6,"Fuerte",IF(BF37=$BF$7,"Moderado","Débil"))</f>
        <v>Fuerte</v>
      </c>
      <c r="BH37" s="72" t="str">
        <f t="shared" ref="BH37:BH43" si="18">+IF(AND(BE37="Fuerte",BG37="Fuerte"),"Fuerte",IF(BE37="Débil","Débil",IF(BG37="Débil","Débil","Moderado")))</f>
        <v>Fuerte</v>
      </c>
      <c r="BI37" s="72">
        <f t="shared" ref="BI37:BI43" si="19">+IF(BH37=$BE$6,100,IF(BH37=$BE$7,50,0))</f>
        <v>100</v>
      </c>
      <c r="BJ37" s="65">
        <f>+AVERAGE(BI37:BI37)</f>
        <v>100</v>
      </c>
      <c r="BK37" s="72" t="str">
        <f>IF(BJ37&lt;50,"Débil",IF(BJ37=100,"Fuerte","Moderado"))</f>
        <v>Fuerte</v>
      </c>
      <c r="BL37" s="39" t="s">
        <v>165</v>
      </c>
      <c r="BM37" s="39" t="s">
        <v>165</v>
      </c>
      <c r="BN37" s="66">
        <f>IF(E37=$E$7,0,IF(AND(BK37="Fuerte",BL37="Directamente"),2,IF(AND(BK37="Moderado",BL37="Directamente"),1,0)))</f>
        <v>0</v>
      </c>
      <c r="BO37" s="81">
        <f>+AVERAGE(BN37:BN37)</f>
        <v>0</v>
      </c>
      <c r="BP37" s="66">
        <f>IF(D37=$E$7,0,IF(AND(BK37="Fuerte",BL37="Indirectamente"),1,IF(AND(BK37="Fuerte",BL37="Directamente"),2,IF(AND(BK37="Moderado",BL37="Directamente"),1,0))))</f>
        <v>2</v>
      </c>
      <c r="BQ37" s="81" cm="1">
        <f t="array" ref="BQ37">+IF(E37="De Corrupción",0,(BP37:BP37))</f>
        <v>0</v>
      </c>
      <c r="BR37" s="99" t="s">
        <v>45</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167.35" customHeight="1" x14ac:dyDescent="0.25">
      <c r="A38" s="150">
        <v>21</v>
      </c>
      <c r="B38" s="150" t="s">
        <v>426</v>
      </c>
      <c r="C38" s="99" t="s">
        <v>45</v>
      </c>
      <c r="D38" s="75" t="s">
        <v>45</v>
      </c>
      <c r="E38" s="151" t="s">
        <v>34</v>
      </c>
      <c r="F38" s="152" t="s">
        <v>69</v>
      </c>
      <c r="G38" s="152" t="s">
        <v>76</v>
      </c>
      <c r="H38" s="152" t="s">
        <v>80</v>
      </c>
      <c r="I38" s="153" t="s">
        <v>240</v>
      </c>
      <c r="J38" s="154" t="s">
        <v>241</v>
      </c>
      <c r="K38" s="153" t="s">
        <v>242</v>
      </c>
      <c r="L38" s="155">
        <v>3</v>
      </c>
      <c r="M38" s="155">
        <v>5</v>
      </c>
      <c r="N38" s="156">
        <f t="shared" si="0"/>
        <v>15</v>
      </c>
      <c r="O38" s="205" t="str">
        <f t="shared" si="1"/>
        <v>35</v>
      </c>
      <c r="P38" s="205" t="str">
        <f t="shared" si="2"/>
        <v>RIESGO EXTREMO</v>
      </c>
      <c r="Q38" s="205" t="s">
        <v>90</v>
      </c>
      <c r="R38" s="187">
        <f>INT(L38-BO38)</f>
        <v>2</v>
      </c>
      <c r="S38" s="187">
        <f>INT(M38-BQ38)</f>
        <v>5</v>
      </c>
      <c r="T38" s="156">
        <f t="shared" si="3"/>
        <v>10</v>
      </c>
      <c r="U38" s="205" t="str">
        <f t="shared" si="4"/>
        <v>25</v>
      </c>
      <c r="V38" s="205" t="str">
        <f t="shared" si="5"/>
        <v>RIESGO EXTREMO</v>
      </c>
      <c r="W38" s="152" t="s">
        <v>529</v>
      </c>
      <c r="X38" s="152" t="s">
        <v>23</v>
      </c>
      <c r="Y38" s="76" t="s">
        <v>586</v>
      </c>
      <c r="Z38" s="80" t="s">
        <v>243</v>
      </c>
      <c r="AA38" s="33" t="s">
        <v>23</v>
      </c>
      <c r="AB38" s="80" t="s">
        <v>587</v>
      </c>
      <c r="AC38" s="33" t="s">
        <v>7</v>
      </c>
      <c r="AD38" s="72">
        <f t="shared" si="6"/>
        <v>0</v>
      </c>
      <c r="AE38" s="33">
        <v>0</v>
      </c>
      <c r="AF38" s="33">
        <v>0</v>
      </c>
      <c r="AG38" s="33">
        <v>0</v>
      </c>
      <c r="AH38" s="33">
        <v>0</v>
      </c>
      <c r="AI38" s="33" t="s">
        <v>6</v>
      </c>
      <c r="AJ38" s="33" t="s">
        <v>20</v>
      </c>
      <c r="AK38" s="33" t="s">
        <v>6</v>
      </c>
      <c r="AL38" s="33" t="s">
        <v>6</v>
      </c>
      <c r="AM38" s="33" t="s">
        <v>6</v>
      </c>
      <c r="AN38" s="33" t="s">
        <v>29</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 t="shared" si="19"/>
        <v>100</v>
      </c>
      <c r="BJ38" s="149">
        <f>+AVERAGE(BI38:BI39)</f>
        <v>100</v>
      </c>
      <c r="BK38" s="186" t="str">
        <f>IF(BJ38&lt;50,"Débil",IF(BJ38=100,"Fuerte","Moderado"))</f>
        <v>Fuerte</v>
      </c>
      <c r="BL38" s="39" t="s">
        <v>165</v>
      </c>
      <c r="BM38" s="39" t="s">
        <v>165</v>
      </c>
      <c r="BN38" s="66">
        <f>IF(E38=$E$7,0,IF(AND(BK38="Fuerte",BL38="Directamente"),2,IF(AND(BK38="Moderado",BL38="Directamente"),1,0)))</f>
        <v>0</v>
      </c>
      <c r="BO38" s="185">
        <f>+AVERAGE(BN38:BN39)</f>
        <v>1</v>
      </c>
      <c r="BP38" s="66">
        <f>IF(D38=$E$7,0,IF(AND(BK38="Fuerte",BL38="Indirectamente"),1,IF(AND(BK38="Fuerte",BL38="Directamente"),2,IF(AND(BK38="Moderado",BL38="Directamente"),1,0))))</f>
        <v>2</v>
      </c>
      <c r="BQ38" s="185">
        <f>+IF(E38="De Corrupción",0,AVERAGE(BP38:BP39))</f>
        <v>0</v>
      </c>
      <c r="BR38" s="99" t="s">
        <v>45</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s="36" customFormat="1" ht="162.80000000000001" customHeight="1" x14ac:dyDescent="0.25">
      <c r="A39" s="150"/>
      <c r="B39" s="150"/>
      <c r="C39" s="99" t="s">
        <v>45</v>
      </c>
      <c r="D39" s="75" t="s">
        <v>45</v>
      </c>
      <c r="E39" s="151"/>
      <c r="F39" s="152"/>
      <c r="G39" s="152"/>
      <c r="H39" s="152"/>
      <c r="I39" s="153"/>
      <c r="J39" s="154"/>
      <c r="K39" s="153"/>
      <c r="L39" s="155"/>
      <c r="M39" s="155"/>
      <c r="N39" s="156">
        <f t="shared" si="0"/>
        <v>0</v>
      </c>
      <c r="O39" s="205" t="str">
        <f t="shared" si="1"/>
        <v/>
      </c>
      <c r="P39" s="205">
        <f t="shared" si="2"/>
        <v>0</v>
      </c>
      <c r="Q39" s="205"/>
      <c r="R39" s="155">
        <f>+L39-BN39</f>
        <v>-2</v>
      </c>
      <c r="S39" s="155">
        <f>+M39-BQ39</f>
        <v>0</v>
      </c>
      <c r="T39" s="156">
        <f t="shared" si="3"/>
        <v>0</v>
      </c>
      <c r="U39" s="205" t="str">
        <f t="shared" si="4"/>
        <v>-20</v>
      </c>
      <c r="V39" s="205">
        <f t="shared" si="5"/>
        <v>0</v>
      </c>
      <c r="W39" s="155"/>
      <c r="X39" s="155"/>
      <c r="Y39" s="76" t="s">
        <v>751</v>
      </c>
      <c r="Z39" s="80" t="s">
        <v>581</v>
      </c>
      <c r="AA39" s="33" t="s">
        <v>23</v>
      </c>
      <c r="AB39" s="80" t="s">
        <v>386</v>
      </c>
      <c r="AC39" s="33" t="s">
        <v>9</v>
      </c>
      <c r="AD39" s="72">
        <f t="shared" si="6"/>
        <v>0</v>
      </c>
      <c r="AE39" s="33">
        <v>0</v>
      </c>
      <c r="AF39" s="33">
        <v>0</v>
      </c>
      <c r="AG39" s="33">
        <v>0</v>
      </c>
      <c r="AH39" s="33">
        <v>0</v>
      </c>
      <c r="AI39" s="33" t="s">
        <v>6</v>
      </c>
      <c r="AJ39" s="33" t="s">
        <v>20</v>
      </c>
      <c r="AK39" s="33" t="s">
        <v>6</v>
      </c>
      <c r="AL39" s="33" t="s">
        <v>6</v>
      </c>
      <c r="AM39" s="33" t="s">
        <v>6</v>
      </c>
      <c r="AN39" s="33" t="s">
        <v>29</v>
      </c>
      <c r="AO39" s="33" t="s">
        <v>117</v>
      </c>
      <c r="AP39" s="33" t="s">
        <v>101</v>
      </c>
      <c r="AQ39" s="33" t="s">
        <v>103</v>
      </c>
      <c r="AR39" s="33" t="s">
        <v>105</v>
      </c>
      <c r="AS39" s="33" t="str">
        <f t="shared" si="7"/>
        <v>Prevenir</v>
      </c>
      <c r="AT39" s="80" t="s">
        <v>108</v>
      </c>
      <c r="AU39" s="80" t="s">
        <v>110</v>
      </c>
      <c r="AV39" s="80" t="s">
        <v>112</v>
      </c>
      <c r="AW39" s="33">
        <f t="shared" si="8"/>
        <v>15</v>
      </c>
      <c r="AX39" s="33">
        <f t="shared" si="9"/>
        <v>15</v>
      </c>
      <c r="AY39" s="33">
        <f t="shared" si="10"/>
        <v>15</v>
      </c>
      <c r="AZ39" s="33">
        <f t="shared" si="11"/>
        <v>15</v>
      </c>
      <c r="BA39" s="33">
        <f t="shared" si="12"/>
        <v>15</v>
      </c>
      <c r="BB39" s="33">
        <f t="shared" si="13"/>
        <v>15</v>
      </c>
      <c r="BC39" s="33">
        <f t="shared" si="14"/>
        <v>10</v>
      </c>
      <c r="BD39" s="72">
        <f t="shared" si="15"/>
        <v>100</v>
      </c>
      <c r="BE39" s="72" t="str">
        <f t="shared" si="16"/>
        <v>Fuerte</v>
      </c>
      <c r="BF39" s="34" t="s">
        <v>156</v>
      </c>
      <c r="BG39" s="72" t="str">
        <f t="shared" si="17"/>
        <v>Fuerte</v>
      </c>
      <c r="BH39" s="72" t="str">
        <f t="shared" si="18"/>
        <v>Fuerte</v>
      </c>
      <c r="BI39" s="72">
        <f t="shared" si="19"/>
        <v>100</v>
      </c>
      <c r="BJ39" s="149"/>
      <c r="BK39" s="186"/>
      <c r="BL39" s="39" t="s">
        <v>165</v>
      </c>
      <c r="BM39" s="39" t="s">
        <v>165</v>
      </c>
      <c r="BN39" s="66">
        <f>IF(E39=$E$7,0,IF(AND(BK38="Fuerte",BL39="Directamente"),2,IF(AND(BK38="Moderado",BL39="Directamente"),1,0)))</f>
        <v>2</v>
      </c>
      <c r="BO39" s="185"/>
      <c r="BP39" s="66">
        <f>IF(D39=$E$7,0,IF(AND(BK38="Fuerte",BL39="Indirectamente"),1,IF(AND(BK38="Fuerte",BL39="Directamente"),2,IF(AND(BK38="Moderado",BL39="Directamente"),1,0))))</f>
        <v>2</v>
      </c>
      <c r="BQ39" s="185"/>
      <c r="BR39" s="99" t="s">
        <v>45</v>
      </c>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row>
    <row r="40" spans="1:138" s="36" customFormat="1" ht="110.2" customHeight="1" x14ac:dyDescent="0.25">
      <c r="A40" s="150">
        <v>22</v>
      </c>
      <c r="B40" s="150" t="s">
        <v>427</v>
      </c>
      <c r="C40" s="99" t="s">
        <v>45</v>
      </c>
      <c r="D40" s="75" t="s">
        <v>45</v>
      </c>
      <c r="E40" s="151" t="s">
        <v>32</v>
      </c>
      <c r="F40" s="152" t="s">
        <v>69</v>
      </c>
      <c r="G40" s="152" t="s">
        <v>78</v>
      </c>
      <c r="H40" s="152" t="s">
        <v>81</v>
      </c>
      <c r="I40" s="153" t="s">
        <v>244</v>
      </c>
      <c r="J40" s="188" t="s">
        <v>245</v>
      </c>
      <c r="K40" s="153" t="s">
        <v>246</v>
      </c>
      <c r="L40" s="155">
        <v>3</v>
      </c>
      <c r="M40" s="155">
        <v>5</v>
      </c>
      <c r="N40" s="156">
        <f t="shared" si="0"/>
        <v>15</v>
      </c>
      <c r="O40" s="205" t="str">
        <f t="shared" si="1"/>
        <v>35</v>
      </c>
      <c r="P40" s="205" t="str">
        <f t="shared" si="2"/>
        <v>RIESGO EXTREMO</v>
      </c>
      <c r="Q40" s="205" t="s">
        <v>90</v>
      </c>
      <c r="R40" s="187">
        <f>+IF(INT(L40-BO40)&lt;=1,1,INT(L40-BO40))</f>
        <v>1</v>
      </c>
      <c r="S40" s="187">
        <f>INT(M40-BQ40)</f>
        <v>3</v>
      </c>
      <c r="T40" s="156">
        <f t="shared" si="3"/>
        <v>3</v>
      </c>
      <c r="U40" s="205" t="str">
        <f t="shared" si="4"/>
        <v>13</v>
      </c>
      <c r="V40" s="205" t="str">
        <f t="shared" si="5"/>
        <v>RIESGO MODERADO</v>
      </c>
      <c r="W40" s="152" t="s">
        <v>529</v>
      </c>
      <c r="X40" s="152" t="s">
        <v>23</v>
      </c>
      <c r="Y40" s="76" t="s">
        <v>752</v>
      </c>
      <c r="Z40" s="80" t="s">
        <v>247</v>
      </c>
      <c r="AA40" s="33" t="s">
        <v>23</v>
      </c>
      <c r="AB40" s="80" t="s">
        <v>582</v>
      </c>
      <c r="AC40" s="33" t="s">
        <v>7</v>
      </c>
      <c r="AD40" s="72">
        <f t="shared" si="6"/>
        <v>0</v>
      </c>
      <c r="AE40" s="33">
        <v>0</v>
      </c>
      <c r="AF40" s="33">
        <v>0</v>
      </c>
      <c r="AG40" s="33">
        <v>0</v>
      </c>
      <c r="AH40" s="33">
        <v>0</v>
      </c>
      <c r="AI40" s="33" t="s">
        <v>6</v>
      </c>
      <c r="AJ40" s="33" t="s">
        <v>20</v>
      </c>
      <c r="AK40" s="33" t="s">
        <v>6</v>
      </c>
      <c r="AL40" s="33" t="s">
        <v>6</v>
      </c>
      <c r="AM40" s="33" t="s">
        <v>6</v>
      </c>
      <c r="AN40" s="33" t="s">
        <v>29</v>
      </c>
      <c r="AO40" s="33" t="s">
        <v>117</v>
      </c>
      <c r="AP40" s="33" t="s">
        <v>101</v>
      </c>
      <c r="AQ40" s="33" t="s">
        <v>103</v>
      </c>
      <c r="AR40" s="33" t="s">
        <v>105</v>
      </c>
      <c r="AS40" s="33" t="str">
        <f t="shared" si="7"/>
        <v>Prevenir</v>
      </c>
      <c r="AT40" s="80" t="s">
        <v>108</v>
      </c>
      <c r="AU40" s="80" t="s">
        <v>110</v>
      </c>
      <c r="AV40" s="80" t="s">
        <v>112</v>
      </c>
      <c r="AW40" s="33">
        <f t="shared" si="8"/>
        <v>15</v>
      </c>
      <c r="AX40" s="33">
        <f t="shared" si="9"/>
        <v>15</v>
      </c>
      <c r="AY40" s="33">
        <f t="shared" si="10"/>
        <v>15</v>
      </c>
      <c r="AZ40" s="33">
        <f t="shared" si="11"/>
        <v>15</v>
      </c>
      <c r="BA40" s="33">
        <f t="shared" si="12"/>
        <v>15</v>
      </c>
      <c r="BB40" s="33">
        <f t="shared" si="13"/>
        <v>15</v>
      </c>
      <c r="BC40" s="33">
        <f t="shared" si="14"/>
        <v>10</v>
      </c>
      <c r="BD40" s="72">
        <f t="shared" si="15"/>
        <v>100</v>
      </c>
      <c r="BE40" s="72" t="str">
        <f t="shared" si="16"/>
        <v>Fuerte</v>
      </c>
      <c r="BF40" s="34" t="s">
        <v>156</v>
      </c>
      <c r="BG40" s="72" t="str">
        <f t="shared" si="17"/>
        <v>Fuerte</v>
      </c>
      <c r="BH40" s="72" t="str">
        <f t="shared" si="18"/>
        <v>Fuerte</v>
      </c>
      <c r="BI40" s="72">
        <f t="shared" si="19"/>
        <v>100</v>
      </c>
      <c r="BJ40" s="149">
        <f>+AVERAGE(BI40:BI41)</f>
        <v>100</v>
      </c>
      <c r="BK40" s="186" t="str">
        <f>IF(BJ40&lt;50,"Débil",IF(BJ40=100,"Fuerte","Moderado"))</f>
        <v>Fuerte</v>
      </c>
      <c r="BL40" s="39" t="s">
        <v>165</v>
      </c>
      <c r="BM40" s="39" t="s">
        <v>165</v>
      </c>
      <c r="BN40" s="66">
        <f>IF(E40=$E$7,0,IF(AND(BK40="Fuerte",BL40="Directamente"),2,IF(AND(BK40="Moderado",BL40="Directamente"),1,0)))</f>
        <v>2</v>
      </c>
      <c r="BO40" s="185">
        <f>+AVERAGE(BN40:BN41)</f>
        <v>2</v>
      </c>
      <c r="BP40" s="66">
        <f>IF(D40=$E$7,0,IF(AND(BK40="Fuerte",BL40="Indirectamente"),1,IF(AND(BK40="Fuerte",BL40="Directamente"),2,IF(AND(BK40="Moderado",BL40="Directamente"),1,0))))</f>
        <v>2</v>
      </c>
      <c r="BQ40" s="185">
        <f>+AVERAGE(BP40:BP41)</f>
        <v>2</v>
      </c>
      <c r="BR40" s="99" t="s">
        <v>45</v>
      </c>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row>
    <row r="41" spans="1:138" s="36" customFormat="1" ht="110.2" customHeight="1" x14ac:dyDescent="0.25">
      <c r="A41" s="150"/>
      <c r="B41" s="150"/>
      <c r="C41" s="99" t="s">
        <v>45</v>
      </c>
      <c r="D41" s="75" t="s">
        <v>45</v>
      </c>
      <c r="E41" s="151"/>
      <c r="F41" s="152"/>
      <c r="G41" s="152"/>
      <c r="H41" s="152"/>
      <c r="I41" s="153"/>
      <c r="J41" s="188"/>
      <c r="K41" s="153"/>
      <c r="L41" s="155"/>
      <c r="M41" s="155"/>
      <c r="N41" s="156">
        <f t="shared" si="0"/>
        <v>0</v>
      </c>
      <c r="O41" s="205" t="str">
        <f t="shared" si="1"/>
        <v/>
      </c>
      <c r="P41" s="205">
        <f t="shared" si="2"/>
        <v>0</v>
      </c>
      <c r="Q41" s="205"/>
      <c r="R41" s="155">
        <f>+L41-BN41</f>
        <v>-2</v>
      </c>
      <c r="S41" s="155">
        <f>+M41-BQ41</f>
        <v>0</v>
      </c>
      <c r="T41" s="156">
        <f t="shared" si="3"/>
        <v>0</v>
      </c>
      <c r="U41" s="205" t="str">
        <f t="shared" si="4"/>
        <v>-20</v>
      </c>
      <c r="V41" s="205">
        <f t="shared" si="5"/>
        <v>0</v>
      </c>
      <c r="W41" s="155"/>
      <c r="X41" s="155"/>
      <c r="Y41" s="76" t="s">
        <v>753</v>
      </c>
      <c r="Z41" s="80" t="s">
        <v>248</v>
      </c>
      <c r="AA41" s="33" t="s">
        <v>23</v>
      </c>
      <c r="AB41" s="80" t="s">
        <v>583</v>
      </c>
      <c r="AC41" s="33" t="s">
        <v>7</v>
      </c>
      <c r="AD41" s="72">
        <f t="shared" si="6"/>
        <v>0</v>
      </c>
      <c r="AE41" s="33">
        <v>0</v>
      </c>
      <c r="AF41" s="33">
        <v>0</v>
      </c>
      <c r="AG41" s="33">
        <v>0</v>
      </c>
      <c r="AH41" s="33">
        <v>0</v>
      </c>
      <c r="AI41" s="33" t="s">
        <v>6</v>
      </c>
      <c r="AJ41" s="33" t="s">
        <v>20</v>
      </c>
      <c r="AK41" s="33" t="s">
        <v>6</v>
      </c>
      <c r="AL41" s="33" t="s">
        <v>6</v>
      </c>
      <c r="AM41" s="33" t="s">
        <v>6</v>
      </c>
      <c r="AN41" s="33" t="s">
        <v>29</v>
      </c>
      <c r="AO41" s="33" t="s">
        <v>117</v>
      </c>
      <c r="AP41" s="33" t="s">
        <v>101</v>
      </c>
      <c r="AQ41" s="33" t="s">
        <v>103</v>
      </c>
      <c r="AR41" s="33" t="s">
        <v>105</v>
      </c>
      <c r="AS41" s="33" t="str">
        <f t="shared" si="7"/>
        <v>Prevenir</v>
      </c>
      <c r="AT41" s="80" t="s">
        <v>108</v>
      </c>
      <c r="AU41" s="80" t="s">
        <v>110</v>
      </c>
      <c r="AV41" s="80" t="s">
        <v>112</v>
      </c>
      <c r="AW41" s="33">
        <f t="shared" si="8"/>
        <v>15</v>
      </c>
      <c r="AX41" s="33">
        <f t="shared" si="9"/>
        <v>15</v>
      </c>
      <c r="AY41" s="33">
        <f t="shared" si="10"/>
        <v>15</v>
      </c>
      <c r="AZ41" s="33">
        <f t="shared" si="11"/>
        <v>15</v>
      </c>
      <c r="BA41" s="33">
        <f t="shared" si="12"/>
        <v>15</v>
      </c>
      <c r="BB41" s="33">
        <f t="shared" si="13"/>
        <v>15</v>
      </c>
      <c r="BC41" s="33">
        <f t="shared" si="14"/>
        <v>10</v>
      </c>
      <c r="BD41" s="72">
        <f t="shared" si="15"/>
        <v>100</v>
      </c>
      <c r="BE41" s="72" t="str">
        <f t="shared" si="16"/>
        <v>Fuerte</v>
      </c>
      <c r="BF41" s="34" t="s">
        <v>156</v>
      </c>
      <c r="BG41" s="72" t="str">
        <f t="shared" si="17"/>
        <v>Fuerte</v>
      </c>
      <c r="BH41" s="72" t="str">
        <f t="shared" si="18"/>
        <v>Fuerte</v>
      </c>
      <c r="BI41" s="72">
        <f t="shared" si="19"/>
        <v>100</v>
      </c>
      <c r="BJ41" s="149"/>
      <c r="BK41" s="186"/>
      <c r="BL41" s="39" t="s">
        <v>165</v>
      </c>
      <c r="BM41" s="39" t="s">
        <v>165</v>
      </c>
      <c r="BN41" s="66">
        <f>IF(E41=$E$7,0,IF(AND(BK40="Fuerte",BL41="Directamente"),2,IF(AND(BK40="Moderado",BL41="Directamente"),1,0)))</f>
        <v>2</v>
      </c>
      <c r="BO41" s="185"/>
      <c r="BP41" s="66">
        <f>IF(D41=$E$7,0,IF(AND(BK40="Fuerte",BL41="Indirectamente"),1,IF(AND(BK40="Fuerte",BL41="Directamente"),2,IF(AND(BK40="Moderado",BL41="Directamente"),1,0))))</f>
        <v>2</v>
      </c>
      <c r="BQ41" s="185"/>
      <c r="BR41" s="99" t="s">
        <v>45</v>
      </c>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row>
    <row r="42" spans="1:138" s="36" customFormat="1" ht="176.25" customHeight="1" x14ac:dyDescent="0.25">
      <c r="A42" s="150">
        <v>23</v>
      </c>
      <c r="B42" s="150" t="s">
        <v>428</v>
      </c>
      <c r="C42" s="99" t="s">
        <v>45</v>
      </c>
      <c r="D42" s="75" t="s">
        <v>45</v>
      </c>
      <c r="E42" s="151" t="s">
        <v>32</v>
      </c>
      <c r="F42" s="152" t="s">
        <v>69</v>
      </c>
      <c r="G42" s="152" t="s">
        <v>77</v>
      </c>
      <c r="H42" s="152" t="s">
        <v>82</v>
      </c>
      <c r="I42" s="153" t="s">
        <v>249</v>
      </c>
      <c r="J42" s="154" t="s">
        <v>250</v>
      </c>
      <c r="K42" s="153" t="s">
        <v>251</v>
      </c>
      <c r="L42" s="155">
        <v>2</v>
      </c>
      <c r="M42" s="155">
        <v>4</v>
      </c>
      <c r="N42" s="156">
        <f t="shared" si="0"/>
        <v>8</v>
      </c>
      <c r="O42" s="205" t="str">
        <f t="shared" si="1"/>
        <v>24</v>
      </c>
      <c r="P42" s="205" t="str">
        <f t="shared" si="2"/>
        <v>RIESGO ALTO</v>
      </c>
      <c r="Q42" s="205" t="s">
        <v>90</v>
      </c>
      <c r="R42" s="187">
        <f>+IF(INT(L42-BO42)&lt;=1,1,INT(L42-BO42))</f>
        <v>1</v>
      </c>
      <c r="S42" s="187">
        <f>INT(M42-BQ42)</f>
        <v>2</v>
      </c>
      <c r="T42" s="156">
        <f t="shared" si="3"/>
        <v>2</v>
      </c>
      <c r="U42" s="205" t="str">
        <f t="shared" si="4"/>
        <v>12</v>
      </c>
      <c r="V42" s="205" t="str">
        <f t="shared" si="5"/>
        <v>RIESGO BAJO</v>
      </c>
      <c r="W42" s="152" t="s">
        <v>529</v>
      </c>
      <c r="X42" s="152" t="s">
        <v>23</v>
      </c>
      <c r="Y42" s="76" t="s">
        <v>754</v>
      </c>
      <c r="Z42" s="80" t="s">
        <v>252</v>
      </c>
      <c r="AA42" s="33" t="s">
        <v>23</v>
      </c>
      <c r="AB42" s="80" t="s">
        <v>584</v>
      </c>
      <c r="AC42" s="33" t="s">
        <v>7</v>
      </c>
      <c r="AD42" s="72">
        <f t="shared" si="6"/>
        <v>12</v>
      </c>
      <c r="AE42" s="33">
        <v>3</v>
      </c>
      <c r="AF42" s="33">
        <v>3</v>
      </c>
      <c r="AG42" s="33">
        <v>3</v>
      </c>
      <c r="AH42" s="33">
        <v>3</v>
      </c>
      <c r="AI42" s="33" t="s">
        <v>23</v>
      </c>
      <c r="AJ42" s="33" t="s">
        <v>20</v>
      </c>
      <c r="AK42" s="33" t="s">
        <v>6</v>
      </c>
      <c r="AL42" s="33" t="s">
        <v>6</v>
      </c>
      <c r="AM42" s="33" t="s">
        <v>6</v>
      </c>
      <c r="AN42" s="33" t="s">
        <v>27</v>
      </c>
      <c r="AO42" s="33" t="s">
        <v>117</v>
      </c>
      <c r="AP42" s="33" t="s">
        <v>101</v>
      </c>
      <c r="AQ42" s="33" t="s">
        <v>103</v>
      </c>
      <c r="AR42" s="33" t="s">
        <v>105</v>
      </c>
      <c r="AS42" s="33" t="str">
        <f t="shared" si="7"/>
        <v>Prevenir</v>
      </c>
      <c r="AT42" s="80" t="s">
        <v>108</v>
      </c>
      <c r="AU42" s="80" t="s">
        <v>110</v>
      </c>
      <c r="AV42" s="80" t="s">
        <v>112</v>
      </c>
      <c r="AW42" s="33">
        <f t="shared" si="8"/>
        <v>15</v>
      </c>
      <c r="AX42" s="33">
        <f t="shared" si="9"/>
        <v>15</v>
      </c>
      <c r="AY42" s="33">
        <f t="shared" si="10"/>
        <v>15</v>
      </c>
      <c r="AZ42" s="33">
        <f t="shared" si="11"/>
        <v>15</v>
      </c>
      <c r="BA42" s="33">
        <f t="shared" si="12"/>
        <v>15</v>
      </c>
      <c r="BB42" s="33">
        <f t="shared" si="13"/>
        <v>15</v>
      </c>
      <c r="BC42" s="33">
        <f t="shared" si="14"/>
        <v>10</v>
      </c>
      <c r="BD42" s="72">
        <f t="shared" si="15"/>
        <v>100</v>
      </c>
      <c r="BE42" s="72" t="str">
        <f t="shared" si="16"/>
        <v>Fuerte</v>
      </c>
      <c r="BF42" s="34" t="s">
        <v>156</v>
      </c>
      <c r="BG42" s="72" t="str">
        <f t="shared" si="17"/>
        <v>Fuerte</v>
      </c>
      <c r="BH42" s="72" t="str">
        <f t="shared" si="18"/>
        <v>Fuerte</v>
      </c>
      <c r="BI42" s="72">
        <f t="shared" si="19"/>
        <v>100</v>
      </c>
      <c r="BJ42" s="149">
        <f>+AVERAGE(BI42:BI43)</f>
        <v>100</v>
      </c>
      <c r="BK42" s="186" t="str">
        <f>IF(BJ42&lt;50,"Débil",IF(BJ42=100,"Fuerte","Moderado"))</f>
        <v>Fuerte</v>
      </c>
      <c r="BL42" s="39" t="s">
        <v>165</v>
      </c>
      <c r="BM42" s="39" t="s">
        <v>165</v>
      </c>
      <c r="BN42" s="66">
        <f>IF(E42=$E$7,0,IF(AND(BK42="Fuerte",BL42="Directamente"),2,IF(AND(BK42="Moderado",BL42="Directamente"),1,0)))</f>
        <v>2</v>
      </c>
      <c r="BO42" s="185">
        <f>+AVERAGE(BN42:BN43)</f>
        <v>2</v>
      </c>
      <c r="BP42" s="66">
        <f>IF(D42=$E$7,0,IF(AND(BK42="Fuerte",BL42="Indirectamente"),1,IF(AND(BK42="Fuerte",BL42="Directamente"),2,IF(AND(BK42="Moderado",BL42="Directamente"),1,0))))</f>
        <v>2</v>
      </c>
      <c r="BQ42" s="185">
        <f>+AVERAGE(BP42:BP43)</f>
        <v>2</v>
      </c>
      <c r="BR42" s="99" t="s">
        <v>45</v>
      </c>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row>
    <row r="43" spans="1:138" s="36" customFormat="1" ht="176.25" customHeight="1" x14ac:dyDescent="0.25">
      <c r="A43" s="150"/>
      <c r="B43" s="150"/>
      <c r="C43" s="99" t="s">
        <v>45</v>
      </c>
      <c r="D43" s="75" t="s">
        <v>45</v>
      </c>
      <c r="E43" s="151"/>
      <c r="F43" s="152"/>
      <c r="G43" s="152"/>
      <c r="H43" s="152"/>
      <c r="I43" s="153"/>
      <c r="J43" s="154"/>
      <c r="K43" s="153"/>
      <c r="L43" s="155"/>
      <c r="M43" s="155"/>
      <c r="N43" s="156">
        <f t="shared" si="0"/>
        <v>0</v>
      </c>
      <c r="O43" s="205"/>
      <c r="P43" s="205"/>
      <c r="Q43" s="205"/>
      <c r="R43" s="155">
        <f>+L43-BN43</f>
        <v>-2</v>
      </c>
      <c r="S43" s="155">
        <f>+M43-BQ43</f>
        <v>0</v>
      </c>
      <c r="T43" s="156">
        <f t="shared" si="3"/>
        <v>0</v>
      </c>
      <c r="U43" s="205"/>
      <c r="V43" s="205"/>
      <c r="W43" s="155"/>
      <c r="X43" s="155"/>
      <c r="Y43" s="76" t="s">
        <v>755</v>
      </c>
      <c r="Z43" s="80" t="s">
        <v>252</v>
      </c>
      <c r="AA43" s="33" t="s">
        <v>23</v>
      </c>
      <c r="AB43" s="80" t="s">
        <v>585</v>
      </c>
      <c r="AC43" s="33" t="s">
        <v>7</v>
      </c>
      <c r="AD43" s="72">
        <f t="shared" si="6"/>
        <v>0</v>
      </c>
      <c r="AE43" s="33">
        <v>0</v>
      </c>
      <c r="AF43" s="33">
        <v>0</v>
      </c>
      <c r="AG43" s="33">
        <v>0</v>
      </c>
      <c r="AH43" s="33">
        <v>0</v>
      </c>
      <c r="AI43" s="33" t="s">
        <v>6</v>
      </c>
      <c r="AJ43" s="33" t="s">
        <v>20</v>
      </c>
      <c r="AK43" s="33" t="s">
        <v>6</v>
      </c>
      <c r="AL43" s="33" t="s">
        <v>6</v>
      </c>
      <c r="AM43" s="33" t="s">
        <v>6</v>
      </c>
      <c r="AN43" s="33" t="s">
        <v>29</v>
      </c>
      <c r="AO43" s="33" t="s">
        <v>117</v>
      </c>
      <c r="AP43" s="33" t="s">
        <v>101</v>
      </c>
      <c r="AQ43" s="33" t="s">
        <v>103</v>
      </c>
      <c r="AR43" s="33" t="s">
        <v>105</v>
      </c>
      <c r="AS43" s="33" t="str">
        <f t="shared" si="7"/>
        <v>Prevenir</v>
      </c>
      <c r="AT43" s="80" t="s">
        <v>108</v>
      </c>
      <c r="AU43" s="80" t="s">
        <v>110</v>
      </c>
      <c r="AV43" s="80" t="s">
        <v>112</v>
      </c>
      <c r="AW43" s="33">
        <f t="shared" si="8"/>
        <v>15</v>
      </c>
      <c r="AX43" s="33">
        <f t="shared" si="9"/>
        <v>15</v>
      </c>
      <c r="AY43" s="33">
        <f t="shared" si="10"/>
        <v>15</v>
      </c>
      <c r="AZ43" s="33">
        <f t="shared" si="11"/>
        <v>15</v>
      </c>
      <c r="BA43" s="33">
        <f t="shared" si="12"/>
        <v>15</v>
      </c>
      <c r="BB43" s="33">
        <f t="shared" si="13"/>
        <v>15</v>
      </c>
      <c r="BC43" s="33">
        <f t="shared" si="14"/>
        <v>10</v>
      </c>
      <c r="BD43" s="72">
        <f t="shared" si="15"/>
        <v>100</v>
      </c>
      <c r="BE43" s="72" t="str">
        <f t="shared" si="16"/>
        <v>Fuerte</v>
      </c>
      <c r="BF43" s="34" t="s">
        <v>156</v>
      </c>
      <c r="BG43" s="72" t="str">
        <f t="shared" si="17"/>
        <v>Fuerte</v>
      </c>
      <c r="BH43" s="72" t="str">
        <f t="shared" si="18"/>
        <v>Fuerte</v>
      </c>
      <c r="BI43" s="72">
        <f t="shared" si="19"/>
        <v>100</v>
      </c>
      <c r="BJ43" s="149"/>
      <c r="BK43" s="186"/>
      <c r="BL43" s="39" t="s">
        <v>165</v>
      </c>
      <c r="BM43" s="39" t="s">
        <v>165</v>
      </c>
      <c r="BN43" s="66">
        <f>IF(E43=$E$7,0,IF(AND(BK42="Fuerte",BL43="Directamente"),2,IF(AND(BK42="Moderado",BL43="Directamente"),1,0)))</f>
        <v>2</v>
      </c>
      <c r="BO43" s="185"/>
      <c r="BP43" s="66">
        <f>IF(D43=$E$7,0,IF(AND(BK42="Fuerte",BL43="Indirectamente"),1,IF(AND(BK42="Fuerte",BL43="Directamente"),2,IF(AND(BK42="Moderado",BL43="Directamente"),1,0))))</f>
        <v>2</v>
      </c>
      <c r="BQ43" s="185"/>
      <c r="BR43" s="99" t="s">
        <v>45</v>
      </c>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row>
    <row r="44" spans="1:138" s="50" customFormat="1" x14ac:dyDescent="0.25">
      <c r="B44" s="40"/>
      <c r="C44" s="41"/>
      <c r="D44" s="46"/>
      <c r="I44" s="49"/>
      <c r="K44" s="49"/>
      <c r="N44" s="209"/>
      <c r="O44" s="210"/>
      <c r="P44" s="48"/>
      <c r="Q44" s="44"/>
      <c r="T44" s="209"/>
      <c r="U44" s="210"/>
      <c r="V44" s="48"/>
      <c r="Z44" s="45"/>
      <c r="AA44" s="49"/>
      <c r="AB44" s="49"/>
      <c r="AC44" s="49"/>
      <c r="AD44" s="49"/>
      <c r="AE44" s="49"/>
      <c r="AF44" s="49"/>
      <c r="AG44" s="49"/>
      <c r="AH44" s="49"/>
      <c r="AI44" s="49"/>
      <c r="AJ44" s="49"/>
      <c r="AK44" s="49"/>
      <c r="AL44" s="49"/>
      <c r="AM44" s="49"/>
      <c r="AN44" s="49"/>
      <c r="AO44" s="49"/>
      <c r="AP44" s="45"/>
      <c r="AQ44" s="45"/>
      <c r="AR44" s="45"/>
      <c r="AS44" s="45"/>
      <c r="AT44" s="45"/>
      <c r="AU44" s="45"/>
      <c r="AV44" s="45"/>
      <c r="AW44" s="45"/>
      <c r="AX44" s="45"/>
      <c r="AY44" s="45"/>
      <c r="AZ44" s="45"/>
      <c r="BA44" s="45"/>
      <c r="BB44" s="45"/>
      <c r="BC44" s="45"/>
      <c r="BD44" s="45"/>
      <c r="BE44" s="45"/>
      <c r="BF44" s="49"/>
      <c r="BG44" s="49"/>
      <c r="BH44" s="49"/>
      <c r="BI44" s="49"/>
      <c r="BJ44" s="214"/>
      <c r="BK44" s="49"/>
      <c r="BR44" s="41"/>
    </row>
    <row r="45" spans="1:138" s="50" customFormat="1" x14ac:dyDescent="0.25">
      <c r="B45" s="40"/>
      <c r="C45" s="41"/>
      <c r="D45" s="46"/>
      <c r="I45" s="49"/>
      <c r="K45" s="49"/>
      <c r="N45" s="209"/>
      <c r="O45" s="210"/>
      <c r="P45" s="48"/>
      <c r="Q45" s="44"/>
      <c r="T45" s="209"/>
      <c r="U45" s="210"/>
      <c r="V45" s="48"/>
      <c r="Z45" s="45"/>
      <c r="AA45" s="49"/>
      <c r="AB45" s="49"/>
      <c r="AC45" s="49"/>
      <c r="AD45" s="49"/>
      <c r="AE45" s="49"/>
      <c r="AF45" s="49"/>
      <c r="AG45" s="49"/>
      <c r="AH45" s="49"/>
      <c r="AI45" s="49"/>
      <c r="AJ45" s="49"/>
      <c r="AK45" s="49"/>
      <c r="AL45" s="49"/>
      <c r="AM45" s="49"/>
      <c r="AN45" s="49"/>
      <c r="AO45" s="49"/>
      <c r="AP45" s="45"/>
      <c r="AQ45" s="45"/>
      <c r="AR45" s="45"/>
      <c r="AS45" s="45"/>
      <c r="AT45" s="45"/>
      <c r="AU45" s="45"/>
      <c r="AV45" s="45"/>
      <c r="AW45" s="45"/>
      <c r="AX45" s="45"/>
      <c r="AY45" s="45"/>
      <c r="AZ45" s="45"/>
      <c r="BA45" s="45"/>
      <c r="BB45" s="45"/>
      <c r="BC45" s="45"/>
      <c r="BD45" s="45"/>
      <c r="BE45" s="45"/>
      <c r="BF45" s="49"/>
      <c r="BG45" s="49"/>
      <c r="BH45" s="49"/>
      <c r="BI45" s="49"/>
      <c r="BJ45" s="214"/>
      <c r="BK45" s="49"/>
      <c r="BR45" s="41"/>
    </row>
    <row r="46" spans="1:138" x14ac:dyDescent="0.25">
      <c r="I46" s="22"/>
      <c r="K46" s="22"/>
      <c r="N46" s="203"/>
      <c r="O46" s="204"/>
      <c r="Q46" s="4"/>
      <c r="T46" s="203"/>
      <c r="U46" s="204"/>
      <c r="Z46" s="21"/>
      <c r="AA46" s="22"/>
      <c r="AB46" s="22"/>
      <c r="AC46" s="22"/>
      <c r="AD46" s="22"/>
      <c r="AE46" s="22"/>
      <c r="AF46" s="22"/>
      <c r="AG46" s="22"/>
      <c r="AH46" s="22"/>
      <c r="AI46" s="22"/>
      <c r="AJ46" s="22"/>
      <c r="AK46" s="22"/>
      <c r="AL46" s="22"/>
      <c r="AM46" s="22"/>
      <c r="AN46" s="22"/>
      <c r="AO46" s="22"/>
      <c r="AP46" s="21"/>
      <c r="AQ46" s="21"/>
      <c r="AR46" s="21"/>
      <c r="AS46" s="21"/>
      <c r="AT46" s="21"/>
      <c r="AU46" s="21"/>
      <c r="AV46" s="21"/>
      <c r="AW46" s="21"/>
      <c r="AX46" s="21"/>
      <c r="AY46" s="21"/>
      <c r="AZ46" s="21"/>
      <c r="BA46" s="21"/>
      <c r="BB46" s="21"/>
      <c r="BC46" s="21"/>
      <c r="BD46" s="21"/>
      <c r="BE46" s="21"/>
      <c r="BF46" s="22"/>
      <c r="BG46" s="22"/>
      <c r="BH46" s="22"/>
      <c r="BI46" s="22"/>
      <c r="BJ46" s="213"/>
      <c r="BK46" s="22"/>
    </row>
    <row r="47" spans="1:138" x14ac:dyDescent="0.25">
      <c r="I47" s="22"/>
      <c r="K47" s="22"/>
      <c r="N47" s="203"/>
      <c r="O47" s="204"/>
      <c r="Q47" s="4"/>
      <c r="T47" s="203"/>
      <c r="U47" s="204"/>
      <c r="Z47" s="21"/>
      <c r="AA47" s="22"/>
      <c r="AB47" s="22"/>
      <c r="AC47" s="22"/>
      <c r="AD47" s="22"/>
      <c r="AE47" s="22"/>
      <c r="AF47" s="22"/>
      <c r="AG47" s="22"/>
      <c r="AH47" s="22"/>
      <c r="AI47" s="22"/>
      <c r="AJ47" s="22"/>
      <c r="AK47" s="22"/>
      <c r="AL47" s="22"/>
      <c r="AM47" s="22"/>
      <c r="AN47" s="22"/>
      <c r="AO47" s="22"/>
      <c r="AP47" s="21"/>
      <c r="AQ47" s="21"/>
      <c r="AR47" s="21"/>
      <c r="AS47" s="21"/>
      <c r="AT47" s="21"/>
      <c r="AU47" s="21"/>
      <c r="AV47" s="21"/>
      <c r="AW47" s="21"/>
      <c r="AX47" s="21"/>
      <c r="AY47" s="21"/>
      <c r="AZ47" s="21"/>
      <c r="BA47" s="21"/>
      <c r="BB47" s="21"/>
      <c r="BC47" s="21"/>
      <c r="BD47" s="21"/>
      <c r="BE47" s="21"/>
      <c r="BF47" s="22"/>
      <c r="BG47" s="22"/>
      <c r="BH47" s="22"/>
      <c r="BI47" s="22"/>
      <c r="BJ47" s="213"/>
      <c r="BK47" s="22"/>
    </row>
    <row r="48" spans="1:138" x14ac:dyDescent="0.25">
      <c r="I48" s="22"/>
      <c r="K48" s="22"/>
      <c r="N48" s="203"/>
      <c r="O48" s="204"/>
      <c r="T48" s="203"/>
      <c r="U48" s="204"/>
      <c r="Z48" s="21"/>
      <c r="AA48" s="22"/>
      <c r="AB48" s="22"/>
      <c r="AC48" s="22"/>
      <c r="AD48" s="22"/>
      <c r="AE48" s="22"/>
      <c r="AF48" s="22"/>
      <c r="AG48" s="22"/>
      <c r="AH48" s="22"/>
      <c r="AI48" s="22"/>
      <c r="AJ48" s="22"/>
      <c r="AK48" s="22"/>
      <c r="AL48" s="22"/>
      <c r="AM48" s="22"/>
      <c r="AN48" s="22"/>
      <c r="AO48" s="22"/>
      <c r="AP48" s="21"/>
      <c r="AQ48" s="21"/>
      <c r="AR48" s="21"/>
      <c r="AS48" s="21"/>
      <c r="AT48" s="21"/>
      <c r="AU48" s="21"/>
      <c r="AV48" s="21"/>
      <c r="AW48" s="21"/>
      <c r="AX48" s="21"/>
      <c r="AY48" s="21"/>
      <c r="AZ48" s="21"/>
      <c r="BA48" s="21"/>
      <c r="BB48" s="21"/>
      <c r="BC48" s="21"/>
      <c r="BD48" s="21"/>
      <c r="BE48" s="21"/>
      <c r="BF48" s="22"/>
      <c r="BG48" s="22"/>
      <c r="BH48" s="22"/>
      <c r="BI48" s="22"/>
      <c r="BJ48" s="213"/>
      <c r="BK48" s="22"/>
    </row>
    <row r="49" spans="9:62" x14ac:dyDescent="0.25">
      <c r="I49" s="22"/>
      <c r="K49" s="22"/>
      <c r="N49" s="203"/>
      <c r="O49" s="204"/>
      <c r="T49" s="203"/>
      <c r="U49" s="204"/>
      <c r="BJ49" s="203"/>
    </row>
    <row r="50" spans="9:62" x14ac:dyDescent="0.25">
      <c r="I50" s="22"/>
      <c r="K50" s="22"/>
    </row>
    <row r="51" spans="9:62" x14ac:dyDescent="0.25">
      <c r="K51" s="22"/>
      <c r="N51" s="203"/>
      <c r="O51" s="204"/>
      <c r="T51" s="203"/>
      <c r="U51" s="204"/>
      <c r="BJ51" s="203"/>
    </row>
    <row r="52" spans="9:62" x14ac:dyDescent="0.25">
      <c r="K52" s="22"/>
      <c r="N52" s="203"/>
      <c r="O52" s="204"/>
      <c r="T52" s="203"/>
      <c r="U52" s="204"/>
      <c r="BJ52" s="203"/>
    </row>
    <row r="53" spans="9:62" x14ac:dyDescent="0.25">
      <c r="K53" s="22"/>
      <c r="N53" s="203"/>
      <c r="O53" s="204"/>
      <c r="T53" s="203"/>
      <c r="U53" s="204"/>
      <c r="BJ53" s="203"/>
    </row>
    <row r="54" spans="9:62" x14ac:dyDescent="0.25">
      <c r="K54" s="22"/>
    </row>
    <row r="55" spans="9:62" x14ac:dyDescent="0.25">
      <c r="K55" s="22"/>
    </row>
    <row r="56" spans="9:62" x14ac:dyDescent="0.25">
      <c r="K56" s="22"/>
      <c r="N56" s="203"/>
      <c r="O56" s="204"/>
      <c r="T56" s="203"/>
      <c r="U56" s="204"/>
      <c r="BJ56" s="203"/>
    </row>
    <row r="57" spans="9:62" x14ac:dyDescent="0.25">
      <c r="K57" s="22"/>
      <c r="N57" s="203"/>
      <c r="O57" s="204"/>
      <c r="T57" s="203"/>
      <c r="U57" s="204"/>
      <c r="BJ57" s="203"/>
    </row>
    <row r="58" spans="9:62" x14ac:dyDescent="0.25">
      <c r="K58" s="22"/>
      <c r="N58" s="203"/>
      <c r="O58" s="204"/>
      <c r="T58" s="203"/>
      <c r="U58" s="204"/>
      <c r="BJ58" s="203"/>
    </row>
    <row r="59" spans="9:62" x14ac:dyDescent="0.25">
      <c r="K59" s="22"/>
      <c r="N59" s="203"/>
      <c r="O59" s="204"/>
      <c r="T59" s="203"/>
      <c r="U59" s="204"/>
      <c r="BJ59" s="203"/>
    </row>
    <row r="60" spans="9:62" x14ac:dyDescent="0.25">
      <c r="K60" s="22"/>
      <c r="N60" s="203"/>
      <c r="O60" s="204"/>
      <c r="T60" s="203"/>
      <c r="U60" s="204"/>
      <c r="BJ60" s="203"/>
    </row>
    <row r="61" spans="9:62" x14ac:dyDescent="0.25">
      <c r="K61" s="22"/>
      <c r="N61" s="203"/>
      <c r="O61" s="204"/>
      <c r="T61" s="203"/>
      <c r="U61" s="204"/>
      <c r="BJ61" s="203"/>
    </row>
    <row r="62" spans="9:62" x14ac:dyDescent="0.25">
      <c r="K62" s="22"/>
      <c r="N62" s="203"/>
      <c r="O62" s="204"/>
      <c r="T62" s="203"/>
      <c r="U62" s="204"/>
      <c r="BJ62" s="203"/>
    </row>
    <row r="63" spans="9:62" x14ac:dyDescent="0.25">
      <c r="K63" s="22"/>
      <c r="N63" s="203"/>
      <c r="O63" s="204"/>
      <c r="T63" s="203"/>
      <c r="U63" s="204"/>
      <c r="BJ63" s="203"/>
    </row>
    <row r="64" spans="9:62" x14ac:dyDescent="0.25">
      <c r="K64" s="22"/>
      <c r="N64" s="203"/>
      <c r="O64" s="204"/>
      <c r="T64" s="203"/>
      <c r="U64" s="204"/>
      <c r="BJ64" s="203"/>
    </row>
    <row r="65" spans="11:62" x14ac:dyDescent="0.25">
      <c r="K65" s="22"/>
    </row>
    <row r="66" spans="11:62" x14ac:dyDescent="0.25">
      <c r="K66" s="22"/>
    </row>
    <row r="67" spans="11:62" x14ac:dyDescent="0.25">
      <c r="K67" s="22"/>
    </row>
    <row r="68" spans="11:62" x14ac:dyDescent="0.25">
      <c r="K68" s="22"/>
      <c r="N68" s="203"/>
      <c r="O68" s="204"/>
      <c r="T68" s="203"/>
      <c r="U68" s="204"/>
      <c r="BJ68" s="203"/>
    </row>
    <row r="69" spans="11:62" x14ac:dyDescent="0.25">
      <c r="K69" s="22"/>
      <c r="N69" s="203"/>
      <c r="O69" s="204"/>
      <c r="T69" s="203"/>
      <c r="U69" s="204"/>
      <c r="BJ69" s="203"/>
    </row>
    <row r="70" spans="11:62" x14ac:dyDescent="0.25">
      <c r="K70" s="22"/>
      <c r="N70" s="203"/>
      <c r="O70" s="204"/>
      <c r="T70" s="203"/>
      <c r="U70" s="204"/>
      <c r="BJ70" s="203"/>
    </row>
    <row r="71" spans="11:62" x14ac:dyDescent="0.25">
      <c r="K71" s="22"/>
      <c r="N71" s="203"/>
      <c r="O71" s="204"/>
      <c r="T71" s="203"/>
      <c r="U71" s="204"/>
      <c r="BJ71" s="203"/>
    </row>
    <row r="72" spans="11:62" x14ac:dyDescent="0.25">
      <c r="K72" s="22"/>
      <c r="N72" s="203"/>
      <c r="O72" s="204"/>
      <c r="T72" s="203"/>
      <c r="U72" s="204"/>
      <c r="BJ72" s="203"/>
    </row>
    <row r="73" spans="11:62" x14ac:dyDescent="0.25">
      <c r="K73" s="22"/>
      <c r="N73" s="203"/>
      <c r="O73" s="204"/>
      <c r="T73" s="203"/>
      <c r="U73" s="204"/>
      <c r="BJ73" s="203"/>
    </row>
    <row r="74" spans="11:62" x14ac:dyDescent="0.25">
      <c r="K74" s="22"/>
      <c r="N74" s="203"/>
      <c r="O74" s="204"/>
      <c r="T74" s="203"/>
      <c r="U74" s="204"/>
      <c r="BJ74" s="203"/>
    </row>
    <row r="75" spans="11:62" x14ac:dyDescent="0.25">
      <c r="K75" s="22"/>
      <c r="N75" s="203"/>
      <c r="O75" s="204"/>
      <c r="T75" s="203"/>
      <c r="U75" s="204"/>
      <c r="BJ75" s="203"/>
    </row>
    <row r="76" spans="11:62" x14ac:dyDescent="0.25">
      <c r="K76" s="22"/>
      <c r="N76" s="203"/>
      <c r="O76" s="204"/>
      <c r="T76" s="203"/>
      <c r="U76" s="204"/>
      <c r="BJ76" s="203"/>
    </row>
    <row r="77" spans="11:62" x14ac:dyDescent="0.25">
      <c r="K77" s="22"/>
    </row>
    <row r="78" spans="11:62" x14ac:dyDescent="0.25">
      <c r="K78" s="22"/>
    </row>
    <row r="79" spans="11:62" x14ac:dyDescent="0.25">
      <c r="K79" s="22"/>
      <c r="N79" s="203"/>
      <c r="O79" s="204"/>
      <c r="T79" s="203"/>
      <c r="U79" s="204"/>
      <c r="BJ79" s="203"/>
    </row>
    <row r="80" spans="11:62" x14ac:dyDescent="0.25">
      <c r="K80" s="22"/>
      <c r="N80" s="203"/>
      <c r="O80" s="204"/>
      <c r="T80" s="203"/>
      <c r="U80" s="204"/>
      <c r="BJ80" s="203"/>
    </row>
    <row r="81" spans="11:62" x14ac:dyDescent="0.25">
      <c r="K81" s="22"/>
    </row>
    <row r="82" spans="11:62" x14ac:dyDescent="0.25">
      <c r="K82" s="22"/>
      <c r="N82" s="203"/>
      <c r="O82" s="204"/>
      <c r="T82" s="203"/>
      <c r="U82" s="204"/>
      <c r="BJ82" s="203"/>
    </row>
    <row r="83" spans="11:62" x14ac:dyDescent="0.25">
      <c r="K83" s="22"/>
      <c r="N83" s="203"/>
      <c r="O83" s="204"/>
      <c r="T83" s="203"/>
      <c r="U83" s="204"/>
      <c r="BJ83" s="203"/>
    </row>
    <row r="84" spans="11:62" x14ac:dyDescent="0.25">
      <c r="K84" s="22"/>
      <c r="N84" s="203"/>
      <c r="O84" s="204"/>
      <c r="T84" s="203"/>
      <c r="U84" s="204"/>
      <c r="BJ84" s="203"/>
    </row>
    <row r="85" spans="11:62" x14ac:dyDescent="0.25">
      <c r="K85" s="22"/>
      <c r="N85" s="203"/>
      <c r="O85" s="204"/>
      <c r="T85" s="203"/>
      <c r="U85" s="204"/>
      <c r="BJ85" s="203"/>
    </row>
    <row r="86" spans="11:62" x14ac:dyDescent="0.25">
      <c r="K86" s="22"/>
      <c r="N86" s="203"/>
      <c r="O86" s="204"/>
      <c r="T86" s="203"/>
      <c r="U86" s="204"/>
      <c r="BJ86" s="203"/>
    </row>
    <row r="87" spans="11:62" x14ac:dyDescent="0.25">
      <c r="K87" s="22"/>
      <c r="N87" s="203"/>
      <c r="O87" s="204"/>
      <c r="T87" s="203"/>
      <c r="U87" s="204"/>
      <c r="BJ87" s="203"/>
    </row>
    <row r="88" spans="11:62" x14ac:dyDescent="0.25">
      <c r="K88" s="22"/>
      <c r="N88" s="203"/>
      <c r="O88" s="204"/>
      <c r="T88" s="203"/>
      <c r="U88" s="204"/>
      <c r="BJ88" s="203"/>
    </row>
    <row r="89" spans="11:62" x14ac:dyDescent="0.25">
      <c r="K89" s="22"/>
      <c r="N89" s="203"/>
      <c r="O89" s="204"/>
      <c r="T89" s="203"/>
      <c r="U89" s="204"/>
      <c r="BJ89" s="203"/>
    </row>
    <row r="90" spans="11:62" x14ac:dyDescent="0.25">
      <c r="K90" s="22"/>
    </row>
    <row r="91" spans="11:62" x14ac:dyDescent="0.25">
      <c r="K91" s="22"/>
    </row>
    <row r="92" spans="11:62" x14ac:dyDescent="0.25">
      <c r="K92" s="22"/>
    </row>
    <row r="93" spans="11:62" x14ac:dyDescent="0.25">
      <c r="K93" s="22"/>
      <c r="N93" s="203"/>
      <c r="O93" s="204"/>
      <c r="T93" s="203"/>
      <c r="U93" s="204"/>
      <c r="BJ93" s="203"/>
    </row>
    <row r="94" spans="11:62" x14ac:dyDescent="0.25">
      <c r="K94" s="22"/>
      <c r="N94" s="203"/>
      <c r="O94" s="204"/>
      <c r="T94" s="203"/>
      <c r="U94" s="204"/>
      <c r="BJ94" s="203"/>
    </row>
    <row r="95" spans="11:62" x14ac:dyDescent="0.25">
      <c r="K95" s="22"/>
      <c r="N95" s="203"/>
      <c r="O95" s="204"/>
      <c r="T95" s="203"/>
      <c r="U95" s="204"/>
      <c r="BJ95" s="203"/>
    </row>
    <row r="96" spans="11:62" x14ac:dyDescent="0.25">
      <c r="K96" s="22"/>
      <c r="N96" s="203"/>
      <c r="O96" s="204"/>
      <c r="T96" s="203"/>
      <c r="U96" s="204"/>
      <c r="BJ96" s="203"/>
    </row>
    <row r="97" spans="11:62" x14ac:dyDescent="0.25">
      <c r="K97" s="22"/>
      <c r="N97" s="203"/>
      <c r="O97" s="204"/>
      <c r="T97" s="203"/>
      <c r="U97" s="204"/>
      <c r="BJ97" s="203"/>
    </row>
    <row r="98" spans="11:62" x14ac:dyDescent="0.25">
      <c r="K98" s="22"/>
      <c r="N98" s="203"/>
      <c r="O98" s="204"/>
      <c r="T98" s="203"/>
      <c r="U98" s="204"/>
      <c r="BJ98" s="203"/>
    </row>
    <row r="99" spans="11:62" x14ac:dyDescent="0.25">
      <c r="K99" s="22"/>
      <c r="N99" s="203"/>
      <c r="O99" s="204"/>
      <c r="T99" s="203"/>
      <c r="U99" s="204"/>
      <c r="BJ99" s="203"/>
    </row>
    <row r="100" spans="11:62" x14ac:dyDescent="0.25">
      <c r="K100" s="22"/>
    </row>
    <row r="101" spans="11:62" x14ac:dyDescent="0.25">
      <c r="K101" s="22"/>
    </row>
    <row r="102" spans="11:62" x14ac:dyDescent="0.25">
      <c r="K102" s="22"/>
    </row>
    <row r="103" spans="11:62" x14ac:dyDescent="0.25">
      <c r="K103" s="22"/>
    </row>
    <row r="104" spans="11:62" x14ac:dyDescent="0.25">
      <c r="K104" s="22"/>
      <c r="N104" s="203"/>
      <c r="O104" s="204"/>
      <c r="T104" s="203"/>
      <c r="U104" s="204"/>
      <c r="BJ104" s="203"/>
    </row>
    <row r="105" spans="11:62" x14ac:dyDescent="0.25">
      <c r="K105" s="22"/>
      <c r="N105" s="203"/>
      <c r="O105" s="204"/>
      <c r="T105" s="203"/>
      <c r="U105" s="204"/>
      <c r="BJ105" s="203"/>
    </row>
    <row r="106" spans="11:62" x14ac:dyDescent="0.25">
      <c r="K106" s="22"/>
      <c r="N106" s="203"/>
      <c r="O106" s="204"/>
      <c r="T106" s="203"/>
      <c r="U106" s="204"/>
      <c r="BJ106" s="203"/>
    </row>
    <row r="107" spans="11:62" x14ac:dyDescent="0.25">
      <c r="K107" s="22"/>
      <c r="N107" s="203"/>
      <c r="O107" s="204"/>
      <c r="T107" s="203"/>
      <c r="U107" s="204"/>
      <c r="BJ107" s="203"/>
    </row>
    <row r="108" spans="11:62" x14ac:dyDescent="0.25">
      <c r="N108" s="203"/>
      <c r="O108" s="204"/>
      <c r="T108" s="203"/>
      <c r="U108" s="204"/>
      <c r="BJ108" s="203"/>
    </row>
    <row r="109" spans="11:62" x14ac:dyDescent="0.25">
      <c r="N109" s="203"/>
      <c r="O109" s="204"/>
      <c r="T109" s="203"/>
      <c r="U109" s="204"/>
      <c r="BJ109" s="203"/>
    </row>
    <row r="110" spans="11:62" x14ac:dyDescent="0.25">
      <c r="N110" s="203"/>
      <c r="O110" s="204"/>
      <c r="T110" s="203"/>
      <c r="U110" s="204"/>
      <c r="BJ110" s="203"/>
    </row>
    <row r="113" spans="14:62" x14ac:dyDescent="0.25">
      <c r="N113" s="203"/>
      <c r="O113" s="204"/>
      <c r="T113" s="203"/>
      <c r="U113" s="204"/>
      <c r="BJ113" s="203"/>
    </row>
    <row r="114" spans="14:62" x14ac:dyDescent="0.25">
      <c r="N114" s="203"/>
      <c r="O114" s="204"/>
      <c r="T114" s="203"/>
      <c r="U114" s="204"/>
      <c r="BJ114" s="203"/>
    </row>
    <row r="115" spans="14:62" x14ac:dyDescent="0.25">
      <c r="N115" s="203"/>
      <c r="O115" s="204"/>
      <c r="T115" s="203"/>
      <c r="U115" s="204"/>
      <c r="BJ115" s="203"/>
    </row>
    <row r="116" spans="14:62" x14ac:dyDescent="0.25">
      <c r="N116" s="203"/>
      <c r="O116" s="204"/>
      <c r="T116" s="203"/>
      <c r="U116" s="204"/>
      <c r="BJ116" s="203"/>
    </row>
    <row r="117" spans="14:62" x14ac:dyDescent="0.25">
      <c r="N117" s="203"/>
      <c r="O117" s="204"/>
      <c r="T117" s="203"/>
      <c r="U117" s="204"/>
      <c r="BJ117" s="203"/>
    </row>
    <row r="118" spans="14:62" x14ac:dyDescent="0.25">
      <c r="N118" s="203"/>
      <c r="O118" s="204"/>
      <c r="T118" s="203"/>
      <c r="U118" s="204"/>
      <c r="BJ118" s="203"/>
    </row>
  </sheetData>
  <sheetProtection sheet="1" formatCells="0" formatColumns="0" formatRows="0" sort="0" autoFilter="0" pivotTables="0"/>
  <autoFilter ref="A36:BR43" xr:uid="{C17AB63A-CC2E-45B1-9000-3DF8F50B2535}"/>
  <mergeCells count="199">
    <mergeCell ref="O117:O118"/>
    <mergeCell ref="T117:T118"/>
    <mergeCell ref="N117:N118"/>
    <mergeCell ref="BJ115:BJ116"/>
    <mergeCell ref="T115:T116"/>
    <mergeCell ref="U115:U116"/>
    <mergeCell ref="N115:N116"/>
    <mergeCell ref="O115:O116"/>
    <mergeCell ref="U117:U118"/>
    <mergeCell ref="BJ117:BJ118"/>
    <mergeCell ref="U113:U114"/>
    <mergeCell ref="BJ113:BJ114"/>
    <mergeCell ref="O113:O114"/>
    <mergeCell ref="T113:T114"/>
    <mergeCell ref="N113:N114"/>
    <mergeCell ref="BJ109:BJ110"/>
    <mergeCell ref="T109:T110"/>
    <mergeCell ref="U109:U110"/>
    <mergeCell ref="N109:N110"/>
    <mergeCell ref="O109:O110"/>
    <mergeCell ref="U107:U108"/>
    <mergeCell ref="BJ107:BJ108"/>
    <mergeCell ref="O107:O108"/>
    <mergeCell ref="T107:T108"/>
    <mergeCell ref="N107:N108"/>
    <mergeCell ref="BJ104:BJ106"/>
    <mergeCell ref="T104:T106"/>
    <mergeCell ref="U104:U106"/>
    <mergeCell ref="N104:N106"/>
    <mergeCell ref="O104:O106"/>
    <mergeCell ref="U97:U99"/>
    <mergeCell ref="BJ97:BJ99"/>
    <mergeCell ref="O97:O99"/>
    <mergeCell ref="T97:T99"/>
    <mergeCell ref="N97:N99"/>
    <mergeCell ref="BJ95:BJ96"/>
    <mergeCell ref="T95:T96"/>
    <mergeCell ref="U95:U96"/>
    <mergeCell ref="N95:N96"/>
    <mergeCell ref="O95:O96"/>
    <mergeCell ref="U93:U94"/>
    <mergeCell ref="BJ93:BJ94"/>
    <mergeCell ref="O93:O94"/>
    <mergeCell ref="T93:T94"/>
    <mergeCell ref="N93:N94"/>
    <mergeCell ref="BJ88:BJ89"/>
    <mergeCell ref="T88:T89"/>
    <mergeCell ref="U88:U89"/>
    <mergeCell ref="N88:N89"/>
    <mergeCell ref="O88:O89"/>
    <mergeCell ref="U85:U87"/>
    <mergeCell ref="BJ85:BJ87"/>
    <mergeCell ref="O85:O87"/>
    <mergeCell ref="T85:T87"/>
    <mergeCell ref="N85:N87"/>
    <mergeCell ref="BJ82:BJ84"/>
    <mergeCell ref="T82:T84"/>
    <mergeCell ref="U82:U84"/>
    <mergeCell ref="N82:N84"/>
    <mergeCell ref="O82:O84"/>
    <mergeCell ref="U79:U80"/>
    <mergeCell ref="BJ79:BJ80"/>
    <mergeCell ref="O79:O80"/>
    <mergeCell ref="T79:T80"/>
    <mergeCell ref="N79:N80"/>
    <mergeCell ref="BJ73:BJ76"/>
    <mergeCell ref="T73:T76"/>
    <mergeCell ref="U73:U76"/>
    <mergeCell ref="N73:N76"/>
    <mergeCell ref="O73:O76"/>
    <mergeCell ref="U70:U72"/>
    <mergeCell ref="BJ70:BJ72"/>
    <mergeCell ref="O70:O72"/>
    <mergeCell ref="T70:T72"/>
    <mergeCell ref="N70:N72"/>
    <mergeCell ref="BJ68:BJ69"/>
    <mergeCell ref="T68:T69"/>
    <mergeCell ref="U68:U69"/>
    <mergeCell ref="N68:N69"/>
    <mergeCell ref="O68:O69"/>
    <mergeCell ref="U63:U64"/>
    <mergeCell ref="BJ63:BJ64"/>
    <mergeCell ref="O63:O64"/>
    <mergeCell ref="T63:T64"/>
    <mergeCell ref="N63:N64"/>
    <mergeCell ref="BJ61:BJ62"/>
    <mergeCell ref="T61:T62"/>
    <mergeCell ref="U61:U62"/>
    <mergeCell ref="N61:N62"/>
    <mergeCell ref="O61:O62"/>
    <mergeCell ref="U59:U60"/>
    <mergeCell ref="BJ59:BJ60"/>
    <mergeCell ref="O59:O60"/>
    <mergeCell ref="T59:T60"/>
    <mergeCell ref="N59:N60"/>
    <mergeCell ref="BJ56:BJ58"/>
    <mergeCell ref="T56:T58"/>
    <mergeCell ref="U56:U58"/>
    <mergeCell ref="N56:N58"/>
    <mergeCell ref="O56:O58"/>
    <mergeCell ref="U51:U53"/>
    <mergeCell ref="BJ51:BJ53"/>
    <mergeCell ref="O51:O53"/>
    <mergeCell ref="T51:T53"/>
    <mergeCell ref="N51:N53"/>
    <mergeCell ref="BJ47:BJ49"/>
    <mergeCell ref="T47:T49"/>
    <mergeCell ref="U47:U49"/>
    <mergeCell ref="N47:N49"/>
    <mergeCell ref="O47:O49"/>
    <mergeCell ref="U44:U46"/>
    <mergeCell ref="BJ44:BJ46"/>
    <mergeCell ref="O44:O46"/>
    <mergeCell ref="T44:T46"/>
    <mergeCell ref="N44:N46"/>
    <mergeCell ref="W42:W43"/>
    <mergeCell ref="X42:X43"/>
    <mergeCell ref="BJ42:BJ43"/>
    <mergeCell ref="BK42:BK43"/>
    <mergeCell ref="BO42:BO43"/>
    <mergeCell ref="BQ42:BQ43"/>
    <mergeCell ref="Q42:Q43"/>
    <mergeCell ref="R42:R43"/>
    <mergeCell ref="S42:S43"/>
    <mergeCell ref="T42:T43"/>
    <mergeCell ref="U42:U43"/>
    <mergeCell ref="V42:V43"/>
    <mergeCell ref="K42:K43"/>
    <mergeCell ref="L42:L43"/>
    <mergeCell ref="M42:M43"/>
    <mergeCell ref="N42:N43"/>
    <mergeCell ref="O42:O43"/>
    <mergeCell ref="P42:P43"/>
    <mergeCell ref="A42:A43"/>
    <mergeCell ref="B42:B43"/>
    <mergeCell ref="E42:E43"/>
    <mergeCell ref="F42:F43"/>
    <mergeCell ref="G42:G43"/>
    <mergeCell ref="H42:H43"/>
    <mergeCell ref="I42:I43"/>
    <mergeCell ref="J42:J43"/>
    <mergeCell ref="U40:U41"/>
    <mergeCell ref="I40:I41"/>
    <mergeCell ref="J40:J41"/>
    <mergeCell ref="K40:K41"/>
    <mergeCell ref="L40:L41"/>
    <mergeCell ref="M40:M41"/>
    <mergeCell ref="N40:N41"/>
    <mergeCell ref="A40:A41"/>
    <mergeCell ref="B40:B41"/>
    <mergeCell ref="E40:E41"/>
    <mergeCell ref="F40:F41"/>
    <mergeCell ref="G40:G41"/>
    <mergeCell ref="H40:H41"/>
    <mergeCell ref="X40:X41"/>
    <mergeCell ref="BJ40:BJ41"/>
    <mergeCell ref="BK40:BK41"/>
    <mergeCell ref="O40:O41"/>
    <mergeCell ref="P40:P41"/>
    <mergeCell ref="Q40:Q41"/>
    <mergeCell ref="R40:R41"/>
    <mergeCell ref="S40:S41"/>
    <mergeCell ref="T40:T41"/>
    <mergeCell ref="BO40:BO41"/>
    <mergeCell ref="BQ40:BQ41"/>
    <mergeCell ref="A38:A39"/>
    <mergeCell ref="B38:B39"/>
    <mergeCell ref="E38:E39"/>
    <mergeCell ref="F38:F39"/>
    <mergeCell ref="G38:G39"/>
    <mergeCell ref="H38:H39"/>
    <mergeCell ref="I38:I39"/>
    <mergeCell ref="J38:J39"/>
    <mergeCell ref="W38:W39"/>
    <mergeCell ref="X38:X39"/>
    <mergeCell ref="BJ38:BJ39"/>
    <mergeCell ref="BK38:BK39"/>
    <mergeCell ref="BO38:BO39"/>
    <mergeCell ref="BQ38:BQ39"/>
    <mergeCell ref="Q38:Q39"/>
    <mergeCell ref="R38:R39"/>
    <mergeCell ref="S38:S39"/>
    <mergeCell ref="T38:T39"/>
    <mergeCell ref="U38:U39"/>
    <mergeCell ref="V38:V39"/>
    <mergeCell ref="V40:V41"/>
    <mergeCell ref="W40:W41"/>
    <mergeCell ref="B2:D5"/>
    <mergeCell ref="E2:X5"/>
    <mergeCell ref="D28:F28"/>
    <mergeCell ref="D35:K35"/>
    <mergeCell ref="L35:X35"/>
    <mergeCell ref="Y35:BK35"/>
    <mergeCell ref="K38:K39"/>
    <mergeCell ref="L38:L39"/>
    <mergeCell ref="M38:M39"/>
    <mergeCell ref="N38:N39"/>
    <mergeCell ref="O38:O39"/>
    <mergeCell ref="P38:P39"/>
  </mergeCells>
  <conditionalFormatting sqref="W37:W38 W40 W42">
    <cfRule type="containsText" dxfId="207" priority="252" operator="containsText" text="RIESGO BAJO">
      <formula>NOT(ISERROR(SEARCH("RIESGO BAJO",W37)))</formula>
    </cfRule>
    <cfRule type="containsText" dxfId="206" priority="253" operator="containsText" text="RIESGO MODERADO">
      <formula>NOT(ISERROR(SEARCH("RIESGO MODERADO",W37)))</formula>
    </cfRule>
    <cfRule type="containsText" dxfId="205" priority="254" operator="containsText" text="RIESGO ALTO">
      <formula>NOT(ISERROR(SEARCH("RIESGO ALTO",W37)))</formula>
    </cfRule>
    <cfRule type="containsText" dxfId="204" priority="255" operator="containsText" text="RIESGO EXTREMO">
      <formula>NOT(ISERROR(SEARCH("RIESGO EXTREMO",W37)))</formula>
    </cfRule>
  </conditionalFormatting>
  <conditionalFormatting sqref="X37:X38 X40 X42">
    <cfRule type="containsText" dxfId="203" priority="203" operator="containsText" text="RIESGO BAJO">
      <formula>NOT(ISERROR(SEARCH("RIESGO BAJO",X37)))</formula>
    </cfRule>
    <cfRule type="containsText" dxfId="202" priority="204" operator="containsText" text="RIESGO MODERADO">
      <formula>NOT(ISERROR(SEARCH("RIESGO MODERADO",X37)))</formula>
    </cfRule>
    <cfRule type="containsText" dxfId="201" priority="205" operator="containsText" text="RIESGO ALTO">
      <formula>NOT(ISERROR(SEARCH("RIESGO ALTO",X37)))</formula>
    </cfRule>
    <cfRule type="containsText" dxfId="200" priority="206" operator="containsText" text="RIESGO EXTREMO">
      <formula>NOT(ISERROR(SEARCH("RIESGO EXTREMO",X37)))</formula>
    </cfRule>
  </conditionalFormatting>
  <conditionalFormatting sqref="P37:P38 P40 P42">
    <cfRule type="containsText" dxfId="199" priority="191" operator="containsText" text="RIESGO BAJO">
      <formula>NOT(ISERROR(SEARCH("RIESGO BAJO",P37)))</formula>
    </cfRule>
    <cfRule type="containsText" dxfId="198" priority="192" operator="containsText" text="RIESGO MODERADO">
      <formula>NOT(ISERROR(SEARCH("RIESGO MODERADO",P37)))</formula>
    </cfRule>
    <cfRule type="containsText" dxfId="197" priority="193" operator="containsText" text="RIESGO ALTO">
      <formula>NOT(ISERROR(SEARCH("RIESGO ALTO",P37)))</formula>
    </cfRule>
    <cfRule type="containsText" dxfId="196" priority="194" operator="containsText" text="RIESGO EXTREMO">
      <formula>NOT(ISERROR(SEARCH("RIESGO EXTREMO",P37)))</formula>
    </cfRule>
  </conditionalFormatting>
  <conditionalFormatting sqref="O37:O38 O40 O42">
    <cfRule type="containsText" dxfId="195" priority="103" operator="containsText" text="RIESGO BAJO">
      <formula>NOT(ISERROR(SEARCH("RIESGO BAJO",O37)))</formula>
    </cfRule>
    <cfRule type="containsText" dxfId="194" priority="104" operator="containsText" text="RIESGO MODERADO">
      <formula>NOT(ISERROR(SEARCH("RIESGO MODERADO",O37)))</formula>
    </cfRule>
    <cfRule type="containsText" dxfId="193" priority="105" operator="containsText" text="RIESGO ALTO">
      <formula>NOT(ISERROR(SEARCH("RIESGO ALTO",O37)))</formula>
    </cfRule>
    <cfRule type="containsText" dxfId="192" priority="106" operator="containsText" text="RIESGO EXTREMO">
      <formula>NOT(ISERROR(SEARCH("RIESGO EXTREMO",O37)))</formula>
    </cfRule>
  </conditionalFormatting>
  <conditionalFormatting sqref="Q37:Q38 Q40 Q42">
    <cfRule type="containsText" dxfId="191" priority="119" operator="containsText" text="RIESGO BAJO">
      <formula>NOT(ISERROR(SEARCH("RIESGO BAJO",Q37)))</formula>
    </cfRule>
    <cfRule type="containsText" dxfId="190" priority="120" operator="containsText" text="RIESGO MODERADO">
      <formula>NOT(ISERROR(SEARCH("RIESGO MODERADO",Q37)))</formula>
    </cfRule>
    <cfRule type="containsText" dxfId="189" priority="121" operator="containsText" text="RIESGO ALTO">
      <formula>NOT(ISERROR(SEARCH("RIESGO ALTO",Q37)))</formula>
    </cfRule>
    <cfRule type="containsText" dxfId="188" priority="122" operator="containsText" text="RIESGO EXTREMO">
      <formula>NOT(ISERROR(SEARCH("RIESGO EXTREMO",Q37)))</formula>
    </cfRule>
  </conditionalFormatting>
  <conditionalFormatting sqref="V37:V38 V40 V42">
    <cfRule type="containsText" dxfId="187" priority="67" operator="containsText" text="RIESGO BAJO">
      <formula>NOT(ISERROR(SEARCH("RIESGO BAJO",V37)))</formula>
    </cfRule>
    <cfRule type="containsText" dxfId="186" priority="68" operator="containsText" text="RIESGO MODERADO">
      <formula>NOT(ISERROR(SEARCH("RIESGO MODERADO",V37)))</formula>
    </cfRule>
    <cfRule type="containsText" dxfId="185" priority="69" operator="containsText" text="RIESGO ALTO">
      <formula>NOT(ISERROR(SEARCH("RIESGO ALTO",V37)))</formula>
    </cfRule>
    <cfRule type="containsText" dxfId="184" priority="70" operator="containsText" text="RIESGO EXTREMO">
      <formula>NOT(ISERROR(SEARCH("RIESGO EXTREMO",V37)))</formula>
    </cfRule>
  </conditionalFormatting>
  <conditionalFormatting sqref="U37:U38 U40 U42">
    <cfRule type="containsText" dxfId="183" priority="47" operator="containsText" text="RIESGO BAJO">
      <formula>NOT(ISERROR(SEARCH("RIESGO BAJO",U37)))</formula>
    </cfRule>
    <cfRule type="containsText" dxfId="182" priority="48" operator="containsText" text="RIESGO MODERADO">
      <formula>NOT(ISERROR(SEARCH("RIESGO MODERADO",U37)))</formula>
    </cfRule>
    <cfRule type="containsText" dxfId="181" priority="49" operator="containsText" text="RIESGO ALTO">
      <formula>NOT(ISERROR(SEARCH("RIESGO ALTO",U37)))</formula>
    </cfRule>
    <cfRule type="containsText" dxfId="180"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L40:L43 L37:L38 R37:R43" xr:uid="{9787374E-5BD7-47F4-9F56-A2D91A42E589}">
      <formula1>$L$6:$L$10</formula1>
    </dataValidation>
    <dataValidation type="list" allowBlank="1" showInputMessage="1" showErrorMessage="1" sqref="M40:M43 M37:M38 S37:S43" xr:uid="{210F5DB4-2DBC-49C0-808D-8019A19B8BF1}">
      <formula1>$M$6:$M$10</formula1>
    </dataValidation>
    <dataValidation type="list" allowBlank="1" showInputMessage="1" showErrorMessage="1" sqref="F37:F38 F40 F42" xr:uid="{CAAFF582-A69F-4387-B0DB-E0C0C96ED1EC}">
      <formula1>$F$6:$F$11</formula1>
    </dataValidation>
    <dataValidation type="list" allowBlank="1" showInputMessage="1" showErrorMessage="1" sqref="G37:G38 G40 G42" xr:uid="{9CEC5639-9868-4A45-8C08-4B806DD057C2}">
      <formula1>$G$6:$G$11</formula1>
    </dataValidation>
    <dataValidation type="list" allowBlank="1" showInputMessage="1" showErrorMessage="1" sqref="H37:H38 H40 H42" xr:uid="{186451CB-1574-43B5-9B8A-1584FC0784ED}">
      <formula1>$H$6:$H$12</formula1>
    </dataValidation>
    <dataValidation type="list" allowBlank="1" showInputMessage="1" showErrorMessage="1" sqref="Q37:Q38 Q40 Q42" xr:uid="{0DDBB138-0706-4395-9B29-879B65C9405D}">
      <formula1>#REF!</formula1>
    </dataValidation>
    <dataValidation type="list" allowBlank="1" showInputMessage="1" showErrorMessage="1" sqref="BL37:BM43" xr:uid="{50AD41F0-7602-4A37-B629-C5D76BA3E21F}">
      <formula1>$BL$6:$BL$7</formula1>
    </dataValidation>
    <dataValidation type="list" allowBlank="1" showInputMessage="1" showErrorMessage="1" sqref="AN37:AN43" xr:uid="{B4C24DD2-500E-40ED-B571-4EB7A19E5E2D}">
      <formula1>$AN$6:$AN$14</formula1>
    </dataValidation>
    <dataValidation type="list" allowBlank="1" showInputMessage="1" showErrorMessage="1" sqref="E37:E43" xr:uid="{BBBA1CDF-798F-46DF-A0CF-A34E0F170ACC}">
      <formula1>$E$6:$E$15</formula1>
    </dataValidation>
    <dataValidation type="list" allowBlank="1" showInputMessage="1" showErrorMessage="1" sqref="D37:D43" xr:uid="{CE94120A-6C39-41A4-9ADE-CC8631128CE5}">
      <formula1>$D$6:$D$25</formula1>
    </dataValidation>
    <dataValidation type="list" allowBlank="1" showInputMessage="1" showErrorMessage="1" sqref="X37:X43" xr:uid="{86F48604-6DCF-428D-9F7A-36D1110AB1CC}">
      <formula1>$X$6:$X$7</formula1>
    </dataValidation>
    <dataValidation type="list" allowBlank="1" showInputMessage="1" showErrorMessage="1" sqref="AJ37:AJ43" xr:uid="{979B6198-BABE-4D95-B9A0-03B1962AC524}">
      <formula1>$AJ$6:$AJ$8</formula1>
    </dataValidation>
    <dataValidation type="list" allowBlank="1" showInputMessage="1" showErrorMessage="1" sqref="AA37:AA43" xr:uid="{3B200843-286F-4EF7-8932-4360C2C6CB2E}">
      <formula1>$AA$6:$AA$7</formula1>
    </dataValidation>
    <dataValidation type="list" allowBlank="1" showInputMessage="1" showErrorMessage="1" sqref="AK37:AM43" xr:uid="{D88C3248-C0AE-43E4-82FE-37DE66C1D72D}">
      <formula1>$AK$6:$AK$7</formula1>
    </dataValidation>
    <dataValidation type="list" allowBlank="1" showInputMessage="1" showErrorMessage="1" sqref="AP37:AP43" xr:uid="{14252086-9527-4C01-9BA6-602626C93987}">
      <formula1>$AP$6:$AP$7</formula1>
    </dataValidation>
    <dataValidation type="list" allowBlank="1" showInputMessage="1" showErrorMessage="1" sqref="AQ37:AQ43" xr:uid="{24CE64D5-A25A-4A7E-9ED0-43BF2F4BE0B3}">
      <formula1>$AQ$6:$AQ$7</formula1>
    </dataValidation>
    <dataValidation type="list" allowBlank="1" showInputMessage="1" showErrorMessage="1" sqref="AR37:AR43" xr:uid="{60696EC0-6D15-4DC8-84FD-237E24BF635F}">
      <formula1>$AR$6:$AR$7</formula1>
    </dataValidation>
    <dataValidation type="list" allowBlank="1" showInputMessage="1" showErrorMessage="1" sqref="AS37:AS43" xr:uid="{3FDAE8EB-5225-4325-81B1-52983A2A7D82}">
      <formula1>$AS$6:$AS$8</formula1>
    </dataValidation>
    <dataValidation type="list" allowBlank="1" showInputMessage="1" showErrorMessage="1" sqref="AT37:AT43" xr:uid="{308D59C1-82AC-406C-8A04-754EA49A7526}">
      <formula1>$AT$6:$AT$7</formula1>
    </dataValidation>
    <dataValidation type="list" allowBlank="1" showInputMessage="1" showErrorMessage="1" sqref="AU37:AU43" xr:uid="{F98FCFD0-5B2E-4E9E-B4F4-04C587BA7799}">
      <formula1>$AU$6:$AU$7</formula1>
    </dataValidation>
    <dataValidation type="list" allowBlank="1" showInputMessage="1" showErrorMessage="1" sqref="AV37:AV43" xr:uid="{ED896385-5F0B-41EA-A88F-2CD1B85B9B50}">
      <formula1>$AV$6:$AV$8</formula1>
    </dataValidation>
    <dataValidation type="list" allowBlank="1" showInputMessage="1" showErrorMessage="1" sqref="BF37:BF43" xr:uid="{9E23BA79-8188-42B4-BF0A-610AAF7DA074}">
      <formula1>$BF$6:$BF$8</formula1>
    </dataValidation>
    <dataValidation type="list" allowBlank="1" showInputMessage="1" showErrorMessage="1" sqref="AC37:AC43" xr:uid="{8C691ADD-F664-428B-AD15-9D4904A8F546}">
      <formula1>$AC$6:$AC$7</formula1>
    </dataValidation>
    <dataValidation type="list" allowBlank="1" showInputMessage="1" showErrorMessage="1" sqref="AI37:AI43" xr:uid="{74125CE6-C04A-4764-B648-8D8C3F0AD911}">
      <formula1>$AI$6:$AI$7</formula1>
    </dataValidation>
    <dataValidation type="list" allowBlank="1" showInputMessage="1" showErrorMessage="1" sqref="AO37:AO43" xr:uid="{B779F12C-54D8-45DE-989D-A7400533F1A7}">
      <formula1>$AO$6:$AO$7</formula1>
    </dataValidation>
  </dataValidations>
  <pageMargins left="0.25" right="0.25" top="0.75" bottom="0.75" header="0.3" footer="0.3"/>
  <pageSetup scale="21"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3C5AD-2393-444E-9B89-42510EF9DBF9}">
  <sheetPr>
    <tabColor theme="8" tint="-0.249977111117893"/>
  </sheetPr>
  <dimension ref="A1:EH124"/>
  <sheetViews>
    <sheetView showGridLines="0" zoomScale="70" zoomScaleNormal="70" zoomScaleSheetLayoutView="8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0"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71" width="11.44140625" style="1" customWidth="1"/>
    <col min="72"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764</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138" s="4" customFormat="1" ht="15.05" hidden="1" thickBot="1" x14ac:dyDescent="0.35">
      <c r="B33" s="15"/>
      <c r="C33" s="27"/>
      <c r="AG33" s="16"/>
      <c r="AH33" s="16"/>
      <c r="BR33" s="27"/>
    </row>
    <row r="34" spans="1:138" s="4" customFormat="1" ht="15.05" hidden="1" thickBot="1" x14ac:dyDescent="0.35">
      <c r="B34" s="15"/>
      <c r="C34" s="27"/>
      <c r="AG34" s="16"/>
      <c r="AH34" s="16"/>
      <c r="BR34" s="27"/>
    </row>
    <row r="35" spans="1:138"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138"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138" s="36" customFormat="1" ht="251.25" customHeight="1" x14ac:dyDescent="0.25">
      <c r="A37" s="74">
        <v>17</v>
      </c>
      <c r="B37" s="74" t="s">
        <v>422</v>
      </c>
      <c r="C37" s="99" t="s">
        <v>57</v>
      </c>
      <c r="D37" s="75" t="s">
        <v>57</v>
      </c>
      <c r="E37" s="75" t="s">
        <v>38</v>
      </c>
      <c r="F37" s="70" t="s">
        <v>67</v>
      </c>
      <c r="G37" s="70" t="s">
        <v>76</v>
      </c>
      <c r="H37" s="70" t="s">
        <v>72</v>
      </c>
      <c r="I37" s="76" t="s">
        <v>219</v>
      </c>
      <c r="J37" s="77" t="s">
        <v>375</v>
      </c>
      <c r="K37" s="76" t="s">
        <v>220</v>
      </c>
      <c r="L37" s="71">
        <v>3</v>
      </c>
      <c r="M37" s="71">
        <v>4</v>
      </c>
      <c r="N37" s="66">
        <f>+L37*M37</f>
        <v>12</v>
      </c>
      <c r="O37" s="63" t="str">
        <f>(CONCATENATE(L37,M37))</f>
        <v>34</v>
      </c>
      <c r="P37" s="63" t="str">
        <f>IF(OR(O37="11",O37="12",O37="21",O37="22",O37="31"),$P$9,IF(OR(O37="41",O37="32",O37="23",O37="13"),$P$8,IF(OR(O37="51",O37="52",O37="42",O37="43",O37="33",O37="24",O37="14"),$P$7,IF(OR(O37="53",O37="54",O37="44",O37="34",O37="55",O37="45",O37="35",O37="25",O37="15"),$P$6,0))))</f>
        <v>RIESGO EXTREMO</v>
      </c>
      <c r="Q37" s="63" t="s">
        <v>90</v>
      </c>
      <c r="R37" s="73">
        <f>INT(L37-BO37)</f>
        <v>1</v>
      </c>
      <c r="S37" s="73">
        <f>INT(M37-BQ37)</f>
        <v>2</v>
      </c>
      <c r="T37" s="66">
        <f>+R37*S37</f>
        <v>2</v>
      </c>
      <c r="U37" s="63" t="str">
        <f>(CONCATENATE(R37,S37))</f>
        <v>12</v>
      </c>
      <c r="V37" s="63" t="str">
        <f>IF(OR(U37="11",U37="12",U37="21",U37="22",U37="31"),$P$9,IF(OR(U37="41",U37="32",U37="23",U37="13"),$P$8,IF(OR(U37="51",U37="52",U37="42",U37="43",U37="33",U37="24",U37="14"),$P$7,IF(OR(U37="53",U37="54",U37="44",U37="34",U37="55",U37="45",U37="35",U37="25",U37="15"),$P$6,0))))</f>
        <v>RIESGO BAJO</v>
      </c>
      <c r="W37" s="70" t="s">
        <v>528</v>
      </c>
      <c r="X37" s="70" t="s">
        <v>6</v>
      </c>
      <c r="Y37" s="76" t="s">
        <v>758</v>
      </c>
      <c r="Z37" s="80" t="s">
        <v>221</v>
      </c>
      <c r="AA37" s="33" t="s">
        <v>6</v>
      </c>
      <c r="AB37" s="80" t="s">
        <v>554</v>
      </c>
      <c r="AC37" s="33" t="s">
        <v>7</v>
      </c>
      <c r="AD37" s="72">
        <f>+SUM(AE37:AH37)</f>
        <v>12</v>
      </c>
      <c r="AE37" s="33">
        <v>3</v>
      </c>
      <c r="AF37" s="33">
        <v>3</v>
      </c>
      <c r="AG37" s="33">
        <v>3</v>
      </c>
      <c r="AH37" s="33">
        <v>3</v>
      </c>
      <c r="AI37" s="33" t="s">
        <v>23</v>
      </c>
      <c r="AJ37" s="33" t="s">
        <v>20</v>
      </c>
      <c r="AK37" s="33" t="s">
        <v>6</v>
      </c>
      <c r="AL37" s="33" t="s">
        <v>6</v>
      </c>
      <c r="AM37" s="33" t="s">
        <v>6</v>
      </c>
      <c r="AN37" s="33" t="s">
        <v>27</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65">
        <f>+AVERAGE(BI37:BI37)</f>
        <v>100</v>
      </c>
      <c r="BK37" s="72" t="str">
        <f>IF(BJ37&lt;50,"Débil",IF(BJ37=100,"Fuerte","Moderado"))</f>
        <v>Fuerte</v>
      </c>
      <c r="BL37" s="39" t="s">
        <v>165</v>
      </c>
      <c r="BM37" s="39" t="s">
        <v>165</v>
      </c>
      <c r="BN37" s="66">
        <f>IF(E37=$E$7,0,IF(AND(BK37="Fuerte",BL37="Directamente"),2,IF(AND(BK37="Moderado",BL37="Directamente"),1,0)))</f>
        <v>2</v>
      </c>
      <c r="BO37" s="81">
        <f>+AVERAGE(BN37:BN37)</f>
        <v>2</v>
      </c>
      <c r="BP37" s="66">
        <f>IF(D37=$E$7,0,IF(AND(BK37="Fuerte",BL37="Indirectamente"),1,IF(AND(BK37="Fuerte",BL37="Directamente"),2,IF(AND(BK37="Moderado",BL37="Directamente"),1,0))))</f>
        <v>2</v>
      </c>
      <c r="BQ37" s="81">
        <f>+AVERAGE(BP37:BP37)</f>
        <v>2</v>
      </c>
      <c r="BR37" s="99" t="s">
        <v>57</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127.6" customHeight="1" x14ac:dyDescent="0.25">
      <c r="A38" s="150">
        <v>18</v>
      </c>
      <c r="B38" s="150" t="s">
        <v>423</v>
      </c>
      <c r="C38" s="99" t="s">
        <v>57</v>
      </c>
      <c r="D38" s="75" t="s">
        <v>57</v>
      </c>
      <c r="E38" s="151" t="s">
        <v>38</v>
      </c>
      <c r="F38" s="152" t="s">
        <v>65</v>
      </c>
      <c r="G38" s="152" t="s">
        <v>41</v>
      </c>
      <c r="H38" s="152" t="s">
        <v>83</v>
      </c>
      <c r="I38" s="153" t="s">
        <v>222</v>
      </c>
      <c r="J38" s="154" t="s">
        <v>759</v>
      </c>
      <c r="K38" s="153" t="s">
        <v>223</v>
      </c>
      <c r="L38" s="155">
        <v>5</v>
      </c>
      <c r="M38" s="155">
        <v>5</v>
      </c>
      <c r="N38" s="156">
        <f>+L38*M38</f>
        <v>25</v>
      </c>
      <c r="O38" s="205" t="str">
        <f>(CONCATENATE(L38,M38))</f>
        <v>55</v>
      </c>
      <c r="P38" s="205" t="str">
        <f>IF(OR(O38="11",O38="12",O38="21",O38="22",O38="31"),$P$9,IF(OR(O38="41",O38="32",O38="23",O38="13"),$P$8,IF(OR(O38="51",O38="52",O38="42",O38="43",O38="33",O38="24",O38="14"),$P$7,IF(OR(O38="53",O38="54",O38="44",O38="34",O38="55",O38="45",O38="35",O38="25",O38="15"),$P$6,0))))</f>
        <v>RIESGO EXTREMO</v>
      </c>
      <c r="Q38" s="205" t="s">
        <v>90</v>
      </c>
      <c r="R38" s="187">
        <f>INT(L38-BO38)</f>
        <v>3</v>
      </c>
      <c r="S38" s="187">
        <f>INT(M38-BQ38)</f>
        <v>3</v>
      </c>
      <c r="T38" s="156">
        <f>+R38*S38</f>
        <v>9</v>
      </c>
      <c r="U38" s="205" t="str">
        <f>(CONCATENATE(R38,S38))</f>
        <v>33</v>
      </c>
      <c r="V38" s="205" t="str">
        <f>IF(OR(U38="11",U38="12",U38="21",U38="22",U38="31"),$P$9,IF(OR(U38="41",U38="32",U38="23",U38="13"),$P$8,IF(OR(U38="51",U38="52",U38="42",U38="43",U38="33",U38="24",U38="14"),$P$7,IF(OR(U38="53",U38="54",U38="44",U38="34",U38="55",U38="45",U38="35",U38="25",U38="15"),$P$6,0))))</f>
        <v>RIESGO ALTO</v>
      </c>
      <c r="W38" s="152" t="s">
        <v>528</v>
      </c>
      <c r="X38" s="152" t="s">
        <v>23</v>
      </c>
      <c r="Y38" s="76" t="s">
        <v>760</v>
      </c>
      <c r="Z38" s="80" t="s">
        <v>224</v>
      </c>
      <c r="AA38" s="33" t="s">
        <v>23</v>
      </c>
      <c r="AB38" s="80" t="s">
        <v>383</v>
      </c>
      <c r="AC38" s="33" t="s">
        <v>7</v>
      </c>
      <c r="AD38" s="72">
        <f>+SUM(AE38:AH38)</f>
        <v>4</v>
      </c>
      <c r="AE38" s="33">
        <v>1</v>
      </c>
      <c r="AF38" s="33">
        <v>1</v>
      </c>
      <c r="AG38" s="33">
        <v>1</v>
      </c>
      <c r="AH38" s="33">
        <v>1</v>
      </c>
      <c r="AI38" s="33" t="s">
        <v>6</v>
      </c>
      <c r="AJ38" s="33" t="s">
        <v>20</v>
      </c>
      <c r="AK38" s="33" t="s">
        <v>6</v>
      </c>
      <c r="AL38" s="33" t="s">
        <v>6</v>
      </c>
      <c r="AM38" s="33" t="s">
        <v>6</v>
      </c>
      <c r="AN38" s="33" t="s">
        <v>61</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+IF(BH38=$BE$6,100,IF(BH38=$BE$7,50,0))</f>
        <v>100</v>
      </c>
      <c r="BJ38" s="149">
        <f>+AVERAGE(BI38:BI39)</f>
        <v>100</v>
      </c>
      <c r="BK38" s="186" t="str">
        <f>IF(BJ38&lt;50,"Débil",IF(BJ38=100,"Fuerte","Moderado"))</f>
        <v>Fuerte</v>
      </c>
      <c r="BL38" s="39" t="s">
        <v>165</v>
      </c>
      <c r="BM38" s="39" t="s">
        <v>165</v>
      </c>
      <c r="BN38" s="66">
        <f>IF(E38=$E$7,0,IF(AND(BK38="Fuerte",BL38="Directamente"),2,IF(AND(BK38="Moderado",BL38="Directamente"),1,0)))</f>
        <v>2</v>
      </c>
      <c r="BO38" s="185">
        <f>+AVERAGE(BN38:BN39)</f>
        <v>2</v>
      </c>
      <c r="BP38" s="66">
        <f>IF(D38=$E$7,0,IF(AND(BK38="Fuerte",BL38="Indirectamente"),1,IF(AND(BK38="Fuerte",BL38="Directamente"),2,IF(AND(BK38="Moderado",BL38="Directamente"),1,0))))</f>
        <v>2</v>
      </c>
      <c r="BQ38" s="185">
        <f>+AVERAGE(BP38:BP39)</f>
        <v>2</v>
      </c>
      <c r="BR38" s="99" t="s">
        <v>57</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s="36" customFormat="1" ht="127.6" customHeight="1" x14ac:dyDescent="0.25">
      <c r="A39" s="150"/>
      <c r="B39" s="150"/>
      <c r="C39" s="99" t="s">
        <v>57</v>
      </c>
      <c r="D39" s="75" t="s">
        <v>57</v>
      </c>
      <c r="E39" s="151"/>
      <c r="F39" s="152"/>
      <c r="G39" s="152"/>
      <c r="H39" s="152"/>
      <c r="I39" s="153"/>
      <c r="J39" s="154"/>
      <c r="K39" s="153"/>
      <c r="L39" s="155"/>
      <c r="M39" s="155"/>
      <c r="N39" s="156"/>
      <c r="O39" s="205"/>
      <c r="P39" s="205">
        <f>IF(OR(O39="11",O39="12",O39="21",O39="22",O39="31"),$P$9,IF(OR(O39="41",O39="32",O39="23",O39="13"),$P$8,IF(OR(O39="51",O39="52",O39="42",O39="43",O39="33",O39="24",O39="14"),$P$7,IF(OR(O39="53",O39="54",O39="44",O39="34",O39="55",O39="45",O39="35",O39="25",O39="15"),$P$6,0))))</f>
        <v>0</v>
      </c>
      <c r="Q39" s="205"/>
      <c r="R39" s="155">
        <f>+L39-BN39</f>
        <v>-2</v>
      </c>
      <c r="S39" s="155">
        <f>+M39-BQ39</f>
        <v>0</v>
      </c>
      <c r="T39" s="156"/>
      <c r="U39" s="205"/>
      <c r="V39" s="205">
        <f>IF(OR(U39="11",U39="12",U39="21",U39="22",U39="31"),$P$9,IF(OR(U39="41",U39="32",U39="23",U39="13"),$P$8,IF(OR(U39="51",U39="52",U39="42",U39="43",U39="33",U39="24",U39="14"),$P$7,IF(OR(U39="53",U39="54",U39="44",U39="34",U39="55",U39="45",U39="35",U39="25",U39="15"),$P$6,0))))</f>
        <v>0</v>
      </c>
      <c r="W39" s="155"/>
      <c r="X39" s="155"/>
      <c r="Y39" s="76" t="s">
        <v>761</v>
      </c>
      <c r="Z39" s="80" t="s">
        <v>224</v>
      </c>
      <c r="AA39" s="33" t="s">
        <v>23</v>
      </c>
      <c r="AB39" s="80" t="s">
        <v>555</v>
      </c>
      <c r="AC39" s="33" t="s">
        <v>9</v>
      </c>
      <c r="AD39" s="72">
        <f>+SUM(AE39:AH39)</f>
        <v>4</v>
      </c>
      <c r="AE39" s="33">
        <v>1</v>
      </c>
      <c r="AF39" s="33">
        <v>1</v>
      </c>
      <c r="AG39" s="33">
        <v>1</v>
      </c>
      <c r="AH39" s="33">
        <v>1</v>
      </c>
      <c r="AI39" s="33" t="s">
        <v>6</v>
      </c>
      <c r="AJ39" s="33" t="s">
        <v>20</v>
      </c>
      <c r="AK39" s="33" t="s">
        <v>23</v>
      </c>
      <c r="AL39" s="33" t="s">
        <v>6</v>
      </c>
      <c r="AM39" s="33" t="s">
        <v>6</v>
      </c>
      <c r="AN39" s="33" t="s">
        <v>29</v>
      </c>
      <c r="AO39" s="33" t="s">
        <v>117</v>
      </c>
      <c r="AP39" s="33" t="s">
        <v>101</v>
      </c>
      <c r="AQ39" s="33" t="s">
        <v>103</v>
      </c>
      <c r="AR39" s="33" t="s">
        <v>105</v>
      </c>
      <c r="AS39" s="33" t="str">
        <f>+IF(AJ39="Preventivo","Prevenir",IF(AJ39="Detectivo","Detectar","No es un control"))</f>
        <v>Prevenir</v>
      </c>
      <c r="AT39" s="80" t="s">
        <v>108</v>
      </c>
      <c r="AU39" s="80" t="s">
        <v>110</v>
      </c>
      <c r="AV39" s="80" t="s">
        <v>112</v>
      </c>
      <c r="AW39" s="33">
        <f>+IF(AP39=$AP$6,$AP$10,$AP$11)</f>
        <v>15</v>
      </c>
      <c r="AX39" s="33">
        <f>+IF(AQ39=$AQ$6,$AQ$10,$AQ$11)</f>
        <v>15</v>
      </c>
      <c r="AY39" s="33">
        <f>+IF(AR39=$AR$6,$AR$10,$AR$11)</f>
        <v>15</v>
      </c>
      <c r="AZ39" s="33">
        <f>IF(AS39=$AS$6,$AS$10,IF(AS39=$AS$7,$AS$11,0))</f>
        <v>15</v>
      </c>
      <c r="BA39" s="33">
        <f>+IF(AT39=$AT$6,$AT$10,$AT$11)</f>
        <v>15</v>
      </c>
      <c r="BB39" s="33">
        <f>+IF(AU39=$AU$6,$AU$10,$AU$11)</f>
        <v>15</v>
      </c>
      <c r="BC39" s="33">
        <f>IF(AV39=$AV$6,$AV$10,IF(AV39=$AV$7,$AV$11,0))</f>
        <v>10</v>
      </c>
      <c r="BD39" s="72">
        <f>SUM(AW39:BC39)</f>
        <v>100</v>
      </c>
      <c r="BE39" s="72" t="str">
        <f>+IF(BD39&lt;=85,"Débil",IF(AND(BD39&gt;85,BD39&lt;96),"Moderado","Fuerte"))</f>
        <v>Fuerte</v>
      </c>
      <c r="BF39" s="34" t="s">
        <v>156</v>
      </c>
      <c r="BG39" s="72" t="str">
        <f>+IF(BF39=$BF$6,"Fuerte",IF(BF39=$BF$7,"Moderado","Débil"))</f>
        <v>Fuerte</v>
      </c>
      <c r="BH39" s="72" t="str">
        <f>+IF(AND(BE39="Fuerte",BG39="Fuerte"),"Fuerte",IF(BE39="Débil","Débil",IF(BG39="Débil","Débil","Moderado")))</f>
        <v>Fuerte</v>
      </c>
      <c r="BI39" s="72">
        <f>+IF(BH39=$BE$6,100,IF(BH39=$BE$7,50,0))</f>
        <v>100</v>
      </c>
      <c r="BJ39" s="149"/>
      <c r="BK39" s="186"/>
      <c r="BL39" s="39" t="s">
        <v>165</v>
      </c>
      <c r="BM39" s="39" t="s">
        <v>165</v>
      </c>
      <c r="BN39" s="66">
        <f>IF(E39=$E$7,0,IF(AND(BK38="Fuerte",BL39="Directamente"),2,IF(AND(BK38="Moderado",BL39="Directamente"),1,0)))</f>
        <v>2</v>
      </c>
      <c r="BO39" s="185"/>
      <c r="BP39" s="66">
        <f>IF(D39=$E$7,0,IF(AND(BK38="Fuerte",BL39="Indirectamente"),1,IF(AND(BK38="Fuerte",BL39="Directamente"),2,IF(AND(BK38="Moderado",BL39="Directamente"),1,0))))</f>
        <v>2</v>
      </c>
      <c r="BQ39" s="185"/>
      <c r="BR39" s="99" t="s">
        <v>57</v>
      </c>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row>
    <row r="40" spans="1:138" s="36" customFormat="1" ht="90.8" customHeight="1" x14ac:dyDescent="0.25">
      <c r="A40" s="150">
        <v>19</v>
      </c>
      <c r="B40" s="150" t="s">
        <v>424</v>
      </c>
      <c r="C40" s="99" t="s">
        <v>57</v>
      </c>
      <c r="D40" s="75" t="s">
        <v>57</v>
      </c>
      <c r="E40" s="151" t="s">
        <v>34</v>
      </c>
      <c r="F40" s="152" t="s">
        <v>65</v>
      </c>
      <c r="G40" s="152" t="s">
        <v>77</v>
      </c>
      <c r="H40" s="152" t="s">
        <v>71</v>
      </c>
      <c r="I40" s="153" t="s">
        <v>225</v>
      </c>
      <c r="J40" s="154" t="s">
        <v>226</v>
      </c>
      <c r="K40" s="153" t="s">
        <v>227</v>
      </c>
      <c r="L40" s="155">
        <v>1</v>
      </c>
      <c r="M40" s="155">
        <v>4</v>
      </c>
      <c r="N40" s="156">
        <f>+L40*M40</f>
        <v>4</v>
      </c>
      <c r="O40" s="205" t="str">
        <f>(CONCATENATE(L40,M40))</f>
        <v>14</v>
      </c>
      <c r="P40" s="205" t="str">
        <f>IF(OR(O40="11",O40="12",O40="21",O40="22",O40="31"),$P$9,IF(OR(O40="41",O40="32",O40="23",O40="13"),$P$8,IF(OR(O40="51",O40="52",O40="42",O40="43",O40="33",O40="24",O40="14"),$P$7,IF(OR(O40="53",O40="54",O40="44",O40="34",O40="55",O40="45",O40="35",O40="25",O40="15"),$P$6,0))))</f>
        <v>RIESGO ALTO</v>
      </c>
      <c r="Q40" s="205" t="s">
        <v>90</v>
      </c>
      <c r="R40" s="187">
        <f>+IF(INT(L40-BO40)&lt;=1,1,INT(L40-BO40))</f>
        <v>1</v>
      </c>
      <c r="S40" s="187">
        <f>INT(M40-BQ40)</f>
        <v>4</v>
      </c>
      <c r="T40" s="156">
        <f>+R40*S40</f>
        <v>4</v>
      </c>
      <c r="U40" s="205" t="str">
        <f>(CONCATENATE(R40,S40))</f>
        <v>14</v>
      </c>
      <c r="V40" s="205" t="str">
        <f>IF(OR(U40="11",U40="12",U40="21",U40="22",U40="31"),$P$9,IF(OR(U40="41",U40="32",U40="23",U40="13"),$P$8,IF(OR(U40="51",U40="52",U40="42",U40="43",U40="33",U40="24",U40="14"),$P$7,IF(OR(U40="53",U40="54",U40="44",U40="34",U40="55",U40="45",U40="35",U40="25",U40="15"),$P$6,0))))</f>
        <v>RIESGO ALTO</v>
      </c>
      <c r="W40" s="152" t="s">
        <v>528</v>
      </c>
      <c r="X40" s="152" t="s">
        <v>23</v>
      </c>
      <c r="Y40" s="76" t="s">
        <v>762</v>
      </c>
      <c r="Z40" s="80" t="s">
        <v>556</v>
      </c>
      <c r="AA40" s="33" t="s">
        <v>23</v>
      </c>
      <c r="AB40" s="80" t="s">
        <v>557</v>
      </c>
      <c r="AC40" s="33" t="s">
        <v>9</v>
      </c>
      <c r="AD40" s="72">
        <f>+SUM(AE40:AH40)</f>
        <v>0</v>
      </c>
      <c r="AE40" s="33">
        <v>0</v>
      </c>
      <c r="AF40" s="33">
        <v>0</v>
      </c>
      <c r="AG40" s="33">
        <v>0</v>
      </c>
      <c r="AH40" s="33">
        <v>0</v>
      </c>
      <c r="AI40" s="33" t="s">
        <v>6</v>
      </c>
      <c r="AJ40" s="33" t="s">
        <v>20</v>
      </c>
      <c r="AK40" s="33" t="s">
        <v>23</v>
      </c>
      <c r="AL40" s="33" t="s">
        <v>23</v>
      </c>
      <c r="AM40" s="33" t="s">
        <v>6</v>
      </c>
      <c r="AN40" s="33" t="s">
        <v>30</v>
      </c>
      <c r="AO40" s="33" t="s">
        <v>118</v>
      </c>
      <c r="AP40" s="33" t="s">
        <v>101</v>
      </c>
      <c r="AQ40" s="33" t="s">
        <v>103</v>
      </c>
      <c r="AR40" s="33" t="s">
        <v>105</v>
      </c>
      <c r="AS40" s="33" t="str">
        <f>+IF(AJ40="Preventivo","Prevenir",IF(AJ40="Detectivo","Detectar","No es un control"))</f>
        <v>Prevenir</v>
      </c>
      <c r="AT40" s="80" t="s">
        <v>108</v>
      </c>
      <c r="AU40" s="80" t="s">
        <v>110</v>
      </c>
      <c r="AV40" s="80" t="s">
        <v>112</v>
      </c>
      <c r="AW40" s="33">
        <f>+IF(AP40=$AP$6,$AP$10,$AP$11)</f>
        <v>15</v>
      </c>
      <c r="AX40" s="33">
        <f>+IF(AQ40=$AQ$6,$AQ$10,$AQ$11)</f>
        <v>15</v>
      </c>
      <c r="AY40" s="33">
        <f>+IF(AR40=$AR$6,$AR$10,$AR$11)</f>
        <v>15</v>
      </c>
      <c r="AZ40" s="33">
        <f>IF(AS40=$AS$6,$AS$10,IF(AS40=$AS$7,$AS$11,0))</f>
        <v>15</v>
      </c>
      <c r="BA40" s="33">
        <f>+IF(AT40=$AT$6,$AT$10,$AT$11)</f>
        <v>15</v>
      </c>
      <c r="BB40" s="33">
        <f>+IF(AU40=$AU$6,$AU$10,$AU$11)</f>
        <v>15</v>
      </c>
      <c r="BC40" s="33">
        <f>IF(AV40=$AV$6,$AV$10,IF(AV40=$AV$7,$AV$11,0))</f>
        <v>10</v>
      </c>
      <c r="BD40" s="72">
        <f>SUM(AW40:BC40)</f>
        <v>100</v>
      </c>
      <c r="BE40" s="72" t="str">
        <f>+IF(BD40&lt;=85,"Débil",IF(AND(BD40&gt;85,BD40&lt;96),"Moderado","Fuerte"))</f>
        <v>Fuerte</v>
      </c>
      <c r="BF40" s="34" t="s">
        <v>156</v>
      </c>
      <c r="BG40" s="72" t="str">
        <f>+IF(BF40=$BF$6,"Fuerte",IF(BF40=$BF$7,"Moderado","Débil"))</f>
        <v>Fuerte</v>
      </c>
      <c r="BH40" s="72" t="str">
        <f>+IF(AND(BE40="Fuerte",BG40="Fuerte"),"Fuerte",IF(BE40="Débil","Débil",IF(BG40="Débil","Débil","Moderado")))</f>
        <v>Fuerte</v>
      </c>
      <c r="BI40" s="72">
        <f>+IF(BH40=$BE$6,100,IF(BH40=$BE$7,50,0))</f>
        <v>100</v>
      </c>
      <c r="BJ40" s="149">
        <f>+AVERAGE(BI40:BI41)</f>
        <v>100</v>
      </c>
      <c r="BK40" s="186" t="str">
        <f>IF(BJ40&lt;50,"Débil",IF(BJ40=100,"Fuerte","Moderado"))</f>
        <v>Fuerte</v>
      </c>
      <c r="BL40" s="39" t="s">
        <v>165</v>
      </c>
      <c r="BM40" s="39" t="s">
        <v>167</v>
      </c>
      <c r="BN40" s="66">
        <f>IF(E40=$E$7,0,IF(AND(BK39="Fuerte",BL40="Directamente"),2,IF(AND(BK39="Moderado",BL40="Directamente"),1,0)))</f>
        <v>0</v>
      </c>
      <c r="BO40" s="185">
        <f>+AVERAGE(BN40:BN41)</f>
        <v>1</v>
      </c>
      <c r="BP40" s="66">
        <f>IF(D40=$E$7,0,IF(AND(BK39="Fuerte",BL40="Indirectamente"),1,IF(AND(BK39="Fuerte",BL40="Directamente"),2,IF(AND(BK39="Moderado",BL40="Directamente"),1,0))))</f>
        <v>0</v>
      </c>
      <c r="BQ40" s="185">
        <f>+IF(E40="De Corrupción",0,AVERAGE(BP40:BP41))</f>
        <v>0</v>
      </c>
      <c r="BR40" s="99" t="s">
        <v>57</v>
      </c>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row>
    <row r="41" spans="1:138" s="36" customFormat="1" ht="120.7" customHeight="1" x14ac:dyDescent="0.25">
      <c r="A41" s="150"/>
      <c r="B41" s="150"/>
      <c r="C41" s="99" t="s">
        <v>57</v>
      </c>
      <c r="D41" s="75" t="s">
        <v>57</v>
      </c>
      <c r="E41" s="151"/>
      <c r="F41" s="152"/>
      <c r="G41" s="152"/>
      <c r="H41" s="152"/>
      <c r="I41" s="153"/>
      <c r="J41" s="154"/>
      <c r="K41" s="153"/>
      <c r="L41" s="155"/>
      <c r="M41" s="155"/>
      <c r="N41" s="156">
        <f>+L41*M41</f>
        <v>0</v>
      </c>
      <c r="O41" s="205"/>
      <c r="P41" s="205"/>
      <c r="Q41" s="205"/>
      <c r="R41" s="155">
        <f>+L41-BN41</f>
        <v>-2</v>
      </c>
      <c r="S41" s="155">
        <f>+M41-BQ41</f>
        <v>0</v>
      </c>
      <c r="T41" s="156">
        <f>+R41*S41</f>
        <v>0</v>
      </c>
      <c r="U41" s="205"/>
      <c r="V41" s="205"/>
      <c r="W41" s="155"/>
      <c r="X41" s="155"/>
      <c r="Y41" s="76" t="s">
        <v>763</v>
      </c>
      <c r="Z41" s="80" t="s">
        <v>559</v>
      </c>
      <c r="AA41" s="33" t="s">
        <v>6</v>
      </c>
      <c r="AB41" s="80" t="s">
        <v>558</v>
      </c>
      <c r="AC41" s="33" t="s">
        <v>9</v>
      </c>
      <c r="AD41" s="72">
        <f>+SUM(AE41:AH41)</f>
        <v>0</v>
      </c>
      <c r="AE41" s="33">
        <v>0</v>
      </c>
      <c r="AF41" s="33">
        <v>0</v>
      </c>
      <c r="AG41" s="33">
        <v>0</v>
      </c>
      <c r="AH41" s="33">
        <v>0</v>
      </c>
      <c r="AI41" s="33" t="s">
        <v>6</v>
      </c>
      <c r="AJ41" s="33" t="s">
        <v>20</v>
      </c>
      <c r="AK41" s="33" t="s">
        <v>23</v>
      </c>
      <c r="AL41" s="33" t="s">
        <v>23</v>
      </c>
      <c r="AM41" s="33" t="s">
        <v>6</v>
      </c>
      <c r="AN41" s="33" t="s">
        <v>30</v>
      </c>
      <c r="AO41" s="33" t="s">
        <v>118</v>
      </c>
      <c r="AP41" s="33" t="s">
        <v>101</v>
      </c>
      <c r="AQ41" s="33" t="s">
        <v>103</v>
      </c>
      <c r="AR41" s="33" t="s">
        <v>105</v>
      </c>
      <c r="AS41" s="33" t="str">
        <f>+IF(AJ41="Preventivo","Prevenir",IF(AJ41="Detectivo","Detectar","No es un control"))</f>
        <v>Prevenir</v>
      </c>
      <c r="AT41" s="80" t="s">
        <v>108</v>
      </c>
      <c r="AU41" s="80" t="s">
        <v>110</v>
      </c>
      <c r="AV41" s="80" t="s">
        <v>112</v>
      </c>
      <c r="AW41" s="33">
        <f>+IF(AP41=$AP$6,$AP$10,$AP$11)</f>
        <v>15</v>
      </c>
      <c r="AX41" s="33">
        <f>+IF(AQ41=$AQ$6,$AQ$10,$AQ$11)</f>
        <v>15</v>
      </c>
      <c r="AY41" s="33">
        <f>+IF(AR41=$AR$6,$AR$10,$AR$11)</f>
        <v>15</v>
      </c>
      <c r="AZ41" s="33">
        <f>IF(AS41=$AS$6,$AS$10,IF(AS41=$AS$7,$AS$11,0))</f>
        <v>15</v>
      </c>
      <c r="BA41" s="33">
        <f>+IF(AT41=$AT$6,$AT$10,$AT$11)</f>
        <v>15</v>
      </c>
      <c r="BB41" s="33">
        <f>+IF(AU41=$AU$6,$AU$10,$AU$11)</f>
        <v>15</v>
      </c>
      <c r="BC41" s="33">
        <f>IF(AV41=$AV$6,$AV$10,IF(AV41=$AV$7,$AV$11,0))</f>
        <v>10</v>
      </c>
      <c r="BD41" s="72">
        <f>SUM(AW41:BC41)</f>
        <v>100</v>
      </c>
      <c r="BE41" s="72" t="str">
        <f>+IF(BD41&lt;=85,"Débil",IF(AND(BD41&gt;85,BD41&lt;96),"Moderado","Fuerte"))</f>
        <v>Fuerte</v>
      </c>
      <c r="BF41" s="34" t="s">
        <v>156</v>
      </c>
      <c r="BG41" s="72" t="str">
        <f>+IF(BF41=$BF$6,"Fuerte",IF(BF41=$BF$7,"Moderado","Débil"))</f>
        <v>Fuerte</v>
      </c>
      <c r="BH41" s="72" t="str">
        <f>+IF(AND(BE41="Fuerte",BG41="Fuerte"),"Fuerte",IF(BE41="Débil","Débil",IF(BG41="Débil","Débil","Moderado")))</f>
        <v>Fuerte</v>
      </c>
      <c r="BI41" s="72">
        <f>+IF(BH41=$BE$6,100,IF(BH41=$BE$7,50,0))</f>
        <v>100</v>
      </c>
      <c r="BJ41" s="149"/>
      <c r="BK41" s="186"/>
      <c r="BL41" s="39" t="s">
        <v>165</v>
      </c>
      <c r="BM41" s="39" t="s">
        <v>167</v>
      </c>
      <c r="BN41" s="66">
        <f>IF(E41=$E$7,0,IF(AND(BK40="Fuerte",BL41="Directamente"),2,IF(AND(BK40="Moderado",BL41="Directamente"),1,0)))</f>
        <v>2</v>
      </c>
      <c r="BO41" s="185"/>
      <c r="BP41" s="66">
        <f>IF(D41=$E$7,0,IF(AND(BK40="Fuerte",BL41="Indirectamente"),1,IF(AND(BK40="Fuerte",BL41="Directamente"),2,IF(AND(BK40="Moderado",BL41="Directamente"),1,0))))</f>
        <v>2</v>
      </c>
      <c r="BQ41" s="185"/>
      <c r="BR41" s="99" t="s">
        <v>57</v>
      </c>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row>
    <row r="42" spans="1:138" s="50" customFormat="1" x14ac:dyDescent="0.25">
      <c r="B42" s="40"/>
      <c r="C42" s="41"/>
      <c r="D42" s="46"/>
      <c r="I42" s="49"/>
      <c r="K42" s="49"/>
      <c r="N42" s="209"/>
      <c r="O42" s="210"/>
      <c r="P42" s="48"/>
      <c r="Q42" s="44"/>
      <c r="T42" s="220"/>
      <c r="U42" s="219"/>
      <c r="V42" s="48"/>
      <c r="Z42" s="45"/>
      <c r="AA42" s="49"/>
      <c r="AB42" s="49"/>
      <c r="AC42" s="49"/>
      <c r="AD42" s="49"/>
      <c r="AE42" s="49"/>
      <c r="AF42" s="49"/>
      <c r="AG42" s="49"/>
      <c r="AH42" s="49"/>
      <c r="AI42" s="49"/>
      <c r="AJ42" s="49"/>
      <c r="AK42" s="49"/>
      <c r="AL42" s="49"/>
      <c r="AM42" s="49"/>
      <c r="AN42" s="49"/>
      <c r="AO42" s="49"/>
      <c r="AP42" s="45"/>
      <c r="AQ42" s="45"/>
      <c r="AR42" s="45"/>
      <c r="AS42" s="45"/>
      <c r="AT42" s="45"/>
      <c r="AU42" s="45"/>
      <c r="AV42" s="45"/>
      <c r="AW42" s="45"/>
      <c r="AX42" s="45"/>
      <c r="AY42" s="45"/>
      <c r="AZ42" s="45"/>
      <c r="BA42" s="45"/>
      <c r="BB42" s="45"/>
      <c r="BC42" s="45"/>
      <c r="BD42" s="45"/>
      <c r="BE42" s="45"/>
      <c r="BF42" s="49"/>
      <c r="BG42" s="49"/>
      <c r="BH42" s="49"/>
      <c r="BI42" s="49"/>
      <c r="BJ42" s="214"/>
      <c r="BK42" s="49"/>
      <c r="BR42" s="41"/>
    </row>
    <row r="43" spans="1:138" s="50" customFormat="1" x14ac:dyDescent="0.25">
      <c r="B43" s="40"/>
      <c r="C43" s="41"/>
      <c r="D43" s="46"/>
      <c r="I43" s="49"/>
      <c r="K43" s="49"/>
      <c r="N43" s="209"/>
      <c r="O43" s="210"/>
      <c r="P43" s="48"/>
      <c r="Q43" s="44"/>
      <c r="T43" s="220"/>
      <c r="U43" s="219"/>
      <c r="V43" s="48"/>
      <c r="Z43" s="45"/>
      <c r="AA43" s="49"/>
      <c r="AB43" s="49"/>
      <c r="AC43" s="49"/>
      <c r="AD43" s="49"/>
      <c r="AE43" s="49"/>
      <c r="AF43" s="49"/>
      <c r="AG43" s="49"/>
      <c r="AH43" s="49"/>
      <c r="AI43" s="49"/>
      <c r="AJ43" s="49"/>
      <c r="AK43" s="49"/>
      <c r="AL43" s="49"/>
      <c r="AM43" s="49"/>
      <c r="AN43" s="49"/>
      <c r="AO43" s="49"/>
      <c r="AP43" s="45"/>
      <c r="AQ43" s="45"/>
      <c r="AR43" s="45"/>
      <c r="AS43" s="45"/>
      <c r="AT43" s="45"/>
      <c r="AU43" s="45"/>
      <c r="AV43" s="45"/>
      <c r="AW43" s="45"/>
      <c r="AX43" s="45"/>
      <c r="AY43" s="45"/>
      <c r="AZ43" s="45"/>
      <c r="BA43" s="45"/>
      <c r="BB43" s="45"/>
      <c r="BC43" s="45"/>
      <c r="BD43" s="45"/>
      <c r="BE43" s="45"/>
      <c r="BF43" s="49"/>
      <c r="BG43" s="49"/>
      <c r="BH43" s="49"/>
      <c r="BI43" s="49"/>
      <c r="BJ43" s="214"/>
      <c r="BK43" s="49"/>
      <c r="BR43" s="41"/>
    </row>
    <row r="44" spans="1:138" s="50" customFormat="1" x14ac:dyDescent="0.25">
      <c r="B44" s="40"/>
      <c r="C44" s="41"/>
      <c r="D44" s="46"/>
      <c r="I44" s="49"/>
      <c r="K44" s="49"/>
      <c r="N44" s="209"/>
      <c r="O44" s="210"/>
      <c r="P44" s="48"/>
      <c r="Q44" s="44"/>
      <c r="T44" s="220"/>
      <c r="U44" s="219"/>
      <c r="V44" s="48"/>
      <c r="Z44" s="45"/>
      <c r="AA44" s="49"/>
      <c r="AB44" s="49"/>
      <c r="AC44" s="49"/>
      <c r="AD44" s="49"/>
      <c r="AE44" s="49"/>
      <c r="AF44" s="49"/>
      <c r="AG44" s="49"/>
      <c r="AH44" s="49"/>
      <c r="AI44" s="49"/>
      <c r="AJ44" s="49"/>
      <c r="AK44" s="49"/>
      <c r="AL44" s="49"/>
      <c r="AM44" s="49"/>
      <c r="AN44" s="49"/>
      <c r="AO44" s="49"/>
      <c r="AP44" s="45"/>
      <c r="AQ44" s="45"/>
      <c r="AR44" s="45"/>
      <c r="AS44" s="45"/>
      <c r="AT44" s="45"/>
      <c r="AU44" s="45"/>
      <c r="AV44" s="45"/>
      <c r="AW44" s="45"/>
      <c r="AX44" s="45"/>
      <c r="AY44" s="45"/>
      <c r="AZ44" s="45"/>
      <c r="BA44" s="45"/>
      <c r="BB44" s="45"/>
      <c r="BC44" s="45"/>
      <c r="BD44" s="45"/>
      <c r="BE44" s="45"/>
      <c r="BF44" s="49"/>
      <c r="BG44" s="49"/>
      <c r="BH44" s="49"/>
      <c r="BI44" s="49"/>
      <c r="BJ44" s="214"/>
      <c r="BK44" s="49"/>
      <c r="BR44" s="41"/>
    </row>
    <row r="45" spans="1:138" s="50" customFormat="1" x14ac:dyDescent="0.25">
      <c r="B45" s="40"/>
      <c r="C45" s="41"/>
      <c r="D45" s="46"/>
      <c r="I45" s="49"/>
      <c r="K45" s="49"/>
      <c r="N45" s="209"/>
      <c r="O45" s="210"/>
      <c r="P45" s="48"/>
      <c r="Q45" s="44"/>
      <c r="T45" s="209"/>
      <c r="U45" s="210"/>
      <c r="V45" s="48"/>
      <c r="Z45" s="45"/>
      <c r="AA45" s="49"/>
      <c r="AB45" s="49"/>
      <c r="AC45" s="49"/>
      <c r="AD45" s="49"/>
      <c r="AE45" s="49"/>
      <c r="AF45" s="49"/>
      <c r="AG45" s="49"/>
      <c r="AH45" s="49"/>
      <c r="AI45" s="49"/>
      <c r="AJ45" s="49"/>
      <c r="AK45" s="49"/>
      <c r="AL45" s="49"/>
      <c r="AM45" s="49"/>
      <c r="AN45" s="49"/>
      <c r="AO45" s="49"/>
      <c r="AP45" s="45"/>
      <c r="AQ45" s="45"/>
      <c r="AR45" s="45"/>
      <c r="AS45" s="45"/>
      <c r="AT45" s="45"/>
      <c r="AU45" s="45"/>
      <c r="AV45" s="45"/>
      <c r="AW45" s="45"/>
      <c r="AX45" s="45"/>
      <c r="AY45" s="45"/>
      <c r="AZ45" s="45"/>
      <c r="BA45" s="45"/>
      <c r="BB45" s="45"/>
      <c r="BC45" s="45"/>
      <c r="BD45" s="45"/>
      <c r="BE45" s="45"/>
      <c r="BF45" s="49"/>
      <c r="BG45" s="49"/>
      <c r="BH45" s="49"/>
      <c r="BI45" s="49"/>
      <c r="BJ45" s="214"/>
      <c r="BK45" s="49"/>
      <c r="BR45" s="41"/>
    </row>
    <row r="46" spans="1:138" s="50" customFormat="1" x14ac:dyDescent="0.25">
      <c r="B46" s="40"/>
      <c r="C46" s="41"/>
      <c r="D46" s="46"/>
      <c r="I46" s="49"/>
      <c r="K46" s="49"/>
      <c r="N46" s="209"/>
      <c r="O46" s="210"/>
      <c r="P46" s="48"/>
      <c r="T46" s="209"/>
      <c r="U46" s="210"/>
      <c r="V46" s="48"/>
      <c r="Z46" s="45"/>
      <c r="AA46" s="49"/>
      <c r="AB46" s="49"/>
      <c r="AC46" s="49"/>
      <c r="AD46" s="49"/>
      <c r="AE46" s="49"/>
      <c r="AF46" s="49"/>
      <c r="AG46" s="49"/>
      <c r="AH46" s="49"/>
      <c r="AI46" s="49"/>
      <c r="AJ46" s="49"/>
      <c r="AK46" s="49"/>
      <c r="AL46" s="49"/>
      <c r="AM46" s="49"/>
      <c r="AN46" s="49"/>
      <c r="AO46" s="49"/>
      <c r="AP46" s="45"/>
      <c r="AQ46" s="45"/>
      <c r="AR46" s="45"/>
      <c r="AS46" s="45"/>
      <c r="AT46" s="45"/>
      <c r="AU46" s="45"/>
      <c r="AV46" s="45"/>
      <c r="AW46" s="45"/>
      <c r="AX46" s="45"/>
      <c r="AY46" s="45"/>
      <c r="AZ46" s="45"/>
      <c r="BA46" s="45"/>
      <c r="BB46" s="45"/>
      <c r="BC46" s="45"/>
      <c r="BD46" s="45"/>
      <c r="BE46" s="45"/>
      <c r="BF46" s="49"/>
      <c r="BG46" s="49"/>
      <c r="BH46" s="49"/>
      <c r="BI46" s="49"/>
      <c r="BJ46" s="214"/>
      <c r="BK46" s="49"/>
      <c r="BR46" s="41"/>
    </row>
    <row r="47" spans="1:138" s="50" customFormat="1" x14ac:dyDescent="0.25">
      <c r="B47" s="40"/>
      <c r="C47" s="41"/>
      <c r="D47" s="46"/>
      <c r="I47" s="49"/>
      <c r="K47" s="49"/>
      <c r="N47" s="209"/>
      <c r="O47" s="210"/>
      <c r="P47" s="48"/>
      <c r="T47" s="209"/>
      <c r="U47" s="210"/>
      <c r="V47" s="48"/>
      <c r="Z47" s="46"/>
      <c r="AP47" s="46"/>
      <c r="AQ47" s="46"/>
      <c r="AR47" s="46"/>
      <c r="AS47" s="46"/>
      <c r="AT47" s="46"/>
      <c r="AU47" s="46"/>
      <c r="AV47" s="46"/>
      <c r="AW47" s="46"/>
      <c r="AX47" s="46"/>
      <c r="AY47" s="46"/>
      <c r="AZ47" s="46"/>
      <c r="BA47" s="46"/>
      <c r="BB47" s="46"/>
      <c r="BC47" s="46"/>
      <c r="BD47" s="46"/>
      <c r="BE47" s="46"/>
      <c r="BJ47" s="209"/>
      <c r="BR47" s="41"/>
    </row>
    <row r="48" spans="1:138" s="50" customFormat="1" x14ac:dyDescent="0.25">
      <c r="B48" s="40"/>
      <c r="C48" s="41"/>
      <c r="D48" s="46"/>
      <c r="I48" s="49"/>
      <c r="K48" s="49"/>
      <c r="N48" s="209"/>
      <c r="O48" s="210"/>
      <c r="P48" s="48"/>
      <c r="T48" s="209"/>
      <c r="U48" s="210"/>
      <c r="V48" s="48"/>
      <c r="Z48" s="46"/>
      <c r="AP48" s="46"/>
      <c r="AQ48" s="46"/>
      <c r="AR48" s="46"/>
      <c r="AS48" s="46"/>
      <c r="AT48" s="46"/>
      <c r="AU48" s="46"/>
      <c r="AV48" s="46"/>
      <c r="AW48" s="46"/>
      <c r="AX48" s="46"/>
      <c r="AY48" s="46"/>
      <c r="AZ48" s="46"/>
      <c r="BA48" s="46"/>
      <c r="BB48" s="46"/>
      <c r="BC48" s="46"/>
      <c r="BD48" s="46"/>
      <c r="BE48" s="46"/>
      <c r="BJ48" s="209"/>
      <c r="BR48" s="41"/>
    </row>
    <row r="49" spans="2:70" s="50" customFormat="1" x14ac:dyDescent="0.25">
      <c r="B49" s="40"/>
      <c r="C49" s="41"/>
      <c r="D49" s="46"/>
      <c r="K49" s="49"/>
      <c r="N49" s="209"/>
      <c r="O49" s="210"/>
      <c r="P49" s="48"/>
      <c r="T49" s="209"/>
      <c r="U49" s="210"/>
      <c r="V49" s="48"/>
      <c r="Z49" s="46"/>
      <c r="AP49" s="46"/>
      <c r="AQ49" s="46"/>
      <c r="AR49" s="46"/>
      <c r="AS49" s="46"/>
      <c r="AT49" s="46"/>
      <c r="AU49" s="46"/>
      <c r="AV49" s="46"/>
      <c r="AW49" s="46"/>
      <c r="AX49" s="46"/>
      <c r="AY49" s="46"/>
      <c r="AZ49" s="46"/>
      <c r="BA49" s="46"/>
      <c r="BB49" s="46"/>
      <c r="BC49" s="46"/>
      <c r="BD49" s="46"/>
      <c r="BE49" s="46"/>
      <c r="BJ49" s="209"/>
      <c r="BR49" s="41"/>
    </row>
    <row r="50" spans="2:70" s="50" customFormat="1" x14ac:dyDescent="0.25">
      <c r="B50" s="40"/>
      <c r="C50" s="41"/>
      <c r="D50" s="46"/>
      <c r="K50" s="49"/>
      <c r="N50" s="209"/>
      <c r="O50" s="210"/>
      <c r="P50" s="48"/>
      <c r="T50" s="209"/>
      <c r="U50" s="210"/>
      <c r="V50" s="48"/>
      <c r="Z50" s="46"/>
      <c r="AP50" s="46"/>
      <c r="AQ50" s="46"/>
      <c r="AR50" s="46"/>
      <c r="AS50" s="46"/>
      <c r="AT50" s="46"/>
      <c r="AU50" s="46"/>
      <c r="AV50" s="46"/>
      <c r="AW50" s="46"/>
      <c r="AX50" s="46"/>
      <c r="AY50" s="46"/>
      <c r="AZ50" s="46"/>
      <c r="BA50" s="46"/>
      <c r="BB50" s="46"/>
      <c r="BC50" s="46"/>
      <c r="BD50" s="46"/>
      <c r="BE50" s="46"/>
      <c r="BJ50" s="209"/>
      <c r="BR50" s="41"/>
    </row>
    <row r="51" spans="2:70" s="50" customFormat="1" x14ac:dyDescent="0.25">
      <c r="B51" s="40"/>
      <c r="C51" s="41"/>
      <c r="D51" s="46"/>
      <c r="K51" s="49"/>
      <c r="N51" s="209"/>
      <c r="O51" s="210"/>
      <c r="P51" s="48"/>
      <c r="T51" s="209"/>
      <c r="U51" s="210"/>
      <c r="V51" s="48"/>
      <c r="Z51" s="46"/>
      <c r="AP51" s="46"/>
      <c r="AQ51" s="46"/>
      <c r="AR51" s="46"/>
      <c r="AS51" s="46"/>
      <c r="AT51" s="46"/>
      <c r="AU51" s="46"/>
      <c r="AV51" s="46"/>
      <c r="AW51" s="46"/>
      <c r="AX51" s="46"/>
      <c r="AY51" s="46"/>
      <c r="AZ51" s="46"/>
      <c r="BA51" s="46"/>
      <c r="BB51" s="46"/>
      <c r="BC51" s="46"/>
      <c r="BD51" s="46"/>
      <c r="BE51" s="46"/>
      <c r="BJ51" s="209"/>
      <c r="BR51" s="41"/>
    </row>
    <row r="52" spans="2:70" s="50" customFormat="1" x14ac:dyDescent="0.25">
      <c r="B52" s="40"/>
      <c r="C52" s="41"/>
      <c r="D52" s="46"/>
      <c r="K52" s="49"/>
      <c r="N52" s="209"/>
      <c r="O52" s="210"/>
      <c r="P52" s="48"/>
      <c r="T52" s="209"/>
      <c r="U52" s="210"/>
      <c r="V52" s="48"/>
      <c r="Z52" s="46"/>
      <c r="AP52" s="46"/>
      <c r="AQ52" s="46"/>
      <c r="AR52" s="46"/>
      <c r="AS52" s="46"/>
      <c r="AT52" s="46"/>
      <c r="AU52" s="46"/>
      <c r="AV52" s="46"/>
      <c r="AW52" s="46"/>
      <c r="AX52" s="46"/>
      <c r="AY52" s="46"/>
      <c r="AZ52" s="46"/>
      <c r="BA52" s="46"/>
      <c r="BB52" s="46"/>
      <c r="BC52" s="46"/>
      <c r="BD52" s="46"/>
      <c r="BE52" s="46"/>
      <c r="BJ52" s="209"/>
      <c r="BR52" s="41"/>
    </row>
    <row r="53" spans="2:70" s="50" customFormat="1" x14ac:dyDescent="0.25">
      <c r="B53" s="40"/>
      <c r="C53" s="41"/>
      <c r="D53" s="46"/>
      <c r="K53" s="49"/>
      <c r="N53" s="209"/>
      <c r="O53" s="210"/>
      <c r="P53" s="48"/>
      <c r="T53" s="209"/>
      <c r="U53" s="210"/>
      <c r="V53" s="48"/>
      <c r="Z53" s="46"/>
      <c r="AP53" s="46"/>
      <c r="AQ53" s="46"/>
      <c r="AR53" s="46"/>
      <c r="AS53" s="46"/>
      <c r="AT53" s="46"/>
      <c r="AU53" s="46"/>
      <c r="AV53" s="46"/>
      <c r="AW53" s="46"/>
      <c r="AX53" s="46"/>
      <c r="AY53" s="46"/>
      <c r="AZ53" s="46"/>
      <c r="BA53" s="46"/>
      <c r="BB53" s="46"/>
      <c r="BC53" s="46"/>
      <c r="BD53" s="46"/>
      <c r="BE53" s="46"/>
      <c r="BJ53" s="209"/>
      <c r="BR53" s="41"/>
    </row>
    <row r="54" spans="2:70" s="50" customFormat="1" x14ac:dyDescent="0.25">
      <c r="B54" s="40"/>
      <c r="C54" s="41"/>
      <c r="D54" s="46"/>
      <c r="K54" s="49"/>
      <c r="O54" s="48"/>
      <c r="P54" s="48"/>
      <c r="U54" s="48"/>
      <c r="V54" s="48"/>
      <c r="Z54" s="46"/>
      <c r="AP54" s="46"/>
      <c r="AQ54" s="46"/>
      <c r="AR54" s="46"/>
      <c r="AS54" s="46"/>
      <c r="AT54" s="46"/>
      <c r="AU54" s="46"/>
      <c r="AV54" s="46"/>
      <c r="AW54" s="46"/>
      <c r="AX54" s="46"/>
      <c r="AY54" s="46"/>
      <c r="AZ54" s="46"/>
      <c r="BA54" s="46"/>
      <c r="BB54" s="46"/>
      <c r="BC54" s="46"/>
      <c r="BD54" s="46"/>
      <c r="BE54" s="46"/>
      <c r="BR54" s="41"/>
    </row>
    <row r="55" spans="2:70" s="50" customFormat="1" x14ac:dyDescent="0.25">
      <c r="B55" s="40"/>
      <c r="C55" s="41"/>
      <c r="D55" s="46"/>
      <c r="K55" s="49"/>
      <c r="O55" s="48"/>
      <c r="P55" s="48"/>
      <c r="U55" s="48"/>
      <c r="V55" s="48"/>
      <c r="Z55" s="46"/>
      <c r="AP55" s="46"/>
      <c r="AQ55" s="46"/>
      <c r="AR55" s="46"/>
      <c r="AS55" s="46"/>
      <c r="AT55" s="46"/>
      <c r="AU55" s="46"/>
      <c r="AV55" s="46"/>
      <c r="AW55" s="46"/>
      <c r="AX55" s="46"/>
      <c r="AY55" s="46"/>
      <c r="AZ55" s="46"/>
      <c r="BA55" s="46"/>
      <c r="BB55" s="46"/>
      <c r="BC55" s="46"/>
      <c r="BD55" s="46"/>
      <c r="BE55" s="46"/>
      <c r="BR55" s="41"/>
    </row>
    <row r="56" spans="2:70" s="50" customFormat="1" x14ac:dyDescent="0.25">
      <c r="B56" s="40"/>
      <c r="C56" s="41"/>
      <c r="D56" s="46"/>
      <c r="K56" s="49"/>
      <c r="N56" s="209"/>
      <c r="O56" s="210"/>
      <c r="P56" s="48"/>
      <c r="T56" s="209"/>
      <c r="U56" s="210"/>
      <c r="V56" s="48"/>
      <c r="Z56" s="46"/>
      <c r="AP56" s="46"/>
      <c r="AQ56" s="46"/>
      <c r="AR56" s="46"/>
      <c r="AS56" s="46"/>
      <c r="AT56" s="46"/>
      <c r="AU56" s="46"/>
      <c r="AV56" s="46"/>
      <c r="AW56" s="46"/>
      <c r="AX56" s="46"/>
      <c r="AY56" s="46"/>
      <c r="AZ56" s="46"/>
      <c r="BA56" s="46"/>
      <c r="BB56" s="46"/>
      <c r="BC56" s="46"/>
      <c r="BD56" s="46"/>
      <c r="BE56" s="46"/>
      <c r="BJ56" s="209"/>
      <c r="BR56" s="41"/>
    </row>
    <row r="57" spans="2:70" s="50" customFormat="1" x14ac:dyDescent="0.25">
      <c r="B57" s="40"/>
      <c r="C57" s="41"/>
      <c r="D57" s="46"/>
      <c r="K57" s="49"/>
      <c r="N57" s="209"/>
      <c r="O57" s="210"/>
      <c r="P57" s="48"/>
      <c r="T57" s="209"/>
      <c r="U57" s="210"/>
      <c r="V57" s="48"/>
      <c r="Z57" s="46"/>
      <c r="AP57" s="46"/>
      <c r="AQ57" s="46"/>
      <c r="AR57" s="46"/>
      <c r="AS57" s="46"/>
      <c r="AT57" s="46"/>
      <c r="AU57" s="46"/>
      <c r="AV57" s="46"/>
      <c r="AW57" s="46"/>
      <c r="AX57" s="46"/>
      <c r="AY57" s="46"/>
      <c r="AZ57" s="46"/>
      <c r="BA57" s="46"/>
      <c r="BB57" s="46"/>
      <c r="BC57" s="46"/>
      <c r="BD57" s="46"/>
      <c r="BE57" s="46"/>
      <c r="BJ57" s="209"/>
      <c r="BR57" s="41"/>
    </row>
    <row r="58" spans="2:70" s="50" customFormat="1" x14ac:dyDescent="0.25">
      <c r="B58" s="40"/>
      <c r="C58" s="41"/>
      <c r="D58" s="46"/>
      <c r="K58" s="49"/>
      <c r="O58" s="48"/>
      <c r="P58" s="48"/>
      <c r="U58" s="48"/>
      <c r="V58" s="48"/>
      <c r="Z58" s="46"/>
      <c r="AP58" s="46"/>
      <c r="AQ58" s="46"/>
      <c r="AR58" s="46"/>
      <c r="AS58" s="46"/>
      <c r="AT58" s="46"/>
      <c r="AU58" s="46"/>
      <c r="AV58" s="46"/>
      <c r="AW58" s="46"/>
      <c r="AX58" s="46"/>
      <c r="AY58" s="46"/>
      <c r="AZ58" s="46"/>
      <c r="BA58" s="46"/>
      <c r="BB58" s="46"/>
      <c r="BC58" s="46"/>
      <c r="BD58" s="46"/>
      <c r="BE58" s="46"/>
      <c r="BR58" s="41"/>
    </row>
    <row r="59" spans="2:70" s="50" customFormat="1" x14ac:dyDescent="0.25">
      <c r="B59" s="40"/>
      <c r="C59" s="41"/>
      <c r="D59" s="46"/>
      <c r="K59" s="49"/>
      <c r="N59" s="209"/>
      <c r="O59" s="210"/>
      <c r="P59" s="48"/>
      <c r="T59" s="209"/>
      <c r="U59" s="210"/>
      <c r="V59" s="48"/>
      <c r="Z59" s="46"/>
      <c r="AP59" s="46"/>
      <c r="AQ59" s="46"/>
      <c r="AR59" s="46"/>
      <c r="AS59" s="46"/>
      <c r="AT59" s="46"/>
      <c r="AU59" s="46"/>
      <c r="AV59" s="46"/>
      <c r="AW59" s="46"/>
      <c r="AX59" s="46"/>
      <c r="AY59" s="46"/>
      <c r="AZ59" s="46"/>
      <c r="BA59" s="46"/>
      <c r="BB59" s="46"/>
      <c r="BC59" s="46"/>
      <c r="BD59" s="46"/>
      <c r="BE59" s="46"/>
      <c r="BJ59" s="209"/>
      <c r="BR59" s="41"/>
    </row>
    <row r="60" spans="2:70" s="50" customFormat="1" x14ac:dyDescent="0.25">
      <c r="B60" s="40"/>
      <c r="C60" s="41"/>
      <c r="D60" s="46"/>
      <c r="K60" s="49"/>
      <c r="N60" s="209"/>
      <c r="O60" s="210"/>
      <c r="P60" s="48"/>
      <c r="T60" s="209"/>
      <c r="U60" s="210"/>
      <c r="V60" s="48"/>
      <c r="Z60" s="46"/>
      <c r="AP60" s="46"/>
      <c r="AQ60" s="46"/>
      <c r="AR60" s="46"/>
      <c r="AS60" s="46"/>
      <c r="AT60" s="46"/>
      <c r="AU60" s="46"/>
      <c r="AV60" s="46"/>
      <c r="AW60" s="46"/>
      <c r="AX60" s="46"/>
      <c r="AY60" s="46"/>
      <c r="AZ60" s="46"/>
      <c r="BA60" s="46"/>
      <c r="BB60" s="46"/>
      <c r="BC60" s="46"/>
      <c r="BD60" s="46"/>
      <c r="BE60" s="46"/>
      <c r="BJ60" s="209"/>
      <c r="BR60" s="41"/>
    </row>
    <row r="61" spans="2:70" s="50" customFormat="1" x14ac:dyDescent="0.25">
      <c r="B61" s="40"/>
      <c r="C61" s="41"/>
      <c r="D61" s="46"/>
      <c r="K61" s="49"/>
      <c r="N61" s="203"/>
      <c r="O61" s="204"/>
      <c r="P61" s="48"/>
      <c r="T61" s="203"/>
      <c r="U61" s="204"/>
      <c r="V61" s="48"/>
      <c r="Z61" s="46"/>
      <c r="AP61" s="46"/>
      <c r="AQ61" s="46"/>
      <c r="AR61" s="46"/>
      <c r="AS61" s="46"/>
      <c r="AT61" s="46"/>
      <c r="AU61" s="46"/>
      <c r="AV61" s="46"/>
      <c r="AW61" s="46"/>
      <c r="AX61" s="46"/>
      <c r="AY61" s="46"/>
      <c r="AZ61" s="46"/>
      <c r="BA61" s="46"/>
      <c r="BB61" s="46"/>
      <c r="BC61" s="46"/>
      <c r="BD61" s="46"/>
      <c r="BE61" s="46"/>
      <c r="BJ61" s="203"/>
      <c r="BR61" s="41"/>
    </row>
    <row r="62" spans="2:70" x14ac:dyDescent="0.25">
      <c r="K62" s="22"/>
      <c r="N62" s="203"/>
      <c r="O62" s="204"/>
      <c r="T62" s="203"/>
      <c r="U62" s="204"/>
      <c r="BJ62" s="203"/>
    </row>
    <row r="63" spans="2:70" x14ac:dyDescent="0.25">
      <c r="K63" s="22"/>
      <c r="N63" s="203"/>
      <c r="O63" s="204"/>
      <c r="T63" s="203"/>
      <c r="U63" s="204"/>
      <c r="BJ63" s="203"/>
    </row>
    <row r="64" spans="2:70" x14ac:dyDescent="0.25">
      <c r="K64" s="22"/>
      <c r="N64" s="203"/>
      <c r="O64" s="204"/>
      <c r="T64" s="203"/>
      <c r="U64" s="204"/>
      <c r="BJ64" s="203"/>
    </row>
    <row r="65" spans="11:62" x14ac:dyDescent="0.25">
      <c r="K65" s="22"/>
      <c r="N65" s="203"/>
      <c r="O65" s="204"/>
      <c r="T65" s="203"/>
      <c r="U65" s="204"/>
      <c r="BJ65" s="203"/>
    </row>
    <row r="66" spans="11:62" x14ac:dyDescent="0.25">
      <c r="K66" s="22"/>
      <c r="N66" s="203"/>
      <c r="O66" s="204"/>
      <c r="T66" s="203"/>
      <c r="U66" s="204"/>
      <c r="BJ66" s="203"/>
    </row>
    <row r="67" spans="11:62" x14ac:dyDescent="0.25">
      <c r="K67" s="22"/>
      <c r="N67" s="203"/>
      <c r="O67" s="204"/>
      <c r="T67" s="203"/>
      <c r="U67" s="204"/>
      <c r="BJ67" s="203"/>
    </row>
    <row r="68" spans="11:62" x14ac:dyDescent="0.25">
      <c r="K68" s="22"/>
      <c r="N68" s="203"/>
      <c r="O68" s="204"/>
      <c r="T68" s="203"/>
      <c r="U68" s="204"/>
      <c r="BJ68" s="203"/>
    </row>
    <row r="69" spans="11:62" x14ac:dyDescent="0.25">
      <c r="K69" s="22"/>
      <c r="N69" s="203"/>
      <c r="O69" s="204"/>
      <c r="T69" s="203"/>
      <c r="U69" s="204"/>
      <c r="BJ69" s="203"/>
    </row>
    <row r="70" spans="11:62" x14ac:dyDescent="0.25">
      <c r="K70" s="22"/>
    </row>
    <row r="71" spans="11:62" x14ac:dyDescent="0.25">
      <c r="K71" s="22"/>
    </row>
    <row r="72" spans="11:62" x14ac:dyDescent="0.25">
      <c r="K72" s="22"/>
    </row>
    <row r="73" spans="11:62" x14ac:dyDescent="0.25">
      <c r="K73" s="22"/>
    </row>
    <row r="74" spans="11:62" x14ac:dyDescent="0.25">
      <c r="K74" s="22"/>
      <c r="N74" s="203"/>
      <c r="O74" s="204"/>
      <c r="T74" s="203"/>
      <c r="U74" s="204"/>
      <c r="BJ74" s="203"/>
    </row>
    <row r="75" spans="11:62" x14ac:dyDescent="0.25">
      <c r="K75" s="22"/>
      <c r="N75" s="203"/>
      <c r="O75" s="204"/>
      <c r="T75" s="203"/>
      <c r="U75" s="204"/>
      <c r="BJ75" s="203"/>
    </row>
    <row r="76" spans="11:62" x14ac:dyDescent="0.25">
      <c r="K76" s="22"/>
      <c r="N76" s="203"/>
      <c r="O76" s="204"/>
      <c r="T76" s="203"/>
      <c r="U76" s="204"/>
      <c r="BJ76" s="203"/>
    </row>
    <row r="77" spans="11:62" x14ac:dyDescent="0.25">
      <c r="K77" s="22"/>
      <c r="N77" s="203"/>
      <c r="O77" s="204"/>
      <c r="T77" s="203"/>
      <c r="U77" s="204"/>
      <c r="BJ77" s="203"/>
    </row>
    <row r="78" spans="11:62" x14ac:dyDescent="0.25">
      <c r="K78" s="22"/>
      <c r="N78" s="203"/>
      <c r="O78" s="204"/>
      <c r="T78" s="203"/>
      <c r="U78" s="204"/>
      <c r="BJ78" s="203"/>
    </row>
    <row r="79" spans="11:62" x14ac:dyDescent="0.25">
      <c r="K79" s="22"/>
      <c r="N79" s="203"/>
      <c r="O79" s="204"/>
      <c r="T79" s="203"/>
      <c r="U79" s="204"/>
      <c r="BJ79" s="203"/>
    </row>
    <row r="80" spans="11:62" x14ac:dyDescent="0.25">
      <c r="K80" s="22"/>
      <c r="N80" s="203"/>
      <c r="O80" s="204"/>
      <c r="T80" s="203"/>
      <c r="U80" s="204"/>
      <c r="BJ80" s="203"/>
    </row>
    <row r="81" spans="11:62" x14ac:dyDescent="0.25">
      <c r="K81" s="22"/>
      <c r="N81" s="203"/>
      <c r="O81" s="204"/>
      <c r="T81" s="203"/>
      <c r="U81" s="204"/>
      <c r="BJ81" s="203"/>
    </row>
    <row r="82" spans="11:62" x14ac:dyDescent="0.25">
      <c r="K82" s="22"/>
      <c r="N82" s="203"/>
      <c r="O82" s="204"/>
      <c r="T82" s="203"/>
      <c r="U82" s="204"/>
      <c r="BJ82" s="203"/>
    </row>
    <row r="83" spans="11:62" x14ac:dyDescent="0.25">
      <c r="K83" s="22"/>
    </row>
    <row r="84" spans="11:62" x14ac:dyDescent="0.25">
      <c r="K84" s="22"/>
    </row>
    <row r="85" spans="11:62" x14ac:dyDescent="0.25">
      <c r="K85" s="22"/>
      <c r="N85" s="203"/>
      <c r="O85" s="204"/>
      <c r="T85" s="203"/>
      <c r="U85" s="204"/>
      <c r="BJ85" s="203"/>
    </row>
    <row r="86" spans="11:62" x14ac:dyDescent="0.25">
      <c r="K86" s="22"/>
      <c r="N86" s="203"/>
      <c r="O86" s="204"/>
      <c r="T86" s="203"/>
      <c r="U86" s="204"/>
      <c r="BJ86" s="203"/>
    </row>
    <row r="87" spans="11:62" x14ac:dyDescent="0.25">
      <c r="K87" s="22"/>
    </row>
    <row r="88" spans="11:62" x14ac:dyDescent="0.25">
      <c r="K88" s="22"/>
      <c r="N88" s="203"/>
      <c r="O88" s="204"/>
      <c r="T88" s="203"/>
      <c r="U88" s="204"/>
      <c r="BJ88" s="203"/>
    </row>
    <row r="89" spans="11:62" x14ac:dyDescent="0.25">
      <c r="K89" s="22"/>
      <c r="N89" s="203"/>
      <c r="O89" s="204"/>
      <c r="T89" s="203"/>
      <c r="U89" s="204"/>
      <c r="BJ89" s="203"/>
    </row>
    <row r="90" spans="11:62" x14ac:dyDescent="0.25">
      <c r="K90" s="22"/>
      <c r="N90" s="203"/>
      <c r="O90" s="204"/>
      <c r="T90" s="203"/>
      <c r="U90" s="204"/>
      <c r="BJ90" s="203"/>
    </row>
    <row r="91" spans="11:62" x14ac:dyDescent="0.25">
      <c r="K91" s="22"/>
      <c r="N91" s="203"/>
      <c r="O91" s="204"/>
      <c r="T91" s="203"/>
      <c r="U91" s="204"/>
      <c r="BJ91" s="203"/>
    </row>
    <row r="92" spans="11:62" x14ac:dyDescent="0.25">
      <c r="K92" s="22"/>
      <c r="N92" s="203"/>
      <c r="O92" s="204"/>
      <c r="T92" s="203"/>
      <c r="U92" s="204"/>
      <c r="BJ92" s="203"/>
    </row>
    <row r="93" spans="11:62" x14ac:dyDescent="0.25">
      <c r="K93" s="22"/>
      <c r="N93" s="203"/>
      <c r="O93" s="204"/>
      <c r="T93" s="203"/>
      <c r="U93" s="204"/>
      <c r="BJ93" s="203"/>
    </row>
    <row r="94" spans="11:62" x14ac:dyDescent="0.25">
      <c r="K94" s="22"/>
      <c r="N94" s="203"/>
      <c r="O94" s="204"/>
      <c r="T94" s="203"/>
      <c r="U94" s="204"/>
      <c r="BJ94" s="203"/>
    </row>
    <row r="95" spans="11:62" x14ac:dyDescent="0.25">
      <c r="K95" s="22"/>
      <c r="N95" s="203"/>
      <c r="O95" s="204"/>
      <c r="T95" s="203"/>
      <c r="U95" s="204"/>
      <c r="BJ95" s="203"/>
    </row>
    <row r="96" spans="11:62" x14ac:dyDescent="0.25">
      <c r="K96" s="22"/>
    </row>
    <row r="97" spans="11:62" x14ac:dyDescent="0.25">
      <c r="K97" s="22"/>
    </row>
    <row r="98" spans="11:62" x14ac:dyDescent="0.25">
      <c r="K98" s="22"/>
    </row>
    <row r="99" spans="11:62" x14ac:dyDescent="0.25">
      <c r="K99" s="22"/>
      <c r="N99" s="203"/>
      <c r="O99" s="204"/>
      <c r="T99" s="203"/>
      <c r="U99" s="204"/>
      <c r="BJ99" s="203"/>
    </row>
    <row r="100" spans="11:62" x14ac:dyDescent="0.25">
      <c r="K100" s="22"/>
      <c r="N100" s="203"/>
      <c r="O100" s="204"/>
      <c r="T100" s="203"/>
      <c r="U100" s="204"/>
      <c r="BJ100" s="203"/>
    </row>
    <row r="101" spans="11:62" x14ac:dyDescent="0.25">
      <c r="K101" s="22"/>
      <c r="N101" s="203"/>
      <c r="O101" s="204"/>
      <c r="T101" s="203"/>
      <c r="U101" s="204"/>
      <c r="BJ101" s="203"/>
    </row>
    <row r="102" spans="11:62" x14ac:dyDescent="0.25">
      <c r="K102" s="22"/>
      <c r="N102" s="203"/>
      <c r="O102" s="204"/>
      <c r="T102" s="203"/>
      <c r="U102" s="204"/>
      <c r="BJ102" s="203"/>
    </row>
    <row r="103" spans="11:62" x14ac:dyDescent="0.25">
      <c r="K103" s="22"/>
      <c r="N103" s="203"/>
      <c r="O103" s="204"/>
      <c r="T103" s="203"/>
      <c r="U103" s="204"/>
      <c r="BJ103" s="203"/>
    </row>
    <row r="104" spans="11:62" x14ac:dyDescent="0.25">
      <c r="K104" s="22"/>
      <c r="N104" s="203"/>
      <c r="O104" s="204"/>
      <c r="T104" s="203"/>
      <c r="U104" s="204"/>
      <c r="BJ104" s="203"/>
    </row>
    <row r="105" spans="11:62" x14ac:dyDescent="0.25">
      <c r="K105" s="22"/>
      <c r="N105" s="203"/>
      <c r="O105" s="204"/>
      <c r="T105" s="203"/>
      <c r="U105" s="204"/>
      <c r="BJ105" s="203"/>
    </row>
    <row r="110" spans="11:62" x14ac:dyDescent="0.25">
      <c r="N110" s="203"/>
      <c r="O110" s="204"/>
      <c r="T110" s="203"/>
      <c r="U110" s="204"/>
      <c r="BJ110" s="203"/>
    </row>
    <row r="111" spans="11:62" x14ac:dyDescent="0.25">
      <c r="N111" s="203"/>
      <c r="O111" s="204"/>
      <c r="T111" s="203"/>
      <c r="U111" s="204"/>
      <c r="BJ111" s="203"/>
    </row>
    <row r="112" spans="11:62" x14ac:dyDescent="0.25">
      <c r="N112" s="203"/>
      <c r="O112" s="204"/>
      <c r="T112" s="203"/>
      <c r="U112" s="204"/>
      <c r="BJ112" s="203"/>
    </row>
    <row r="113" spans="14:62" x14ac:dyDescent="0.25">
      <c r="N113" s="203"/>
      <c r="O113" s="204"/>
      <c r="T113" s="203"/>
      <c r="U113" s="204"/>
      <c r="BJ113" s="203"/>
    </row>
    <row r="114" spans="14:62" x14ac:dyDescent="0.25">
      <c r="N114" s="203"/>
      <c r="O114" s="204"/>
      <c r="T114" s="203"/>
      <c r="U114" s="204"/>
      <c r="BJ114" s="203"/>
    </row>
    <row r="115" spans="14:62" x14ac:dyDescent="0.25">
      <c r="N115" s="203"/>
      <c r="O115" s="204"/>
      <c r="T115" s="203"/>
      <c r="U115" s="204"/>
      <c r="BJ115" s="203"/>
    </row>
    <row r="116" spans="14:62" x14ac:dyDescent="0.25">
      <c r="N116" s="203"/>
      <c r="O116" s="204"/>
      <c r="T116" s="203"/>
      <c r="U116" s="204"/>
      <c r="BJ116" s="203"/>
    </row>
    <row r="119" spans="14:62" x14ac:dyDescent="0.25">
      <c r="N119" s="203"/>
      <c r="O119" s="204"/>
      <c r="T119" s="203"/>
      <c r="U119" s="204"/>
      <c r="BJ119" s="203"/>
    </row>
    <row r="120" spans="14:62" x14ac:dyDescent="0.25">
      <c r="N120" s="203"/>
      <c r="O120" s="204"/>
      <c r="T120" s="203"/>
      <c r="U120" s="204"/>
      <c r="BJ120" s="203"/>
    </row>
    <row r="121" spans="14:62" x14ac:dyDescent="0.25">
      <c r="N121" s="203"/>
      <c r="O121" s="204"/>
      <c r="T121" s="203"/>
      <c r="U121" s="204"/>
      <c r="BJ121" s="203"/>
    </row>
    <row r="122" spans="14:62" x14ac:dyDescent="0.25">
      <c r="N122" s="203"/>
      <c r="O122" s="204"/>
      <c r="T122" s="203"/>
      <c r="U122" s="204"/>
      <c r="BJ122" s="203"/>
    </row>
    <row r="123" spans="14:62" x14ac:dyDescent="0.25">
      <c r="N123" s="203"/>
      <c r="O123" s="204"/>
      <c r="T123" s="203"/>
      <c r="U123" s="204"/>
      <c r="BJ123" s="203"/>
    </row>
    <row r="124" spans="14:62" x14ac:dyDescent="0.25">
      <c r="N124" s="203"/>
      <c r="O124" s="204"/>
      <c r="T124" s="203"/>
      <c r="U124" s="204"/>
      <c r="BJ124" s="203"/>
    </row>
  </sheetData>
  <sheetProtection sheet="1" formatCells="0" formatColumns="0" formatRows="0" sort="0" autoFilter="0" pivotTables="0"/>
  <autoFilter ref="A36:BR41" xr:uid="{C17AB63A-CC2E-45B1-9000-3DF8F50B2535}"/>
  <mergeCells count="183">
    <mergeCell ref="BJ121:BJ122"/>
    <mergeCell ref="T121:T122"/>
    <mergeCell ref="U121:U122"/>
    <mergeCell ref="N121:N122"/>
    <mergeCell ref="O121:O122"/>
    <mergeCell ref="U123:U124"/>
    <mergeCell ref="BJ123:BJ124"/>
    <mergeCell ref="O123:O124"/>
    <mergeCell ref="T123:T124"/>
    <mergeCell ref="N123:N124"/>
    <mergeCell ref="BJ115:BJ116"/>
    <mergeCell ref="T115:T116"/>
    <mergeCell ref="U115:U116"/>
    <mergeCell ref="N115:N116"/>
    <mergeCell ref="O115:O116"/>
    <mergeCell ref="U119:U120"/>
    <mergeCell ref="BJ119:BJ120"/>
    <mergeCell ref="O119:O120"/>
    <mergeCell ref="T119:T120"/>
    <mergeCell ref="N119:N120"/>
    <mergeCell ref="BJ110:BJ112"/>
    <mergeCell ref="T110:T112"/>
    <mergeCell ref="U110:U112"/>
    <mergeCell ref="N110:N112"/>
    <mergeCell ref="O110:O112"/>
    <mergeCell ref="U113:U114"/>
    <mergeCell ref="BJ113:BJ114"/>
    <mergeCell ref="O113:O114"/>
    <mergeCell ref="T113:T114"/>
    <mergeCell ref="N113:N114"/>
    <mergeCell ref="BJ101:BJ102"/>
    <mergeCell ref="T101:T102"/>
    <mergeCell ref="U101:U102"/>
    <mergeCell ref="N101:N102"/>
    <mergeCell ref="O101:O102"/>
    <mergeCell ref="U103:U105"/>
    <mergeCell ref="BJ103:BJ105"/>
    <mergeCell ref="O103:O105"/>
    <mergeCell ref="T103:T105"/>
    <mergeCell ref="N103:N105"/>
    <mergeCell ref="BJ94:BJ95"/>
    <mergeCell ref="T94:T95"/>
    <mergeCell ref="U94:U95"/>
    <mergeCell ref="N94:N95"/>
    <mergeCell ref="O94:O95"/>
    <mergeCell ref="U99:U100"/>
    <mergeCell ref="BJ99:BJ100"/>
    <mergeCell ref="O99:O100"/>
    <mergeCell ref="T99:T100"/>
    <mergeCell ref="N99:N100"/>
    <mergeCell ref="BJ88:BJ90"/>
    <mergeCell ref="T88:T90"/>
    <mergeCell ref="U88:U90"/>
    <mergeCell ref="N88:N90"/>
    <mergeCell ref="O88:O90"/>
    <mergeCell ref="U91:U93"/>
    <mergeCell ref="BJ91:BJ93"/>
    <mergeCell ref="O91:O93"/>
    <mergeCell ref="T91:T93"/>
    <mergeCell ref="N91:N93"/>
    <mergeCell ref="BJ79:BJ82"/>
    <mergeCell ref="T79:T82"/>
    <mergeCell ref="U79:U82"/>
    <mergeCell ref="N79:N82"/>
    <mergeCell ref="O79:O82"/>
    <mergeCell ref="U85:U86"/>
    <mergeCell ref="BJ85:BJ86"/>
    <mergeCell ref="O85:O86"/>
    <mergeCell ref="T85:T86"/>
    <mergeCell ref="N85:N86"/>
    <mergeCell ref="BJ74:BJ75"/>
    <mergeCell ref="T74:T75"/>
    <mergeCell ref="U74:U75"/>
    <mergeCell ref="N74:N75"/>
    <mergeCell ref="O74:O75"/>
    <mergeCell ref="U76:U78"/>
    <mergeCell ref="BJ76:BJ78"/>
    <mergeCell ref="O76:O78"/>
    <mergeCell ref="T76:T78"/>
    <mergeCell ref="N76:N78"/>
    <mergeCell ref="BO40:BO41"/>
    <mergeCell ref="BQ40:BQ41"/>
    <mergeCell ref="V40:V41"/>
    <mergeCell ref="W40:W41"/>
    <mergeCell ref="X40:X41"/>
    <mergeCell ref="BK40:BK41"/>
    <mergeCell ref="P40:P41"/>
    <mergeCell ref="Q40:Q41"/>
    <mergeCell ref="R40:R41"/>
    <mergeCell ref="S40:S41"/>
    <mergeCell ref="BJ40:BJ41"/>
    <mergeCell ref="T40:T41"/>
    <mergeCell ref="U40:U41"/>
    <mergeCell ref="BO38:BO39"/>
    <mergeCell ref="BQ38:BQ39"/>
    <mergeCell ref="Q38:Q39"/>
    <mergeCell ref="R38:R39"/>
    <mergeCell ref="S38:S39"/>
    <mergeCell ref="V38:V39"/>
    <mergeCell ref="K38:K39"/>
    <mergeCell ref="L38:L39"/>
    <mergeCell ref="M38:M39"/>
    <mergeCell ref="P38:P39"/>
    <mergeCell ref="U66:U69"/>
    <mergeCell ref="BJ66:BJ69"/>
    <mergeCell ref="O66:O69"/>
    <mergeCell ref="T66:T69"/>
    <mergeCell ref="N66:N69"/>
    <mergeCell ref="G40:G41"/>
    <mergeCell ref="H40:H41"/>
    <mergeCell ref="W38:W39"/>
    <mergeCell ref="X38:X39"/>
    <mergeCell ref="I40:I41"/>
    <mergeCell ref="J40:J41"/>
    <mergeCell ref="K40:K41"/>
    <mergeCell ref="L40:L41"/>
    <mergeCell ref="M40:M41"/>
    <mergeCell ref="BJ63:BJ65"/>
    <mergeCell ref="T63:T65"/>
    <mergeCell ref="U63:U65"/>
    <mergeCell ref="N63:N65"/>
    <mergeCell ref="O63:O65"/>
    <mergeCell ref="BJ59:BJ60"/>
    <mergeCell ref="T59:T60"/>
    <mergeCell ref="U59:U60"/>
    <mergeCell ref="N59:N60"/>
    <mergeCell ref="O59:O60"/>
    <mergeCell ref="A38:A39"/>
    <mergeCell ref="B38:B39"/>
    <mergeCell ref="E38:E39"/>
    <mergeCell ref="F38:F39"/>
    <mergeCell ref="G38:G39"/>
    <mergeCell ref="H38:H39"/>
    <mergeCell ref="I38:I39"/>
    <mergeCell ref="J38:J39"/>
    <mergeCell ref="A40:A41"/>
    <mergeCell ref="B40:B41"/>
    <mergeCell ref="E40:E41"/>
    <mergeCell ref="F40:F41"/>
    <mergeCell ref="U61:U62"/>
    <mergeCell ref="BJ61:BJ62"/>
    <mergeCell ref="O61:O62"/>
    <mergeCell ref="T61:T62"/>
    <mergeCell ref="N61:N62"/>
    <mergeCell ref="BJ51:BJ53"/>
    <mergeCell ref="T51:T53"/>
    <mergeCell ref="U51:U53"/>
    <mergeCell ref="N51:N53"/>
    <mergeCell ref="O51:O53"/>
    <mergeCell ref="U56:U57"/>
    <mergeCell ref="BJ56:BJ57"/>
    <mergeCell ref="O56:O57"/>
    <mergeCell ref="T56:T57"/>
    <mergeCell ref="N56:N57"/>
    <mergeCell ref="BJ45:BJ48"/>
    <mergeCell ref="T45:T48"/>
    <mergeCell ref="U45:U48"/>
    <mergeCell ref="N45:N48"/>
    <mergeCell ref="O45:O48"/>
    <mergeCell ref="U49:U50"/>
    <mergeCell ref="BJ49:BJ50"/>
    <mergeCell ref="O49:O50"/>
    <mergeCell ref="T49:T50"/>
    <mergeCell ref="N49:N50"/>
    <mergeCell ref="N40:N41"/>
    <mergeCell ref="O40:O41"/>
    <mergeCell ref="U42:U44"/>
    <mergeCell ref="BJ42:BJ44"/>
    <mergeCell ref="O42:O44"/>
    <mergeCell ref="T42:T44"/>
    <mergeCell ref="N42:N44"/>
    <mergeCell ref="B2:D5"/>
    <mergeCell ref="E2:X5"/>
    <mergeCell ref="D28:F28"/>
    <mergeCell ref="D35:K35"/>
    <mergeCell ref="L35:X35"/>
    <mergeCell ref="Y35:BK35"/>
    <mergeCell ref="BK38:BK39"/>
    <mergeCell ref="BJ38:BJ39"/>
    <mergeCell ref="N38:N39"/>
    <mergeCell ref="O38:O39"/>
    <mergeCell ref="T38:T39"/>
    <mergeCell ref="U38:U39"/>
  </mergeCells>
  <conditionalFormatting sqref="W40 O37:Q38 U37:X38">
    <cfRule type="containsText" dxfId="179" priority="252" operator="containsText" text="RIESGO BAJO">
      <formula>NOT(ISERROR(SEARCH("RIESGO BAJO",O37)))</formula>
    </cfRule>
    <cfRule type="containsText" dxfId="178" priority="253" operator="containsText" text="RIESGO MODERADO">
      <formula>NOT(ISERROR(SEARCH("RIESGO MODERADO",O37)))</formula>
    </cfRule>
    <cfRule type="containsText" dxfId="177" priority="254" operator="containsText" text="RIESGO ALTO">
      <formula>NOT(ISERROR(SEARCH("RIESGO ALTO",O37)))</formula>
    </cfRule>
    <cfRule type="containsText" dxfId="176" priority="255" operator="containsText" text="RIESGO EXTREMO">
      <formula>NOT(ISERROR(SEARCH("RIESGO EXTREMO",O37)))</formula>
    </cfRule>
  </conditionalFormatting>
  <conditionalFormatting sqref="X40">
    <cfRule type="containsText" dxfId="175" priority="203" operator="containsText" text="RIESGO BAJO">
      <formula>NOT(ISERROR(SEARCH("RIESGO BAJO",X40)))</formula>
    </cfRule>
    <cfRule type="containsText" dxfId="174" priority="204" operator="containsText" text="RIESGO MODERADO">
      <formula>NOT(ISERROR(SEARCH("RIESGO MODERADO",X40)))</formula>
    </cfRule>
    <cfRule type="containsText" dxfId="173" priority="205" operator="containsText" text="RIESGO ALTO">
      <formula>NOT(ISERROR(SEARCH("RIESGO ALTO",X40)))</formula>
    </cfRule>
    <cfRule type="containsText" dxfId="172" priority="206" operator="containsText" text="RIESGO EXTREMO">
      <formula>NOT(ISERROR(SEARCH("RIESGO EXTREMO",X40)))</formula>
    </cfRule>
  </conditionalFormatting>
  <conditionalFormatting sqref="P40">
    <cfRule type="containsText" dxfId="171" priority="191" operator="containsText" text="RIESGO BAJO">
      <formula>NOT(ISERROR(SEARCH("RIESGO BAJO",P40)))</formula>
    </cfRule>
    <cfRule type="containsText" dxfId="170" priority="192" operator="containsText" text="RIESGO MODERADO">
      <formula>NOT(ISERROR(SEARCH("RIESGO MODERADO",P40)))</formula>
    </cfRule>
    <cfRule type="containsText" dxfId="169" priority="193" operator="containsText" text="RIESGO ALTO">
      <formula>NOT(ISERROR(SEARCH("RIESGO ALTO",P40)))</formula>
    </cfRule>
    <cfRule type="containsText" dxfId="168" priority="194" operator="containsText" text="RIESGO EXTREMO">
      <formula>NOT(ISERROR(SEARCH("RIESGO EXTREMO",P40)))</formula>
    </cfRule>
  </conditionalFormatting>
  <conditionalFormatting sqref="O40">
    <cfRule type="containsText" dxfId="167" priority="103" operator="containsText" text="RIESGO BAJO">
      <formula>NOT(ISERROR(SEARCH("RIESGO BAJO",O40)))</formula>
    </cfRule>
    <cfRule type="containsText" dxfId="166" priority="104" operator="containsText" text="RIESGO MODERADO">
      <formula>NOT(ISERROR(SEARCH("RIESGO MODERADO",O40)))</formula>
    </cfRule>
    <cfRule type="containsText" dxfId="165" priority="105" operator="containsText" text="RIESGO ALTO">
      <formula>NOT(ISERROR(SEARCH("RIESGO ALTO",O40)))</formula>
    </cfRule>
    <cfRule type="containsText" dxfId="164" priority="106" operator="containsText" text="RIESGO EXTREMO">
      <formula>NOT(ISERROR(SEARCH("RIESGO EXTREMO",O40)))</formula>
    </cfRule>
  </conditionalFormatting>
  <conditionalFormatting sqref="Q40">
    <cfRule type="containsText" dxfId="163" priority="119" operator="containsText" text="RIESGO BAJO">
      <formula>NOT(ISERROR(SEARCH("RIESGO BAJO",Q40)))</formula>
    </cfRule>
    <cfRule type="containsText" dxfId="162" priority="120" operator="containsText" text="RIESGO MODERADO">
      <formula>NOT(ISERROR(SEARCH("RIESGO MODERADO",Q40)))</formula>
    </cfRule>
    <cfRule type="containsText" dxfId="161" priority="121" operator="containsText" text="RIESGO ALTO">
      <formula>NOT(ISERROR(SEARCH("RIESGO ALTO",Q40)))</formula>
    </cfRule>
    <cfRule type="containsText" dxfId="160" priority="122" operator="containsText" text="RIESGO EXTREMO">
      <formula>NOT(ISERROR(SEARCH("RIESGO EXTREMO",Q40)))</formula>
    </cfRule>
  </conditionalFormatting>
  <conditionalFormatting sqref="V40">
    <cfRule type="containsText" dxfId="159" priority="67" operator="containsText" text="RIESGO BAJO">
      <formula>NOT(ISERROR(SEARCH("RIESGO BAJO",V40)))</formula>
    </cfRule>
    <cfRule type="containsText" dxfId="158" priority="68" operator="containsText" text="RIESGO MODERADO">
      <formula>NOT(ISERROR(SEARCH("RIESGO MODERADO",V40)))</formula>
    </cfRule>
    <cfRule type="containsText" dxfId="157" priority="69" operator="containsText" text="RIESGO ALTO">
      <formula>NOT(ISERROR(SEARCH("RIESGO ALTO",V40)))</formula>
    </cfRule>
    <cfRule type="containsText" dxfId="156" priority="70" operator="containsText" text="RIESGO EXTREMO">
      <formula>NOT(ISERROR(SEARCH("RIESGO EXTREMO",V40)))</formula>
    </cfRule>
  </conditionalFormatting>
  <conditionalFormatting sqref="U40">
    <cfRule type="containsText" dxfId="155" priority="47" operator="containsText" text="RIESGO BAJO">
      <formula>NOT(ISERROR(SEARCH("RIESGO BAJO",U40)))</formula>
    </cfRule>
    <cfRule type="containsText" dxfId="154" priority="48" operator="containsText" text="RIESGO MODERADO">
      <formula>NOT(ISERROR(SEARCH("RIESGO MODERADO",U40)))</formula>
    </cfRule>
    <cfRule type="containsText" dxfId="153" priority="49" operator="containsText" text="RIESGO ALTO">
      <formula>NOT(ISERROR(SEARCH("RIESGO ALTO",U40)))</formula>
    </cfRule>
    <cfRule type="containsText" dxfId="152" priority="50" operator="containsText" text="RIESGO EXTREMO">
      <formula>NOT(ISERROR(SEARCH("RIESGO EXTREMO",U40)))</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L37:L38 R37:R41 L40:L41" xr:uid="{7046EBC7-EB22-4DA8-9EB3-4BBAF8BAAA9A}">
      <formula1>$L$6:$L$10</formula1>
    </dataValidation>
    <dataValidation type="list" allowBlank="1" showInputMessage="1" showErrorMessage="1" sqref="M37:M38 S37:S41 M40:M41" xr:uid="{807DBE02-4AD7-4321-8139-D5D08BCA4ED9}">
      <formula1>$M$6:$M$10</formula1>
    </dataValidation>
    <dataValidation type="list" allowBlank="1" showInputMessage="1" showErrorMessage="1" sqref="F40 F37:F38" xr:uid="{69E96A00-17F5-445C-A678-FD0B2C20CC28}">
      <formula1>$F$6:$F$11</formula1>
    </dataValidation>
    <dataValidation type="list" allowBlank="1" showInputMessage="1" showErrorMessage="1" sqref="G40 G37:G38" xr:uid="{1D7FEC2C-4CA3-4C59-8619-BFD05909F143}">
      <formula1>$G$6:$G$11</formula1>
    </dataValidation>
    <dataValidation type="list" allowBlank="1" showInputMessage="1" showErrorMessage="1" sqref="H40 H37:H38" xr:uid="{751BF114-3175-4567-899A-F19A9871A6C5}">
      <formula1>$H$6:$H$12</formula1>
    </dataValidation>
    <dataValidation type="list" allowBlank="1" showInputMessage="1" showErrorMessage="1" sqref="Q40 Q37:Q38" xr:uid="{A007B249-FEB6-44F7-BF08-24687C2BDACF}">
      <formula1>#REF!</formula1>
    </dataValidation>
    <dataValidation type="list" allowBlank="1" showInputMessage="1" showErrorMessage="1" sqref="AN37:AN41" xr:uid="{CF71D401-4AD7-4A6C-8FE6-5F18F3EE40AC}">
      <formula1>$AN$6:$AN$14</formula1>
    </dataValidation>
    <dataValidation type="list" allowBlank="1" showInputMessage="1" showErrorMessage="1" sqref="E37:E41" xr:uid="{E08A8AFC-E234-46CD-990C-85F205AC405D}">
      <formula1>$E$6:$E$15</formula1>
    </dataValidation>
    <dataValidation type="list" allowBlank="1" showInputMessage="1" showErrorMessage="1" sqref="D37:D41" xr:uid="{7125872E-F5C9-411E-9807-01C329C77E4B}">
      <formula1>$D$6:$D$25</formula1>
    </dataValidation>
    <dataValidation type="list" allowBlank="1" showInputMessage="1" showErrorMessage="1" sqref="BM37:BM41" xr:uid="{9B07ED64-2881-46E2-99DD-09036F56FE89}">
      <formula1>$BM$6:$BM$8</formula1>
    </dataValidation>
    <dataValidation type="list" allowBlank="1" showInputMessage="1" showErrorMessage="1" sqref="BL37:BL41" xr:uid="{254FC1A1-0A71-4B01-8CAC-C71E2AB5CBE3}">
      <formula1>$BL$6:$BL$7</formula1>
    </dataValidation>
    <dataValidation type="list" allowBlank="1" showInputMessage="1" showErrorMessage="1" sqref="X37:X41" xr:uid="{024A00EC-3C03-478D-BDED-598490F348EA}">
      <formula1>$X$6:$X$7</formula1>
    </dataValidation>
    <dataValidation type="list" allowBlank="1" showInputMessage="1" showErrorMessage="1" sqref="AJ37:AJ41" xr:uid="{63B76433-2240-4E4B-B8EC-4FFDA70A42D9}">
      <formula1>$AJ$6:$AJ$8</formula1>
    </dataValidation>
    <dataValidation type="list" allowBlank="1" showInputMessage="1" showErrorMessage="1" sqref="AA37:AA41" xr:uid="{49B741BA-FE9C-4895-B061-C63F9361086C}">
      <formula1>$AA$6:$AA$7</formula1>
    </dataValidation>
    <dataValidation type="list" allowBlank="1" showInputMessage="1" showErrorMessage="1" sqref="AK37:AM41" xr:uid="{266CB9A7-8F20-4EE8-AD7F-1F5D46231ED1}">
      <formula1>$AK$6:$AK$7</formula1>
    </dataValidation>
    <dataValidation type="list" allowBlank="1" showInputMessage="1" showErrorMessage="1" sqref="AP37:AP41" xr:uid="{50F79EAC-12E2-4DD6-A946-9028DC7EED83}">
      <formula1>$AP$6:$AP$7</formula1>
    </dataValidation>
    <dataValidation type="list" allowBlank="1" showInputMessage="1" showErrorMessage="1" sqref="AQ37:AQ41" xr:uid="{6DF554B4-BC00-4771-BC0E-0B5DB2A01F38}">
      <formula1>$AQ$6:$AQ$7</formula1>
    </dataValidation>
    <dataValidation type="list" allowBlank="1" showInputMessage="1" showErrorMessage="1" sqref="AR37:AR41" xr:uid="{837E76FB-E39E-42BC-A3EB-6169D1762F46}">
      <formula1>$AR$6:$AR$7</formula1>
    </dataValidation>
    <dataValidation type="list" allowBlank="1" showInputMessage="1" showErrorMessage="1" sqref="AS37:AS41" xr:uid="{33CBA580-CC20-4647-98E5-84A25AE98F54}">
      <formula1>$AS$6:$AS$8</formula1>
    </dataValidation>
    <dataValidation type="list" allowBlank="1" showInputMessage="1" showErrorMessage="1" sqref="AT37:AT41" xr:uid="{8B7355B4-DEEA-4788-964F-4798E755EB1D}">
      <formula1>$AT$6:$AT$7</formula1>
    </dataValidation>
    <dataValidation type="list" allowBlank="1" showInputMessage="1" showErrorMessage="1" sqref="AU37:AU41" xr:uid="{70790A74-46AD-4037-978A-23A36AD5FAAE}">
      <formula1>$AU$6:$AU$7</formula1>
    </dataValidation>
    <dataValidation type="list" allowBlank="1" showInputMessage="1" showErrorMessage="1" sqref="AV37:AV41" xr:uid="{800CEE69-DE88-4E2E-85B6-9633D0C9F6FD}">
      <formula1>$AV$6:$AV$8</formula1>
    </dataValidation>
    <dataValidation type="list" allowBlank="1" showInputMessage="1" showErrorMessage="1" sqref="BF37:BF41" xr:uid="{0D92F47F-B3F9-41C0-8BD0-F347BF2C8C10}">
      <formula1>$BF$6:$BF$8</formula1>
    </dataValidation>
    <dataValidation type="list" allowBlank="1" showInputMessage="1" showErrorMessage="1" sqref="AC37:AC41" xr:uid="{59120A32-DDAB-4FCE-BEF2-E2D1E2CD3812}">
      <formula1>$AC$6:$AC$7</formula1>
    </dataValidation>
    <dataValidation type="list" allowBlank="1" showInputMessage="1" showErrorMessage="1" sqref="AI37:AI41" xr:uid="{B3D11ED3-D2B7-4ECC-B330-FAC6C22A5081}">
      <formula1>$AI$6:$AI$7</formula1>
    </dataValidation>
    <dataValidation type="list" allowBlank="1" showInputMessage="1" showErrorMessage="1" sqref="AO37:AO41" xr:uid="{F97D0174-4E62-484A-9944-74E6BC9FC4E2}">
      <formula1>$AO$6:$AO$7</formula1>
    </dataValidation>
  </dataValidations>
  <pageMargins left="0.25" right="0.25" top="0.75" bottom="0.75" header="0.3" footer="0.3"/>
  <pageSetup scale="21"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12068-2396-4AFB-8C00-FA306171EEF3}">
  <sheetPr>
    <tabColor theme="8" tint="-0.249977111117893"/>
  </sheetPr>
  <dimension ref="A1:EH134"/>
  <sheetViews>
    <sheetView showGridLines="0" zoomScale="70" zoomScaleNormal="70" zoomScaleSheetLayoutView="8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1.8867187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72" width="11.44140625" style="1" customWidth="1"/>
    <col min="73"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768</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138" s="4" customFormat="1" ht="15.05" hidden="1" thickBot="1" x14ac:dyDescent="0.35">
      <c r="B33" s="15"/>
      <c r="C33" s="27"/>
      <c r="AG33" s="16"/>
      <c r="AH33" s="16"/>
      <c r="BR33" s="27"/>
    </row>
    <row r="34" spans="1:138" s="4" customFormat="1" ht="15.05" hidden="1" thickBot="1" x14ac:dyDescent="0.35">
      <c r="B34" s="15"/>
      <c r="C34" s="27"/>
      <c r="AG34" s="16"/>
      <c r="AH34" s="16"/>
      <c r="BR34" s="27"/>
    </row>
    <row r="35" spans="1:138"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138"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138" s="36" customFormat="1" ht="131.35" customHeight="1" x14ac:dyDescent="0.25">
      <c r="A37" s="150">
        <v>13</v>
      </c>
      <c r="B37" s="150" t="s">
        <v>418</v>
      </c>
      <c r="C37" s="99" t="s">
        <v>56</v>
      </c>
      <c r="D37" s="75" t="s">
        <v>56</v>
      </c>
      <c r="E37" s="151" t="s">
        <v>32</v>
      </c>
      <c r="F37" s="152" t="s">
        <v>69</v>
      </c>
      <c r="G37" s="152" t="s">
        <v>76</v>
      </c>
      <c r="H37" s="152" t="s">
        <v>81</v>
      </c>
      <c r="I37" s="153" t="s">
        <v>228</v>
      </c>
      <c r="J37" s="154" t="s">
        <v>229</v>
      </c>
      <c r="K37" s="153" t="s">
        <v>230</v>
      </c>
      <c r="L37" s="155">
        <v>5</v>
      </c>
      <c r="M37" s="155">
        <v>3</v>
      </c>
      <c r="N37" s="156">
        <f>+L37*M37</f>
        <v>15</v>
      </c>
      <c r="O37" s="205" t="str">
        <f t="shared" ref="O37:O43" si="0">(CONCATENATE(L37,M37))</f>
        <v>53</v>
      </c>
      <c r="P37" s="205" t="str">
        <f>IF(OR(O37="11",O37="12",O37="21",O37="22",O37="31"),$P$9,IF(OR(O37="41",O37="32",O37="23",O37="13"),$P$8,IF(OR(O37="51",O37="52",O37="42",O37="43",O37="33",O37="24",O37="14"),$P$7,IF(OR(O37="53",O37="54",O37="44",O37="34",O37="55",O37="45",O37="35",O37="25",O37="15"),$P$6,0))))</f>
        <v>RIESGO EXTREMO</v>
      </c>
      <c r="Q37" s="205" t="s">
        <v>90</v>
      </c>
      <c r="R37" s="187">
        <f>INT(L37-BO37)</f>
        <v>3</v>
      </c>
      <c r="S37" s="187">
        <f>INT(M37-BQ37)</f>
        <v>1</v>
      </c>
      <c r="T37" s="156">
        <f t="shared" ref="T37:T43" si="1">+R37*S37</f>
        <v>3</v>
      </c>
      <c r="U37" s="205" t="str">
        <f t="shared" ref="U37:U43" si="2">(CONCATENATE(R37,S37))</f>
        <v>31</v>
      </c>
      <c r="V37" s="205" t="str">
        <f>IF(OR(U37="11",U37="12",U37="21",U37="22",U37="31"),$P$9,IF(OR(U37="41",U37="32",U37="23",U37="13"),$P$8,IF(OR(U37="51",U37="52",U37="42",U37="43",U37="33",U37="24",U37="14"),$P$7,IF(OR(U37="53",U37="54",U37="44",U37="34",U37="55",U37="45",U37="35",U37="25",U37="15"),$P$6,0))))</f>
        <v>RIESGO BAJO</v>
      </c>
      <c r="W37" s="152" t="s">
        <v>523</v>
      </c>
      <c r="X37" s="152" t="s">
        <v>6</v>
      </c>
      <c r="Y37" s="76" t="s">
        <v>765</v>
      </c>
      <c r="Z37" s="80" t="s">
        <v>616</v>
      </c>
      <c r="AA37" s="33" t="s">
        <v>6</v>
      </c>
      <c r="AB37" s="80" t="s">
        <v>617</v>
      </c>
      <c r="AC37" s="33" t="s">
        <v>7</v>
      </c>
      <c r="AD37" s="72">
        <f t="shared" ref="AD37:AD43" si="3">+SUM(AE37:AH37)</f>
        <v>96</v>
      </c>
      <c r="AE37" s="33">
        <f>3*2*4</f>
        <v>24</v>
      </c>
      <c r="AF37" s="33">
        <f>3*2*4</f>
        <v>24</v>
      </c>
      <c r="AG37" s="33">
        <f>3*2*4</f>
        <v>24</v>
      </c>
      <c r="AH37" s="33">
        <f>3*2*4</f>
        <v>24</v>
      </c>
      <c r="AI37" s="33" t="s">
        <v>23</v>
      </c>
      <c r="AJ37" s="33" t="s">
        <v>20</v>
      </c>
      <c r="AK37" s="33" t="s">
        <v>6</v>
      </c>
      <c r="AL37" s="33" t="s">
        <v>6</v>
      </c>
      <c r="AM37" s="33" t="s">
        <v>6</v>
      </c>
      <c r="AN37" s="33" t="s">
        <v>25</v>
      </c>
      <c r="AO37" s="33" t="s">
        <v>117</v>
      </c>
      <c r="AP37" s="33" t="s">
        <v>101</v>
      </c>
      <c r="AQ37" s="33" t="s">
        <v>103</v>
      </c>
      <c r="AR37" s="33" t="s">
        <v>105</v>
      </c>
      <c r="AS37" s="33" t="str">
        <f t="shared" ref="AS37:AS43" si="4">+IF(AJ37="Preventivo","Prevenir",IF(AJ37="Detectivo","Detectar","No es un control"))</f>
        <v>Prevenir</v>
      </c>
      <c r="AT37" s="80" t="s">
        <v>108</v>
      </c>
      <c r="AU37" s="80" t="s">
        <v>110</v>
      </c>
      <c r="AV37" s="80" t="s">
        <v>112</v>
      </c>
      <c r="AW37" s="33">
        <f t="shared" ref="AW37:AW43" si="5">+IF(AP37=$AP$6,$AP$10,$AP$11)</f>
        <v>15</v>
      </c>
      <c r="AX37" s="33">
        <f t="shared" ref="AX37:AX43" si="6">+IF(AQ37=$AQ$6,$AQ$10,$AQ$11)</f>
        <v>15</v>
      </c>
      <c r="AY37" s="33">
        <f t="shared" ref="AY37:AY43" si="7">+IF(AR37=$AR$6,$AR$10,$AR$11)</f>
        <v>15</v>
      </c>
      <c r="AZ37" s="33">
        <f t="shared" ref="AZ37:AZ43" si="8">IF(AS37=$AS$6,$AS$10,IF(AS37=$AS$7,$AS$11,0))</f>
        <v>15</v>
      </c>
      <c r="BA37" s="33">
        <f t="shared" ref="BA37:BA43" si="9">+IF(AT37=$AT$6,$AT$10,$AT$11)</f>
        <v>15</v>
      </c>
      <c r="BB37" s="33">
        <f t="shared" ref="BB37:BB43" si="10">+IF(AU37=$AU$6,$AU$10,$AU$11)</f>
        <v>15</v>
      </c>
      <c r="BC37" s="33">
        <f t="shared" ref="BC37:BC43" si="11">IF(AV37=$AV$6,$AV$10,IF(AV37=$AV$7,$AV$11,0))</f>
        <v>10</v>
      </c>
      <c r="BD37" s="72">
        <f t="shared" ref="BD37:BD43" si="12">SUM(AW37:BC37)</f>
        <v>100</v>
      </c>
      <c r="BE37" s="72" t="str">
        <f t="shared" ref="BE37:BE43" si="13">+IF(BD37&lt;=85,"Débil",IF(AND(BD37&gt;85,BD37&lt;96),"Moderado","Fuerte"))</f>
        <v>Fuerte</v>
      </c>
      <c r="BF37" s="34" t="s">
        <v>156</v>
      </c>
      <c r="BG37" s="72" t="str">
        <f t="shared" ref="BG37:BG43" si="14">+IF(BF37=$BF$6,"Fuerte",IF(BF37=$BF$7,"Moderado","Débil"))</f>
        <v>Fuerte</v>
      </c>
      <c r="BH37" s="72" t="str">
        <f t="shared" ref="BH37:BH43" si="15">+IF(AND(BE37="Fuerte",BG37="Fuerte"),"Fuerte",IF(BE37="Débil","Débil",IF(BG37="Débil","Débil","Moderado")))</f>
        <v>Fuerte</v>
      </c>
      <c r="BI37" s="72">
        <f t="shared" ref="BI37:BI43" si="16">+IF(BH37=$BE$6,100,IF(BH37=$BE$7,50,0))</f>
        <v>100</v>
      </c>
      <c r="BJ37" s="149">
        <f>+AVERAGE(BI37:BI39)</f>
        <v>100</v>
      </c>
      <c r="BK37" s="186" t="str">
        <f>IF(BJ37&lt;50,"Débil",IF(BJ37=100,"Fuerte","Moderado"))</f>
        <v>Fuerte</v>
      </c>
      <c r="BL37" s="39" t="s">
        <v>165</v>
      </c>
      <c r="BM37" s="39" t="s">
        <v>165</v>
      </c>
      <c r="BN37" s="66">
        <f>IF(E37=$E$7,0,IF(AND(BK37="Fuerte",BL37="Directamente"),2,IF(AND(BK37="Moderado",BL37="Directamente"),1,0)))</f>
        <v>2</v>
      </c>
      <c r="BO37" s="185">
        <f>+AVERAGE(BN37:BN39)</f>
        <v>2</v>
      </c>
      <c r="BP37" s="66">
        <f>IF(D37=$E$7,0,IF(AND(BK37="Fuerte",BL37="Indirectamente"),1,IF(AND(BK37="Fuerte",BL37="Directamente"),2,IF(AND(BK37="Moderado",BL37="Directamente"),1,0))))</f>
        <v>2</v>
      </c>
      <c r="BQ37" s="185">
        <f>+AVERAGE(BP37:BP39)</f>
        <v>2</v>
      </c>
      <c r="BR37" s="99" t="s">
        <v>56</v>
      </c>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row>
    <row r="38" spans="1:138" s="36" customFormat="1" ht="109.6" customHeight="1" x14ac:dyDescent="0.25">
      <c r="A38" s="150"/>
      <c r="B38" s="150"/>
      <c r="C38" s="99" t="s">
        <v>56</v>
      </c>
      <c r="D38" s="75" t="s">
        <v>56</v>
      </c>
      <c r="E38" s="151"/>
      <c r="F38" s="152"/>
      <c r="G38" s="152"/>
      <c r="H38" s="152"/>
      <c r="I38" s="153"/>
      <c r="J38" s="154"/>
      <c r="K38" s="153"/>
      <c r="L38" s="155"/>
      <c r="M38" s="155"/>
      <c r="N38" s="156">
        <f>+L38*M38</f>
        <v>0</v>
      </c>
      <c r="O38" s="205"/>
      <c r="P38" s="205"/>
      <c r="Q38" s="205"/>
      <c r="R38" s="155">
        <f>+L38-BN38</f>
        <v>-2</v>
      </c>
      <c r="S38" s="155">
        <f>+M38-BQ38</f>
        <v>0</v>
      </c>
      <c r="T38" s="156">
        <f t="shared" si="1"/>
        <v>0</v>
      </c>
      <c r="U38" s="205"/>
      <c r="V38" s="205"/>
      <c r="W38" s="155"/>
      <c r="X38" s="155"/>
      <c r="Y38" s="76" t="s">
        <v>526</v>
      </c>
      <c r="Z38" s="80" t="s">
        <v>616</v>
      </c>
      <c r="AA38" s="33" t="s">
        <v>6</v>
      </c>
      <c r="AB38" s="80" t="s">
        <v>384</v>
      </c>
      <c r="AC38" s="33" t="s">
        <v>7</v>
      </c>
      <c r="AD38" s="72">
        <f t="shared" si="3"/>
        <v>0</v>
      </c>
      <c r="AE38" s="33">
        <v>0</v>
      </c>
      <c r="AF38" s="33">
        <v>0</v>
      </c>
      <c r="AG38" s="33">
        <v>0</v>
      </c>
      <c r="AH38" s="33">
        <v>0</v>
      </c>
      <c r="AI38" s="33" t="s">
        <v>6</v>
      </c>
      <c r="AJ38" s="33" t="s">
        <v>20</v>
      </c>
      <c r="AK38" s="33" t="s">
        <v>6</v>
      </c>
      <c r="AL38" s="33" t="s">
        <v>6</v>
      </c>
      <c r="AM38" s="33" t="s">
        <v>6</v>
      </c>
      <c r="AN38" s="33" t="s">
        <v>29</v>
      </c>
      <c r="AO38" s="33" t="s">
        <v>117</v>
      </c>
      <c r="AP38" s="33" t="s">
        <v>101</v>
      </c>
      <c r="AQ38" s="33" t="s">
        <v>103</v>
      </c>
      <c r="AR38" s="33" t="s">
        <v>105</v>
      </c>
      <c r="AS38" s="33" t="str">
        <f t="shared" si="4"/>
        <v>Prevenir</v>
      </c>
      <c r="AT38" s="80" t="s">
        <v>108</v>
      </c>
      <c r="AU38" s="80" t="s">
        <v>110</v>
      </c>
      <c r="AV38" s="80" t="s">
        <v>112</v>
      </c>
      <c r="AW38" s="33">
        <f t="shared" si="5"/>
        <v>15</v>
      </c>
      <c r="AX38" s="33">
        <f t="shared" si="6"/>
        <v>15</v>
      </c>
      <c r="AY38" s="33">
        <f t="shared" si="7"/>
        <v>15</v>
      </c>
      <c r="AZ38" s="33">
        <f t="shared" si="8"/>
        <v>15</v>
      </c>
      <c r="BA38" s="33">
        <f t="shared" si="9"/>
        <v>15</v>
      </c>
      <c r="BB38" s="33">
        <f t="shared" si="10"/>
        <v>15</v>
      </c>
      <c r="BC38" s="33">
        <f t="shared" si="11"/>
        <v>10</v>
      </c>
      <c r="BD38" s="72">
        <f t="shared" si="12"/>
        <v>100</v>
      </c>
      <c r="BE38" s="72" t="str">
        <f t="shared" si="13"/>
        <v>Fuerte</v>
      </c>
      <c r="BF38" s="34" t="s">
        <v>156</v>
      </c>
      <c r="BG38" s="72" t="str">
        <f t="shared" si="14"/>
        <v>Fuerte</v>
      </c>
      <c r="BH38" s="72" t="str">
        <f t="shared" si="15"/>
        <v>Fuerte</v>
      </c>
      <c r="BI38" s="72">
        <f t="shared" si="16"/>
        <v>100</v>
      </c>
      <c r="BJ38" s="149"/>
      <c r="BK38" s="186"/>
      <c r="BL38" s="39" t="s">
        <v>165</v>
      </c>
      <c r="BM38" s="39" t="s">
        <v>165</v>
      </c>
      <c r="BN38" s="66">
        <f>IF(E38=$E$7,0,IF(AND(BK37="Fuerte",BL38="Directamente"),2,IF(AND(BK37="Moderado",BL38="Directamente"),1,0)))</f>
        <v>2</v>
      </c>
      <c r="BO38" s="185"/>
      <c r="BP38" s="66">
        <f>IF(D38=$E$7,0,IF(AND(BK37="Fuerte",BL38="Indirectamente"),1,IF(AND(BK37="Fuerte",BL38="Directamente"),2,IF(AND(BK37="Moderado",BL38="Directamente"),1,0))))</f>
        <v>2</v>
      </c>
      <c r="BQ38" s="185"/>
      <c r="BR38" s="99" t="s">
        <v>56</v>
      </c>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row>
    <row r="39" spans="1:138" s="36" customFormat="1" ht="97.55" customHeight="1" x14ac:dyDescent="0.25">
      <c r="A39" s="150"/>
      <c r="B39" s="150"/>
      <c r="C39" s="99" t="s">
        <v>56</v>
      </c>
      <c r="D39" s="75" t="s">
        <v>56</v>
      </c>
      <c r="E39" s="151"/>
      <c r="F39" s="152"/>
      <c r="G39" s="152"/>
      <c r="H39" s="152"/>
      <c r="I39" s="153"/>
      <c r="J39" s="154"/>
      <c r="K39" s="153"/>
      <c r="L39" s="155"/>
      <c r="M39" s="155"/>
      <c r="N39" s="156">
        <f>+L39*M39</f>
        <v>0</v>
      </c>
      <c r="O39" s="205"/>
      <c r="P39" s="205"/>
      <c r="Q39" s="205"/>
      <c r="R39" s="155">
        <f>+L39-BN39</f>
        <v>-2</v>
      </c>
      <c r="S39" s="155">
        <f>+M39-BQ39</f>
        <v>0</v>
      </c>
      <c r="T39" s="156">
        <f t="shared" si="1"/>
        <v>0</v>
      </c>
      <c r="U39" s="205"/>
      <c r="V39" s="205"/>
      <c r="W39" s="155"/>
      <c r="X39" s="155"/>
      <c r="Y39" s="76" t="s">
        <v>766</v>
      </c>
      <c r="Z39" s="80" t="s">
        <v>231</v>
      </c>
      <c r="AA39" s="33" t="s">
        <v>6</v>
      </c>
      <c r="AB39" s="80" t="s">
        <v>385</v>
      </c>
      <c r="AC39" s="33" t="s">
        <v>7</v>
      </c>
      <c r="AD39" s="72">
        <f t="shared" si="3"/>
        <v>0</v>
      </c>
      <c r="AE39" s="33">
        <v>0</v>
      </c>
      <c r="AF39" s="33">
        <v>0</v>
      </c>
      <c r="AG39" s="33">
        <v>0</v>
      </c>
      <c r="AH39" s="33">
        <v>0</v>
      </c>
      <c r="AI39" s="33" t="s">
        <v>6</v>
      </c>
      <c r="AJ39" s="33" t="s">
        <v>20</v>
      </c>
      <c r="AK39" s="33" t="s">
        <v>23</v>
      </c>
      <c r="AL39" s="33" t="s">
        <v>23</v>
      </c>
      <c r="AM39" s="33" t="s">
        <v>6</v>
      </c>
      <c r="AN39" s="33" t="s">
        <v>29</v>
      </c>
      <c r="AO39" s="33" t="s">
        <v>117</v>
      </c>
      <c r="AP39" s="33" t="s">
        <v>101</v>
      </c>
      <c r="AQ39" s="33" t="s">
        <v>103</v>
      </c>
      <c r="AR39" s="33" t="s">
        <v>105</v>
      </c>
      <c r="AS39" s="33" t="str">
        <f t="shared" si="4"/>
        <v>Prevenir</v>
      </c>
      <c r="AT39" s="80" t="s">
        <v>108</v>
      </c>
      <c r="AU39" s="80" t="s">
        <v>110</v>
      </c>
      <c r="AV39" s="80" t="s">
        <v>112</v>
      </c>
      <c r="AW39" s="33">
        <f t="shared" si="5"/>
        <v>15</v>
      </c>
      <c r="AX39" s="33">
        <f t="shared" si="6"/>
        <v>15</v>
      </c>
      <c r="AY39" s="33">
        <f t="shared" si="7"/>
        <v>15</v>
      </c>
      <c r="AZ39" s="33">
        <f t="shared" si="8"/>
        <v>15</v>
      </c>
      <c r="BA39" s="33">
        <f t="shared" si="9"/>
        <v>15</v>
      </c>
      <c r="BB39" s="33">
        <f t="shared" si="10"/>
        <v>15</v>
      </c>
      <c r="BC39" s="33">
        <f t="shared" si="11"/>
        <v>10</v>
      </c>
      <c r="BD39" s="72">
        <f t="shared" si="12"/>
        <v>100</v>
      </c>
      <c r="BE39" s="72" t="str">
        <f t="shared" si="13"/>
        <v>Fuerte</v>
      </c>
      <c r="BF39" s="34" t="s">
        <v>156</v>
      </c>
      <c r="BG39" s="72" t="str">
        <f t="shared" si="14"/>
        <v>Fuerte</v>
      </c>
      <c r="BH39" s="72" t="str">
        <f t="shared" si="15"/>
        <v>Fuerte</v>
      </c>
      <c r="BI39" s="72">
        <f t="shared" si="16"/>
        <v>100</v>
      </c>
      <c r="BJ39" s="149"/>
      <c r="BK39" s="186"/>
      <c r="BL39" s="39" t="s">
        <v>165</v>
      </c>
      <c r="BM39" s="39" t="s">
        <v>165</v>
      </c>
      <c r="BN39" s="66">
        <f>IF(E39=$E$7,0,IF(AND(BK37="Fuerte",BL39="Directamente"),2,IF(AND(BK37="Moderado",BL39="Directamente"),1,0)))</f>
        <v>2</v>
      </c>
      <c r="BO39" s="185"/>
      <c r="BP39" s="66">
        <f>IF(D39=$E$7,0,IF(AND(BK37="Fuerte",BL39="Indirectamente"),1,IF(AND(BK37="Fuerte",BL39="Directamente"),2,IF(AND(BK37="Moderado",BL39="Directamente"),1,0))))</f>
        <v>2</v>
      </c>
      <c r="BQ39" s="185"/>
      <c r="BR39" s="99" t="s">
        <v>56</v>
      </c>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row>
    <row r="40" spans="1:138" s="36" customFormat="1" ht="139.5" customHeight="1" x14ac:dyDescent="0.25">
      <c r="A40" s="150">
        <v>14</v>
      </c>
      <c r="B40" s="150" t="s">
        <v>419</v>
      </c>
      <c r="C40" s="99" t="s">
        <v>56</v>
      </c>
      <c r="D40" s="75" t="s">
        <v>56</v>
      </c>
      <c r="E40" s="151" t="s">
        <v>34</v>
      </c>
      <c r="F40" s="152" t="s">
        <v>64</v>
      </c>
      <c r="G40" s="152" t="s">
        <v>76</v>
      </c>
      <c r="H40" s="152" t="s">
        <v>71</v>
      </c>
      <c r="I40" s="153" t="s">
        <v>232</v>
      </c>
      <c r="J40" s="154" t="s">
        <v>233</v>
      </c>
      <c r="K40" s="153" t="s">
        <v>234</v>
      </c>
      <c r="L40" s="155">
        <v>3</v>
      </c>
      <c r="M40" s="155">
        <v>4</v>
      </c>
      <c r="N40" s="156">
        <f>+L40*M40</f>
        <v>12</v>
      </c>
      <c r="O40" s="205" t="str">
        <f t="shared" si="0"/>
        <v>34</v>
      </c>
      <c r="P40" s="205" t="str">
        <f>IF(OR(O40="11",O40="12",O40="21",O40="22",O40="31"),$P$9,IF(OR(O40="41",O40="32",O40="23",O40="13"),$P$8,IF(OR(O40="51",O40="52",O40="42",O40="43",O40="33",O40="24",O40="14"),$P$7,IF(OR(O40="53",O40="54",O40="44",O40="34",O40="55",O40="45",O40="35",O40="25",O40="15"),$P$6,0))))</f>
        <v>RIESGO EXTREMO</v>
      </c>
      <c r="Q40" s="205" t="s">
        <v>90</v>
      </c>
      <c r="R40" s="187">
        <f>INT(L40-BO40)</f>
        <v>1</v>
      </c>
      <c r="S40" s="187">
        <f>INT(M40-BQ40)</f>
        <v>4</v>
      </c>
      <c r="T40" s="156">
        <f t="shared" si="1"/>
        <v>4</v>
      </c>
      <c r="U40" s="205" t="str">
        <f t="shared" si="2"/>
        <v>14</v>
      </c>
      <c r="V40" s="205" t="str">
        <f>IF(OR(U40="11",U40="12",U40="21",U40="22",U40="31"),$P$9,IF(OR(U40="41",U40="32",U40="23",U40="13"),$P$8,IF(OR(U40="51",U40="52",U40="42",U40="43",U40="33",U40="24",U40="14"),$P$7,IF(OR(U40="53",U40="54",U40="44",U40="34",U40="55",U40="45",U40="35",U40="25",U40="15"),$P$6,0))))</f>
        <v>RIESGO ALTO</v>
      </c>
      <c r="W40" s="152" t="s">
        <v>523</v>
      </c>
      <c r="X40" s="152" t="s">
        <v>6</v>
      </c>
      <c r="Y40" s="76" t="s">
        <v>765</v>
      </c>
      <c r="Z40" s="80" t="s">
        <v>616</v>
      </c>
      <c r="AA40" s="33" t="s">
        <v>6</v>
      </c>
      <c r="AB40" s="80" t="s">
        <v>617</v>
      </c>
      <c r="AC40" s="33" t="s">
        <v>7</v>
      </c>
      <c r="AD40" s="72">
        <f t="shared" si="3"/>
        <v>96</v>
      </c>
      <c r="AE40" s="33">
        <f>3*2*4</f>
        <v>24</v>
      </c>
      <c r="AF40" s="33">
        <f>3*2*4</f>
        <v>24</v>
      </c>
      <c r="AG40" s="33">
        <f>3*2*4</f>
        <v>24</v>
      </c>
      <c r="AH40" s="33">
        <f>3*2*4</f>
        <v>24</v>
      </c>
      <c r="AI40" s="33" t="s">
        <v>23</v>
      </c>
      <c r="AJ40" s="33" t="s">
        <v>20</v>
      </c>
      <c r="AK40" s="33" t="s">
        <v>6</v>
      </c>
      <c r="AL40" s="33" t="s">
        <v>6</v>
      </c>
      <c r="AM40" s="33" t="s">
        <v>6</v>
      </c>
      <c r="AN40" s="33" t="s">
        <v>25</v>
      </c>
      <c r="AO40" s="33" t="s">
        <v>117</v>
      </c>
      <c r="AP40" s="33" t="s">
        <v>101</v>
      </c>
      <c r="AQ40" s="33" t="s">
        <v>103</v>
      </c>
      <c r="AR40" s="33" t="s">
        <v>105</v>
      </c>
      <c r="AS40" s="33" t="str">
        <f t="shared" si="4"/>
        <v>Prevenir</v>
      </c>
      <c r="AT40" s="80" t="s">
        <v>108</v>
      </c>
      <c r="AU40" s="80" t="s">
        <v>110</v>
      </c>
      <c r="AV40" s="80" t="s">
        <v>112</v>
      </c>
      <c r="AW40" s="33">
        <f t="shared" si="5"/>
        <v>15</v>
      </c>
      <c r="AX40" s="33">
        <f t="shared" si="6"/>
        <v>15</v>
      </c>
      <c r="AY40" s="33">
        <f t="shared" si="7"/>
        <v>15</v>
      </c>
      <c r="AZ40" s="33">
        <f t="shared" si="8"/>
        <v>15</v>
      </c>
      <c r="BA40" s="33">
        <f t="shared" si="9"/>
        <v>15</v>
      </c>
      <c r="BB40" s="33">
        <f t="shared" si="10"/>
        <v>15</v>
      </c>
      <c r="BC40" s="33">
        <f t="shared" si="11"/>
        <v>10</v>
      </c>
      <c r="BD40" s="72">
        <f t="shared" si="12"/>
        <v>100</v>
      </c>
      <c r="BE40" s="72" t="str">
        <f t="shared" si="13"/>
        <v>Fuerte</v>
      </c>
      <c r="BF40" s="34" t="s">
        <v>156</v>
      </c>
      <c r="BG40" s="72" t="str">
        <f t="shared" si="14"/>
        <v>Fuerte</v>
      </c>
      <c r="BH40" s="72" t="str">
        <f t="shared" si="15"/>
        <v>Fuerte</v>
      </c>
      <c r="BI40" s="72">
        <f t="shared" si="16"/>
        <v>100</v>
      </c>
      <c r="BJ40" s="149">
        <f>+AVERAGE(BI40:BI43)</f>
        <v>100</v>
      </c>
      <c r="BK40" s="186" t="str">
        <f>IF(BJ40&lt;50,"Débil",IF(BJ40=100,"Fuerte","Moderado"))</f>
        <v>Fuerte</v>
      </c>
      <c r="BL40" s="39" t="s">
        <v>165</v>
      </c>
      <c r="BM40" s="39" t="s">
        <v>165</v>
      </c>
      <c r="BN40" s="66">
        <f>IF(E40=$E$7,0,IF(AND(BK40="Fuerte",BL40="Directamente"),2,IF(AND(BK40="Moderado",BL40="Directamente"),1,0)))</f>
        <v>0</v>
      </c>
      <c r="BO40" s="185">
        <f>+AVERAGE(BN40:BN43)</f>
        <v>1.5</v>
      </c>
      <c r="BP40" s="66">
        <f>IF(D40=$E$7,0,IF(AND(BK40="Fuerte",BL40="Indirectamente"),1,IF(AND(BK40="Fuerte",BL40="Directamente"),2,IF(AND(BK40="Moderado",BL40="Directamente"),1,0))))</f>
        <v>2</v>
      </c>
      <c r="BQ40" s="185">
        <f>+IF(E40="De Corrupción",0,AVERAGE(BP40:BP43))</f>
        <v>0</v>
      </c>
      <c r="BR40" s="99" t="s">
        <v>56</v>
      </c>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row>
    <row r="41" spans="1:138" s="36" customFormat="1" ht="109.6" customHeight="1" x14ac:dyDescent="0.25">
      <c r="A41" s="150"/>
      <c r="B41" s="150"/>
      <c r="C41" s="99" t="s">
        <v>56</v>
      </c>
      <c r="D41" s="75" t="s">
        <v>56</v>
      </c>
      <c r="E41" s="151"/>
      <c r="F41" s="152"/>
      <c r="G41" s="152"/>
      <c r="H41" s="152"/>
      <c r="I41" s="153"/>
      <c r="J41" s="154"/>
      <c r="K41" s="153"/>
      <c r="L41" s="155"/>
      <c r="M41" s="155"/>
      <c r="N41" s="156"/>
      <c r="O41" s="205"/>
      <c r="P41" s="205"/>
      <c r="Q41" s="205"/>
      <c r="R41" s="187"/>
      <c r="S41" s="187"/>
      <c r="T41" s="156">
        <f t="shared" si="1"/>
        <v>0</v>
      </c>
      <c r="U41" s="205"/>
      <c r="V41" s="205"/>
      <c r="W41" s="152"/>
      <c r="X41" s="152"/>
      <c r="Y41" s="76" t="s">
        <v>527</v>
      </c>
      <c r="Z41" s="80" t="s">
        <v>235</v>
      </c>
      <c r="AA41" s="33" t="s">
        <v>23</v>
      </c>
      <c r="AB41" s="80" t="s">
        <v>409</v>
      </c>
      <c r="AC41" s="33" t="s">
        <v>7</v>
      </c>
      <c r="AD41" s="72">
        <f t="shared" si="3"/>
        <v>2</v>
      </c>
      <c r="AE41" s="33">
        <v>0</v>
      </c>
      <c r="AF41" s="33">
        <v>1</v>
      </c>
      <c r="AG41" s="33">
        <v>0</v>
      </c>
      <c r="AH41" s="33">
        <v>1</v>
      </c>
      <c r="AI41" s="33" t="s">
        <v>23</v>
      </c>
      <c r="AJ41" s="33" t="s">
        <v>20</v>
      </c>
      <c r="AK41" s="33" t="s">
        <v>23</v>
      </c>
      <c r="AL41" s="33" t="s">
        <v>23</v>
      </c>
      <c r="AM41" s="33" t="s">
        <v>6</v>
      </c>
      <c r="AN41" s="33" t="s">
        <v>31</v>
      </c>
      <c r="AO41" s="33" t="s">
        <v>117</v>
      </c>
      <c r="AP41" s="33" t="s">
        <v>101</v>
      </c>
      <c r="AQ41" s="33" t="s">
        <v>103</v>
      </c>
      <c r="AR41" s="33" t="s">
        <v>105</v>
      </c>
      <c r="AS41" s="33" t="str">
        <f t="shared" si="4"/>
        <v>Prevenir</v>
      </c>
      <c r="AT41" s="80" t="s">
        <v>108</v>
      </c>
      <c r="AU41" s="80" t="s">
        <v>110</v>
      </c>
      <c r="AV41" s="80" t="s">
        <v>112</v>
      </c>
      <c r="AW41" s="33">
        <f t="shared" si="5"/>
        <v>15</v>
      </c>
      <c r="AX41" s="33">
        <f t="shared" si="6"/>
        <v>15</v>
      </c>
      <c r="AY41" s="33">
        <f t="shared" si="7"/>
        <v>15</v>
      </c>
      <c r="AZ41" s="33">
        <f t="shared" si="8"/>
        <v>15</v>
      </c>
      <c r="BA41" s="33">
        <f t="shared" si="9"/>
        <v>15</v>
      </c>
      <c r="BB41" s="33">
        <f t="shared" si="10"/>
        <v>15</v>
      </c>
      <c r="BC41" s="33">
        <f t="shared" si="11"/>
        <v>10</v>
      </c>
      <c r="BD41" s="72">
        <f t="shared" si="12"/>
        <v>100</v>
      </c>
      <c r="BE41" s="72" t="str">
        <f t="shared" si="13"/>
        <v>Fuerte</v>
      </c>
      <c r="BF41" s="34" t="s">
        <v>156</v>
      </c>
      <c r="BG41" s="72" t="str">
        <f t="shared" si="14"/>
        <v>Fuerte</v>
      </c>
      <c r="BH41" s="72" t="str">
        <f t="shared" si="15"/>
        <v>Fuerte</v>
      </c>
      <c r="BI41" s="72">
        <f t="shared" si="16"/>
        <v>100</v>
      </c>
      <c r="BJ41" s="149"/>
      <c r="BK41" s="186"/>
      <c r="BL41" s="39" t="s">
        <v>165</v>
      </c>
      <c r="BM41" s="39" t="s">
        <v>165</v>
      </c>
      <c r="BN41" s="66">
        <f>IF(E41=$E$7,0,IF(AND(BK40="Fuerte",BL41="Directamente"),2,IF(AND(BK40="Moderado",BL41="Directamente"),1,0)))</f>
        <v>2</v>
      </c>
      <c r="BO41" s="185"/>
      <c r="BP41" s="66">
        <f>IF(D41=$E$7,0,IF(AND(BK40="Fuerte",BL41="Indirectamente"),1,IF(AND(BK40="Fuerte",BL41="Directamente"),2,IF(AND(BK40="Moderado",BL41="Directamente"),1,0))))</f>
        <v>2</v>
      </c>
      <c r="BQ41" s="185"/>
      <c r="BR41" s="99" t="s">
        <v>56</v>
      </c>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row>
    <row r="42" spans="1:138" s="36" customFormat="1" ht="107.25" customHeight="1" x14ac:dyDescent="0.25">
      <c r="A42" s="150"/>
      <c r="B42" s="150"/>
      <c r="C42" s="99" t="s">
        <v>56</v>
      </c>
      <c r="D42" s="75" t="s">
        <v>56</v>
      </c>
      <c r="E42" s="151"/>
      <c r="F42" s="152"/>
      <c r="G42" s="152"/>
      <c r="H42" s="152"/>
      <c r="I42" s="153"/>
      <c r="J42" s="154"/>
      <c r="K42" s="153"/>
      <c r="L42" s="155"/>
      <c r="M42" s="155"/>
      <c r="N42" s="156"/>
      <c r="O42" s="205"/>
      <c r="P42" s="205"/>
      <c r="Q42" s="205"/>
      <c r="R42" s="187"/>
      <c r="S42" s="187"/>
      <c r="T42" s="156">
        <f t="shared" si="1"/>
        <v>0</v>
      </c>
      <c r="U42" s="205"/>
      <c r="V42" s="205"/>
      <c r="W42" s="152"/>
      <c r="X42" s="152"/>
      <c r="Y42" s="76" t="s">
        <v>766</v>
      </c>
      <c r="Z42" s="80" t="s">
        <v>616</v>
      </c>
      <c r="AA42" s="33" t="s">
        <v>6</v>
      </c>
      <c r="AB42" s="80" t="s">
        <v>385</v>
      </c>
      <c r="AC42" s="33" t="s">
        <v>7</v>
      </c>
      <c r="AD42" s="72">
        <f t="shared" si="3"/>
        <v>0</v>
      </c>
      <c r="AE42" s="33">
        <v>0</v>
      </c>
      <c r="AF42" s="33">
        <v>0</v>
      </c>
      <c r="AG42" s="33">
        <v>0</v>
      </c>
      <c r="AH42" s="33">
        <v>0</v>
      </c>
      <c r="AI42" s="33" t="s">
        <v>6</v>
      </c>
      <c r="AJ42" s="33" t="s">
        <v>20</v>
      </c>
      <c r="AK42" s="33" t="s">
        <v>23</v>
      </c>
      <c r="AL42" s="33" t="s">
        <v>23</v>
      </c>
      <c r="AM42" s="33" t="s">
        <v>6</v>
      </c>
      <c r="AN42" s="33" t="s">
        <v>29</v>
      </c>
      <c r="AO42" s="33" t="s">
        <v>117</v>
      </c>
      <c r="AP42" s="33" t="s">
        <v>101</v>
      </c>
      <c r="AQ42" s="33" t="s">
        <v>103</v>
      </c>
      <c r="AR42" s="33" t="s">
        <v>105</v>
      </c>
      <c r="AS42" s="33" t="str">
        <f t="shared" si="4"/>
        <v>Prevenir</v>
      </c>
      <c r="AT42" s="80" t="s">
        <v>108</v>
      </c>
      <c r="AU42" s="80" t="s">
        <v>110</v>
      </c>
      <c r="AV42" s="80" t="s">
        <v>112</v>
      </c>
      <c r="AW42" s="33">
        <f t="shared" si="5"/>
        <v>15</v>
      </c>
      <c r="AX42" s="33">
        <f t="shared" si="6"/>
        <v>15</v>
      </c>
      <c r="AY42" s="33">
        <f t="shared" si="7"/>
        <v>15</v>
      </c>
      <c r="AZ42" s="33">
        <f t="shared" si="8"/>
        <v>15</v>
      </c>
      <c r="BA42" s="33">
        <f t="shared" si="9"/>
        <v>15</v>
      </c>
      <c r="BB42" s="33">
        <f t="shared" si="10"/>
        <v>15</v>
      </c>
      <c r="BC42" s="33">
        <f t="shared" si="11"/>
        <v>10</v>
      </c>
      <c r="BD42" s="72">
        <f t="shared" si="12"/>
        <v>100</v>
      </c>
      <c r="BE42" s="72" t="str">
        <f t="shared" si="13"/>
        <v>Fuerte</v>
      </c>
      <c r="BF42" s="34" t="s">
        <v>156</v>
      </c>
      <c r="BG42" s="72" t="str">
        <f t="shared" si="14"/>
        <v>Fuerte</v>
      </c>
      <c r="BH42" s="72" t="str">
        <f t="shared" si="15"/>
        <v>Fuerte</v>
      </c>
      <c r="BI42" s="72">
        <f t="shared" si="16"/>
        <v>100</v>
      </c>
      <c r="BJ42" s="149"/>
      <c r="BK42" s="186"/>
      <c r="BL42" s="39" t="s">
        <v>165</v>
      </c>
      <c r="BM42" s="39" t="s">
        <v>165</v>
      </c>
      <c r="BN42" s="66">
        <f>IF(E42=$E$7,0,IF(AND(BK40="Fuerte",BL42="Directamente"),2,IF(AND(BK40="Moderado",BL42="Directamente"),1,0)))</f>
        <v>2</v>
      </c>
      <c r="BO42" s="185"/>
      <c r="BP42" s="66">
        <f>IF(D42=$E$7,0,IF(AND(BK40="Fuerte",BL42="Indirectamente"),1,IF(AND(BK40="Fuerte",BL42="Directamente"),2,IF(AND(BK40="Moderado",BL42="Directamente"),1,0))))</f>
        <v>2</v>
      </c>
      <c r="BQ42" s="185"/>
      <c r="BR42" s="99" t="s">
        <v>56</v>
      </c>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row>
    <row r="43" spans="1:138" s="36" customFormat="1" ht="95.95" customHeight="1" x14ac:dyDescent="0.25">
      <c r="A43" s="150"/>
      <c r="B43" s="150"/>
      <c r="C43" s="99" t="s">
        <v>56</v>
      </c>
      <c r="D43" s="75" t="s">
        <v>56</v>
      </c>
      <c r="E43" s="151"/>
      <c r="F43" s="152"/>
      <c r="G43" s="152"/>
      <c r="H43" s="152"/>
      <c r="I43" s="153"/>
      <c r="J43" s="154"/>
      <c r="K43" s="153"/>
      <c r="L43" s="155"/>
      <c r="M43" s="155"/>
      <c r="N43" s="156"/>
      <c r="O43" s="205" t="str">
        <f t="shared" si="0"/>
        <v/>
      </c>
      <c r="P43" s="205">
        <f>IF(OR(O43="11",O43="12",O43="21",O43="22",O43="31"),$P$9,IF(OR(O43="41",O43="32",O43="23",O43="13"),$P$8,IF(OR(O43="51",O43="52",O43="42",O43="43",O43="33",O43="24",O43="14"),$P$7,IF(OR(O43="53",O43="54",O43="44",O43="34",O43="55",O43="45",O43="35",O43="25",O43="15"),$P$6,0))))</f>
        <v>0</v>
      </c>
      <c r="Q43" s="205"/>
      <c r="R43" s="187"/>
      <c r="S43" s="187"/>
      <c r="T43" s="156">
        <f t="shared" si="1"/>
        <v>0</v>
      </c>
      <c r="U43" s="205" t="str">
        <f t="shared" si="2"/>
        <v/>
      </c>
      <c r="V43" s="205">
        <f>IF(OR(U43="11",U43="12",U43="21",U43="22",U43="31"),$P$9,IF(OR(U43="41",U43="32",U43="23",U43="13"),$P$8,IF(OR(U43="51",U43="52",U43="42",U43="43",U43="33",U43="24",U43="14"),$P$7,IF(OR(U43="53",U43="54",U43="44",U43="34",U43="55",U43="45",U43="35",U43="25",U43="15"),$P$6,0))))</f>
        <v>0</v>
      </c>
      <c r="W43" s="152"/>
      <c r="X43" s="152"/>
      <c r="Y43" s="76" t="s">
        <v>767</v>
      </c>
      <c r="Z43" s="80" t="s">
        <v>235</v>
      </c>
      <c r="AA43" s="33" t="s">
        <v>23</v>
      </c>
      <c r="AB43" s="80" t="s">
        <v>410</v>
      </c>
      <c r="AC43" s="33" t="s">
        <v>7</v>
      </c>
      <c r="AD43" s="72">
        <f t="shared" si="3"/>
        <v>0</v>
      </c>
      <c r="AE43" s="33">
        <v>0</v>
      </c>
      <c r="AF43" s="33">
        <v>0</v>
      </c>
      <c r="AG43" s="33">
        <v>0</v>
      </c>
      <c r="AH43" s="33">
        <v>0</v>
      </c>
      <c r="AI43" s="33" t="s">
        <v>6</v>
      </c>
      <c r="AJ43" s="33" t="s">
        <v>20</v>
      </c>
      <c r="AK43" s="33" t="s">
        <v>23</v>
      </c>
      <c r="AL43" s="33" t="s">
        <v>23</v>
      </c>
      <c r="AM43" s="33" t="s">
        <v>6</v>
      </c>
      <c r="AN43" s="33" t="s">
        <v>29</v>
      </c>
      <c r="AO43" s="33" t="s">
        <v>117</v>
      </c>
      <c r="AP43" s="33" t="s">
        <v>101</v>
      </c>
      <c r="AQ43" s="33" t="s">
        <v>103</v>
      </c>
      <c r="AR43" s="33" t="s">
        <v>105</v>
      </c>
      <c r="AS43" s="33" t="str">
        <f t="shared" si="4"/>
        <v>Prevenir</v>
      </c>
      <c r="AT43" s="80" t="s">
        <v>108</v>
      </c>
      <c r="AU43" s="80" t="s">
        <v>110</v>
      </c>
      <c r="AV43" s="80" t="s">
        <v>112</v>
      </c>
      <c r="AW43" s="33">
        <f t="shared" si="5"/>
        <v>15</v>
      </c>
      <c r="AX43" s="33">
        <f t="shared" si="6"/>
        <v>15</v>
      </c>
      <c r="AY43" s="33">
        <f t="shared" si="7"/>
        <v>15</v>
      </c>
      <c r="AZ43" s="33">
        <f t="shared" si="8"/>
        <v>15</v>
      </c>
      <c r="BA43" s="33">
        <f t="shared" si="9"/>
        <v>15</v>
      </c>
      <c r="BB43" s="33">
        <f t="shared" si="10"/>
        <v>15</v>
      </c>
      <c r="BC43" s="33">
        <f t="shared" si="11"/>
        <v>10</v>
      </c>
      <c r="BD43" s="72">
        <f t="shared" si="12"/>
        <v>100</v>
      </c>
      <c r="BE43" s="72" t="str">
        <f t="shared" si="13"/>
        <v>Fuerte</v>
      </c>
      <c r="BF43" s="34" t="s">
        <v>156</v>
      </c>
      <c r="BG43" s="72" t="str">
        <f t="shared" si="14"/>
        <v>Fuerte</v>
      </c>
      <c r="BH43" s="72" t="str">
        <f t="shared" si="15"/>
        <v>Fuerte</v>
      </c>
      <c r="BI43" s="72">
        <f t="shared" si="16"/>
        <v>100</v>
      </c>
      <c r="BJ43" s="149"/>
      <c r="BK43" s="186"/>
      <c r="BL43" s="39" t="s">
        <v>165</v>
      </c>
      <c r="BM43" s="39" t="s">
        <v>165</v>
      </c>
      <c r="BN43" s="66">
        <f>IF(E43=$E$7,0,IF(AND(BK40="Fuerte",BL43="Directamente"),2,IF(AND(BK40="Moderado",BL43="Directamente"),1,0)))</f>
        <v>2</v>
      </c>
      <c r="BO43" s="185"/>
      <c r="BP43" s="66">
        <f>IF(D43=$E$7,0,IF(AND(BK40="Fuerte",BL43="Indirectamente"),1,IF(AND(BK40="Fuerte",BL43="Directamente"),2,IF(AND(BK40="Moderado",BL43="Directamente"),1,0))))</f>
        <v>2</v>
      </c>
      <c r="BQ43" s="185"/>
      <c r="BR43" s="99" t="s">
        <v>56</v>
      </c>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row>
    <row r="44" spans="1:138" s="35" customFormat="1" x14ac:dyDescent="0.25">
      <c r="B44" s="40"/>
      <c r="C44" s="41"/>
      <c r="D44" s="46"/>
      <c r="I44" s="42"/>
      <c r="K44" s="42"/>
      <c r="O44" s="43"/>
      <c r="P44" s="43"/>
      <c r="Q44" s="44"/>
      <c r="U44" s="43"/>
      <c r="V44" s="43"/>
      <c r="Z44" s="45"/>
      <c r="AA44" s="42"/>
      <c r="AB44" s="42"/>
      <c r="AC44" s="42"/>
      <c r="AD44" s="42"/>
      <c r="AE44" s="42"/>
      <c r="AF44" s="42"/>
      <c r="AG44" s="42"/>
      <c r="AH44" s="42"/>
      <c r="AI44" s="42"/>
      <c r="AJ44" s="42"/>
      <c r="AK44" s="42"/>
      <c r="AL44" s="42"/>
      <c r="AM44" s="42"/>
      <c r="AN44" s="42"/>
      <c r="AO44" s="42"/>
      <c r="AP44" s="45"/>
      <c r="AQ44" s="45"/>
      <c r="AR44" s="45"/>
      <c r="AS44" s="45"/>
      <c r="AT44" s="45"/>
      <c r="AU44" s="45"/>
      <c r="AV44" s="45"/>
      <c r="AW44" s="45"/>
      <c r="AX44" s="45"/>
      <c r="AY44" s="45"/>
      <c r="AZ44" s="45"/>
      <c r="BA44" s="45"/>
      <c r="BB44" s="45"/>
      <c r="BC44" s="45"/>
      <c r="BD44" s="45"/>
      <c r="BE44" s="45"/>
      <c r="BF44" s="42"/>
      <c r="BG44" s="42"/>
      <c r="BH44" s="42"/>
      <c r="BI44" s="42"/>
      <c r="BJ44" s="42"/>
      <c r="BK44" s="42"/>
      <c r="BR44" s="41"/>
    </row>
    <row r="45" spans="1:138" s="35" customFormat="1" x14ac:dyDescent="0.25">
      <c r="B45" s="40"/>
      <c r="C45" s="41"/>
      <c r="D45" s="46"/>
      <c r="I45" s="42"/>
      <c r="K45" s="42"/>
      <c r="O45" s="43"/>
      <c r="P45" s="43"/>
      <c r="Q45" s="44"/>
      <c r="U45" s="43"/>
      <c r="V45" s="43"/>
      <c r="Z45" s="45"/>
      <c r="AA45" s="42"/>
      <c r="AB45" s="42"/>
      <c r="AC45" s="42"/>
      <c r="AD45" s="42"/>
      <c r="AE45" s="42"/>
      <c r="AF45" s="42"/>
      <c r="AG45" s="42"/>
      <c r="AH45" s="42"/>
      <c r="AI45" s="42"/>
      <c r="AJ45" s="42"/>
      <c r="AK45" s="42"/>
      <c r="AL45" s="42"/>
      <c r="AM45" s="42"/>
      <c r="AN45" s="42"/>
      <c r="AO45" s="42"/>
      <c r="AP45" s="45"/>
      <c r="AQ45" s="45"/>
      <c r="AR45" s="45"/>
      <c r="AS45" s="45"/>
      <c r="AT45" s="45"/>
      <c r="AU45" s="45"/>
      <c r="AV45" s="45"/>
      <c r="AW45" s="45"/>
      <c r="AX45" s="45"/>
      <c r="AY45" s="45"/>
      <c r="AZ45" s="45"/>
      <c r="BA45" s="45"/>
      <c r="BB45" s="45"/>
      <c r="BC45" s="45"/>
      <c r="BD45" s="45"/>
      <c r="BE45" s="45"/>
      <c r="BF45" s="42"/>
      <c r="BG45" s="42"/>
      <c r="BH45" s="42"/>
      <c r="BI45" s="42"/>
      <c r="BJ45" s="42"/>
      <c r="BK45" s="42"/>
      <c r="BR45" s="41"/>
    </row>
    <row r="46" spans="1:138" x14ac:dyDescent="0.25">
      <c r="I46" s="22"/>
      <c r="K46" s="22"/>
      <c r="Q46" s="4"/>
      <c r="Z46" s="21"/>
      <c r="AA46" s="22"/>
      <c r="AB46" s="22"/>
      <c r="AC46" s="22"/>
      <c r="AD46" s="22"/>
      <c r="AE46" s="22"/>
      <c r="AF46" s="22"/>
      <c r="AG46" s="22"/>
      <c r="AH46" s="22"/>
      <c r="AI46" s="22"/>
      <c r="AJ46" s="22"/>
      <c r="AK46" s="22"/>
      <c r="AL46" s="22"/>
      <c r="AM46" s="22"/>
      <c r="AN46" s="22"/>
      <c r="AO46" s="22"/>
      <c r="AP46" s="21"/>
      <c r="AQ46" s="21"/>
      <c r="AR46" s="21"/>
      <c r="AS46" s="21"/>
      <c r="AT46" s="21"/>
      <c r="AU46" s="21"/>
      <c r="AV46" s="21"/>
      <c r="AW46" s="21"/>
      <c r="AX46" s="21"/>
      <c r="AY46" s="21"/>
      <c r="AZ46" s="21"/>
      <c r="BA46" s="21"/>
      <c r="BB46" s="21"/>
      <c r="BC46" s="21"/>
      <c r="BD46" s="21"/>
      <c r="BE46" s="21"/>
      <c r="BF46" s="22"/>
      <c r="BG46" s="22"/>
      <c r="BH46" s="22"/>
      <c r="BI46" s="22"/>
      <c r="BJ46" s="22"/>
      <c r="BK46" s="22"/>
    </row>
    <row r="47" spans="1:138" x14ac:dyDescent="0.25">
      <c r="I47" s="22"/>
      <c r="K47" s="22"/>
      <c r="N47" s="203"/>
      <c r="O47" s="204"/>
      <c r="Q47" s="4"/>
      <c r="T47" s="203"/>
      <c r="U47" s="204"/>
      <c r="Z47" s="21"/>
      <c r="AA47" s="22"/>
      <c r="AB47" s="22"/>
      <c r="AC47" s="22"/>
      <c r="AD47" s="22"/>
      <c r="AE47" s="22"/>
      <c r="AF47" s="22"/>
      <c r="AG47" s="22"/>
      <c r="AH47" s="22"/>
      <c r="AI47" s="22"/>
      <c r="AJ47" s="22"/>
      <c r="AK47" s="22"/>
      <c r="AL47" s="22"/>
      <c r="AM47" s="22"/>
      <c r="AN47" s="22"/>
      <c r="AO47" s="22"/>
      <c r="AP47" s="21"/>
      <c r="AQ47" s="21"/>
      <c r="AR47" s="21"/>
      <c r="AS47" s="21"/>
      <c r="AT47" s="21"/>
      <c r="AU47" s="21"/>
      <c r="AV47" s="21"/>
      <c r="AW47" s="21"/>
      <c r="AX47" s="21"/>
      <c r="AY47" s="21"/>
      <c r="AZ47" s="21"/>
      <c r="BA47" s="21"/>
      <c r="BB47" s="21"/>
      <c r="BC47" s="21"/>
      <c r="BD47" s="21"/>
      <c r="BE47" s="21"/>
      <c r="BF47" s="22"/>
      <c r="BG47" s="22"/>
      <c r="BH47" s="22"/>
      <c r="BI47" s="22"/>
      <c r="BJ47" s="213"/>
      <c r="BK47" s="22"/>
    </row>
    <row r="48" spans="1:138" x14ac:dyDescent="0.25">
      <c r="I48" s="22"/>
      <c r="K48" s="22"/>
      <c r="N48" s="203"/>
      <c r="O48" s="204"/>
      <c r="T48" s="203"/>
      <c r="U48" s="204"/>
      <c r="Z48" s="21"/>
      <c r="AA48" s="22"/>
      <c r="AB48" s="22"/>
      <c r="AC48" s="22"/>
      <c r="AD48" s="22"/>
      <c r="AE48" s="22"/>
      <c r="AF48" s="22"/>
      <c r="AG48" s="22"/>
      <c r="AH48" s="22"/>
      <c r="AI48" s="22"/>
      <c r="AJ48" s="22"/>
      <c r="AK48" s="22"/>
      <c r="AL48" s="22"/>
      <c r="AM48" s="22"/>
      <c r="AN48" s="22"/>
      <c r="AO48" s="22"/>
      <c r="AP48" s="21"/>
      <c r="AQ48" s="21"/>
      <c r="AR48" s="21"/>
      <c r="AS48" s="21"/>
      <c r="AT48" s="21"/>
      <c r="AU48" s="21"/>
      <c r="AV48" s="21"/>
      <c r="AW48" s="21"/>
      <c r="AX48" s="21"/>
      <c r="AY48" s="21"/>
      <c r="AZ48" s="21"/>
      <c r="BA48" s="21"/>
      <c r="BB48" s="21"/>
      <c r="BC48" s="21"/>
      <c r="BD48" s="21"/>
      <c r="BE48" s="21"/>
      <c r="BF48" s="22"/>
      <c r="BG48" s="22"/>
      <c r="BH48" s="22"/>
      <c r="BI48" s="22"/>
      <c r="BJ48" s="213"/>
      <c r="BK48" s="22"/>
    </row>
    <row r="49" spans="9:62" x14ac:dyDescent="0.25">
      <c r="I49" s="22"/>
      <c r="K49" s="22"/>
      <c r="N49" s="203"/>
      <c r="O49" s="204"/>
      <c r="T49" s="203"/>
      <c r="U49" s="204"/>
      <c r="BJ49" s="203"/>
    </row>
    <row r="50" spans="9:62" x14ac:dyDescent="0.25">
      <c r="I50" s="22"/>
      <c r="K50" s="22"/>
      <c r="N50" s="203"/>
      <c r="O50" s="204"/>
      <c r="T50" s="203"/>
      <c r="U50" s="204"/>
      <c r="BJ50" s="203"/>
    </row>
    <row r="51" spans="9:62" x14ac:dyDescent="0.25">
      <c r="K51" s="22"/>
      <c r="N51" s="203"/>
      <c r="O51" s="204"/>
      <c r="T51" s="203"/>
      <c r="U51" s="204"/>
      <c r="BJ51" s="203"/>
    </row>
    <row r="52" spans="9:62" x14ac:dyDescent="0.25">
      <c r="K52" s="22"/>
    </row>
    <row r="53" spans="9:62" x14ac:dyDescent="0.25">
      <c r="K53" s="22"/>
      <c r="N53" s="203"/>
      <c r="O53" s="204"/>
      <c r="T53" s="203"/>
      <c r="U53" s="204"/>
      <c r="BJ53" s="203"/>
    </row>
    <row r="54" spans="9:62" x14ac:dyDescent="0.25">
      <c r="K54" s="22"/>
      <c r="N54" s="203"/>
      <c r="O54" s="204"/>
      <c r="T54" s="203"/>
      <c r="U54" s="204"/>
      <c r="BJ54" s="203"/>
    </row>
    <row r="55" spans="9:62" x14ac:dyDescent="0.25">
      <c r="K55" s="22"/>
      <c r="N55" s="203"/>
      <c r="O55" s="204"/>
      <c r="T55" s="203"/>
      <c r="U55" s="204"/>
      <c r="BJ55" s="203"/>
    </row>
    <row r="56" spans="9:62" x14ac:dyDescent="0.25">
      <c r="K56" s="22"/>
      <c r="N56" s="203"/>
      <c r="O56" s="204"/>
      <c r="T56" s="203"/>
      <c r="U56" s="204"/>
      <c r="BJ56" s="203"/>
    </row>
    <row r="57" spans="9:62" x14ac:dyDescent="0.25">
      <c r="K57" s="22"/>
      <c r="N57" s="203"/>
      <c r="O57" s="204"/>
      <c r="T57" s="203"/>
      <c r="U57" s="204"/>
      <c r="BJ57" s="203"/>
    </row>
    <row r="58" spans="9:62" x14ac:dyDescent="0.25">
      <c r="K58" s="22"/>
      <c r="N58" s="203"/>
      <c r="O58" s="204"/>
      <c r="T58" s="203"/>
      <c r="U58" s="204"/>
      <c r="BJ58" s="203"/>
    </row>
    <row r="59" spans="9:62" x14ac:dyDescent="0.25">
      <c r="K59" s="22"/>
      <c r="N59" s="203"/>
      <c r="O59" s="204"/>
      <c r="T59" s="203"/>
      <c r="U59" s="204"/>
      <c r="BJ59" s="203"/>
    </row>
    <row r="60" spans="9:62" x14ac:dyDescent="0.25">
      <c r="K60" s="22"/>
      <c r="N60" s="203"/>
      <c r="O60" s="204"/>
      <c r="T60" s="203"/>
      <c r="U60" s="204"/>
      <c r="BJ60" s="203"/>
    </row>
    <row r="61" spans="9:62" x14ac:dyDescent="0.25">
      <c r="K61" s="22"/>
      <c r="N61" s="203"/>
      <c r="O61" s="204"/>
      <c r="T61" s="203"/>
      <c r="U61" s="204"/>
      <c r="BJ61" s="203"/>
    </row>
    <row r="62" spans="9:62" x14ac:dyDescent="0.25">
      <c r="K62" s="22"/>
      <c r="N62" s="203"/>
      <c r="O62" s="204"/>
      <c r="T62" s="203"/>
      <c r="U62" s="204"/>
      <c r="BJ62" s="203"/>
    </row>
    <row r="63" spans="9:62" x14ac:dyDescent="0.25">
      <c r="K63" s="22"/>
      <c r="N63" s="203"/>
      <c r="O63" s="204"/>
      <c r="T63" s="203"/>
      <c r="U63" s="204"/>
      <c r="BJ63" s="203"/>
    </row>
    <row r="64" spans="9:62" x14ac:dyDescent="0.25">
      <c r="K64" s="22"/>
      <c r="N64" s="203"/>
      <c r="O64" s="204"/>
      <c r="T64" s="203"/>
      <c r="U64" s="204"/>
      <c r="BJ64" s="203"/>
    </row>
    <row r="65" spans="11:62" x14ac:dyDescent="0.25">
      <c r="K65" s="22"/>
      <c r="N65" s="203"/>
      <c r="O65" s="204"/>
      <c r="T65" s="203"/>
      <c r="U65" s="204"/>
      <c r="BJ65" s="203"/>
    </row>
    <row r="66" spans="11:62" x14ac:dyDescent="0.25">
      <c r="K66" s="22"/>
    </row>
    <row r="67" spans="11:62" x14ac:dyDescent="0.25">
      <c r="K67" s="22"/>
      <c r="N67" s="203"/>
      <c r="O67" s="204"/>
      <c r="T67" s="203"/>
      <c r="U67" s="204"/>
      <c r="BJ67" s="203"/>
    </row>
    <row r="68" spans="11:62" x14ac:dyDescent="0.25">
      <c r="K68" s="22"/>
      <c r="N68" s="203"/>
      <c r="O68" s="204"/>
      <c r="T68" s="203"/>
      <c r="U68" s="204"/>
      <c r="BJ68" s="203"/>
    </row>
    <row r="69" spans="11:62" x14ac:dyDescent="0.25">
      <c r="K69" s="22"/>
      <c r="N69" s="203"/>
      <c r="O69" s="204"/>
      <c r="T69" s="203"/>
      <c r="U69" s="204"/>
      <c r="BJ69" s="203"/>
    </row>
    <row r="70" spans="11:62" x14ac:dyDescent="0.25">
      <c r="K70" s="22"/>
    </row>
    <row r="71" spans="11:62" x14ac:dyDescent="0.25">
      <c r="K71" s="22"/>
    </row>
    <row r="72" spans="11:62" x14ac:dyDescent="0.25">
      <c r="K72" s="22"/>
      <c r="N72" s="203"/>
      <c r="O72" s="204"/>
      <c r="T72" s="203"/>
      <c r="U72" s="204"/>
      <c r="BJ72" s="203"/>
    </row>
    <row r="73" spans="11:62" x14ac:dyDescent="0.25">
      <c r="K73" s="22"/>
      <c r="N73" s="203"/>
      <c r="O73" s="204"/>
      <c r="T73" s="203"/>
      <c r="U73" s="204"/>
      <c r="BJ73" s="203"/>
    </row>
    <row r="74" spans="11:62" x14ac:dyDescent="0.25">
      <c r="K74" s="22"/>
      <c r="N74" s="203"/>
      <c r="O74" s="204"/>
      <c r="T74" s="203"/>
      <c r="U74" s="204"/>
      <c r="BJ74" s="203"/>
    </row>
    <row r="75" spans="11:62" x14ac:dyDescent="0.25">
      <c r="K75" s="22"/>
      <c r="N75" s="203"/>
      <c r="O75" s="204"/>
      <c r="T75" s="203"/>
      <c r="U75" s="204"/>
      <c r="BJ75" s="203"/>
    </row>
    <row r="76" spans="11:62" x14ac:dyDescent="0.25">
      <c r="K76" s="22"/>
      <c r="N76" s="203"/>
      <c r="O76" s="204"/>
      <c r="T76" s="203"/>
      <c r="U76" s="204"/>
      <c r="BJ76" s="203"/>
    </row>
    <row r="77" spans="11:62" x14ac:dyDescent="0.25">
      <c r="K77" s="22"/>
      <c r="N77" s="203"/>
      <c r="O77" s="204"/>
      <c r="T77" s="203"/>
      <c r="U77" s="204"/>
      <c r="BJ77" s="203"/>
    </row>
    <row r="78" spans="11:62" x14ac:dyDescent="0.25">
      <c r="K78" s="22"/>
      <c r="N78" s="203"/>
      <c r="O78" s="204"/>
      <c r="T78" s="203"/>
      <c r="U78" s="204"/>
      <c r="BJ78" s="203"/>
    </row>
    <row r="79" spans="11:62" x14ac:dyDescent="0.25">
      <c r="K79" s="22"/>
      <c r="N79" s="203"/>
      <c r="O79" s="204"/>
      <c r="T79" s="203"/>
      <c r="U79" s="204"/>
      <c r="BJ79" s="203"/>
    </row>
    <row r="80" spans="11:62" x14ac:dyDescent="0.25">
      <c r="K80" s="22"/>
      <c r="N80" s="203"/>
      <c r="O80" s="204"/>
      <c r="T80" s="203"/>
      <c r="U80" s="204"/>
      <c r="BJ80" s="203"/>
    </row>
    <row r="81" spans="11:62" x14ac:dyDescent="0.25">
      <c r="K81" s="22"/>
    </row>
    <row r="82" spans="11:62" x14ac:dyDescent="0.25">
      <c r="K82" s="22"/>
    </row>
    <row r="83" spans="11:62" x14ac:dyDescent="0.25">
      <c r="K83" s="22"/>
    </row>
    <row r="84" spans="11:62" x14ac:dyDescent="0.25">
      <c r="K84" s="22"/>
      <c r="N84" s="203"/>
      <c r="O84" s="204"/>
      <c r="T84" s="203"/>
      <c r="U84" s="204"/>
      <c r="BJ84" s="203"/>
    </row>
    <row r="85" spans="11:62" x14ac:dyDescent="0.25">
      <c r="K85" s="22"/>
      <c r="N85" s="203"/>
      <c r="O85" s="204"/>
      <c r="T85" s="203"/>
      <c r="U85" s="204"/>
      <c r="BJ85" s="203"/>
    </row>
    <row r="86" spans="11:62" x14ac:dyDescent="0.25">
      <c r="K86" s="22"/>
      <c r="N86" s="203"/>
      <c r="O86" s="204"/>
      <c r="T86" s="203"/>
      <c r="U86" s="204"/>
      <c r="BJ86" s="203"/>
    </row>
    <row r="87" spans="11:62" x14ac:dyDescent="0.25">
      <c r="K87" s="22"/>
      <c r="N87" s="203"/>
      <c r="O87" s="204"/>
      <c r="T87" s="203"/>
      <c r="U87" s="204"/>
      <c r="BJ87" s="203"/>
    </row>
    <row r="88" spans="11:62" x14ac:dyDescent="0.25">
      <c r="K88" s="22"/>
      <c r="N88" s="203"/>
      <c r="O88" s="204"/>
      <c r="T88" s="203"/>
      <c r="U88" s="204"/>
      <c r="BJ88" s="203"/>
    </row>
    <row r="89" spans="11:62" x14ac:dyDescent="0.25">
      <c r="K89" s="22"/>
      <c r="N89" s="203"/>
      <c r="O89" s="204"/>
      <c r="T89" s="203"/>
      <c r="U89" s="204"/>
      <c r="BJ89" s="203"/>
    </row>
    <row r="90" spans="11:62" x14ac:dyDescent="0.25">
      <c r="K90" s="22"/>
      <c r="N90" s="203"/>
      <c r="O90" s="204"/>
      <c r="T90" s="203"/>
      <c r="U90" s="204"/>
      <c r="BJ90" s="203"/>
    </row>
    <row r="91" spans="11:62" x14ac:dyDescent="0.25">
      <c r="K91" s="22"/>
      <c r="N91" s="203"/>
      <c r="O91" s="204"/>
      <c r="T91" s="203"/>
      <c r="U91" s="204"/>
      <c r="BJ91" s="203"/>
    </row>
    <row r="92" spans="11:62" x14ac:dyDescent="0.25">
      <c r="K92" s="22"/>
      <c r="N92" s="203"/>
      <c r="O92" s="204"/>
      <c r="T92" s="203"/>
      <c r="U92" s="204"/>
      <c r="BJ92" s="203"/>
    </row>
    <row r="93" spans="11:62" x14ac:dyDescent="0.25">
      <c r="K93" s="22"/>
    </row>
    <row r="94" spans="11:62" x14ac:dyDescent="0.25">
      <c r="K94" s="22"/>
    </row>
    <row r="95" spans="11:62" x14ac:dyDescent="0.25">
      <c r="K95" s="22"/>
      <c r="N95" s="203"/>
      <c r="O95" s="204"/>
      <c r="T95" s="203"/>
      <c r="U95" s="204"/>
      <c r="BJ95" s="203"/>
    </row>
    <row r="96" spans="11:62" x14ac:dyDescent="0.25">
      <c r="K96" s="22"/>
      <c r="N96" s="203"/>
      <c r="O96" s="204"/>
      <c r="T96" s="203"/>
      <c r="U96" s="204"/>
      <c r="BJ96" s="203"/>
    </row>
    <row r="97" spans="11:62" x14ac:dyDescent="0.25">
      <c r="K97" s="22"/>
    </row>
    <row r="98" spans="11:62" x14ac:dyDescent="0.25">
      <c r="K98" s="22"/>
      <c r="N98" s="203"/>
      <c r="O98" s="204"/>
      <c r="T98" s="203"/>
      <c r="U98" s="204"/>
      <c r="BJ98" s="203"/>
    </row>
    <row r="99" spans="11:62" x14ac:dyDescent="0.25">
      <c r="K99" s="22"/>
      <c r="N99" s="203"/>
      <c r="O99" s="204"/>
      <c r="T99" s="203"/>
      <c r="U99" s="204"/>
      <c r="BJ99" s="203"/>
    </row>
    <row r="100" spans="11:62" x14ac:dyDescent="0.25">
      <c r="K100" s="22"/>
      <c r="N100" s="203"/>
      <c r="O100" s="204"/>
      <c r="T100" s="203"/>
      <c r="U100" s="204"/>
      <c r="BJ100" s="203"/>
    </row>
    <row r="101" spans="11:62" x14ac:dyDescent="0.25">
      <c r="K101" s="22"/>
      <c r="N101" s="203"/>
      <c r="O101" s="204"/>
      <c r="T101" s="203"/>
      <c r="U101" s="204"/>
      <c r="BJ101" s="203"/>
    </row>
    <row r="102" spans="11:62" x14ac:dyDescent="0.25">
      <c r="K102" s="22"/>
      <c r="N102" s="203"/>
      <c r="O102" s="204"/>
      <c r="T102" s="203"/>
      <c r="U102" s="204"/>
      <c r="BJ102" s="203"/>
    </row>
    <row r="103" spans="11:62" x14ac:dyDescent="0.25">
      <c r="K103" s="22"/>
      <c r="N103" s="203"/>
      <c r="O103" s="204"/>
      <c r="T103" s="203"/>
      <c r="U103" s="204"/>
      <c r="BJ103" s="203"/>
    </row>
    <row r="104" spans="11:62" x14ac:dyDescent="0.25">
      <c r="K104" s="22"/>
      <c r="N104" s="203"/>
      <c r="O104" s="204"/>
      <c r="T104" s="203"/>
      <c r="U104" s="204"/>
      <c r="BJ104" s="203"/>
    </row>
    <row r="105" spans="11:62" x14ac:dyDescent="0.25">
      <c r="K105" s="22"/>
      <c r="N105" s="203"/>
      <c r="O105" s="204"/>
      <c r="T105" s="203"/>
      <c r="U105" s="204"/>
      <c r="BJ105" s="203"/>
    </row>
    <row r="106" spans="11:62" x14ac:dyDescent="0.25">
      <c r="K106" s="22"/>
    </row>
    <row r="107" spans="11:62" x14ac:dyDescent="0.25">
      <c r="K107" s="22"/>
    </row>
    <row r="109" spans="11:62" x14ac:dyDescent="0.25">
      <c r="N109" s="203"/>
      <c r="O109" s="204"/>
      <c r="T109" s="203"/>
      <c r="U109" s="204"/>
      <c r="BJ109" s="203"/>
    </row>
    <row r="110" spans="11:62" x14ac:dyDescent="0.25">
      <c r="N110" s="203"/>
      <c r="O110" s="204"/>
      <c r="T110" s="203"/>
      <c r="U110" s="204"/>
      <c r="BJ110" s="203"/>
    </row>
    <row r="111" spans="11:62" x14ac:dyDescent="0.25">
      <c r="N111" s="203"/>
      <c r="O111" s="204"/>
      <c r="T111" s="203"/>
      <c r="U111" s="204"/>
      <c r="BJ111" s="203"/>
    </row>
    <row r="112" spans="11:62" x14ac:dyDescent="0.25">
      <c r="N112" s="203"/>
      <c r="O112" s="204"/>
      <c r="T112" s="203"/>
      <c r="U112" s="204"/>
      <c r="BJ112" s="203"/>
    </row>
    <row r="113" spans="14:62" x14ac:dyDescent="0.25">
      <c r="N113" s="203"/>
      <c r="O113" s="204"/>
      <c r="T113" s="203"/>
      <c r="U113" s="204"/>
      <c r="BJ113" s="203"/>
    </row>
    <row r="114" spans="14:62" x14ac:dyDescent="0.25">
      <c r="N114" s="203"/>
      <c r="O114" s="204"/>
      <c r="T114" s="203"/>
      <c r="U114" s="204"/>
      <c r="BJ114" s="203"/>
    </row>
    <row r="115" spans="14:62" x14ac:dyDescent="0.25">
      <c r="N115" s="203"/>
      <c r="O115" s="204"/>
      <c r="T115" s="203"/>
      <c r="U115" s="204"/>
      <c r="BJ115" s="203"/>
    </row>
    <row r="120" spans="14:62" x14ac:dyDescent="0.25">
      <c r="N120" s="203"/>
      <c r="O120" s="204"/>
      <c r="T120" s="203"/>
      <c r="U120" s="204"/>
      <c r="BJ120" s="203"/>
    </row>
    <row r="121" spans="14:62" x14ac:dyDescent="0.25">
      <c r="N121" s="203"/>
      <c r="O121" s="204"/>
      <c r="T121" s="203"/>
      <c r="U121" s="204"/>
      <c r="BJ121" s="203"/>
    </row>
    <row r="122" spans="14:62" x14ac:dyDescent="0.25">
      <c r="N122" s="203"/>
      <c r="O122" s="204"/>
      <c r="T122" s="203"/>
      <c r="U122" s="204"/>
      <c r="BJ122" s="203"/>
    </row>
    <row r="123" spans="14:62" x14ac:dyDescent="0.25">
      <c r="N123" s="203"/>
      <c r="O123" s="204"/>
      <c r="T123" s="203"/>
      <c r="U123" s="204"/>
      <c r="BJ123" s="203"/>
    </row>
    <row r="124" spans="14:62" x14ac:dyDescent="0.25">
      <c r="N124" s="203"/>
      <c r="O124" s="204"/>
      <c r="T124" s="203"/>
      <c r="U124" s="204"/>
      <c r="BJ124" s="203"/>
    </row>
    <row r="125" spans="14:62" x14ac:dyDescent="0.25">
      <c r="N125" s="203"/>
      <c r="O125" s="204"/>
      <c r="T125" s="203"/>
      <c r="U125" s="204"/>
      <c r="BJ125" s="203"/>
    </row>
    <row r="126" spans="14:62" x14ac:dyDescent="0.25">
      <c r="N126" s="203"/>
      <c r="O126" s="204"/>
      <c r="T126" s="203"/>
      <c r="U126" s="204"/>
      <c r="BJ126" s="203"/>
    </row>
    <row r="129" spans="14:62" x14ac:dyDescent="0.25">
      <c r="N129" s="203"/>
      <c r="O129" s="204"/>
      <c r="T129" s="203"/>
      <c r="U129" s="204"/>
      <c r="BJ129" s="203"/>
    </row>
    <row r="130" spans="14:62" x14ac:dyDescent="0.25">
      <c r="N130" s="203"/>
      <c r="O130" s="204"/>
      <c r="T130" s="203"/>
      <c r="U130" s="204"/>
      <c r="BJ130" s="203"/>
    </row>
    <row r="131" spans="14:62" x14ac:dyDescent="0.25">
      <c r="N131" s="203"/>
      <c r="O131" s="204"/>
      <c r="T131" s="203"/>
      <c r="U131" s="204"/>
      <c r="BJ131" s="203"/>
    </row>
    <row r="132" spans="14:62" x14ac:dyDescent="0.25">
      <c r="N132" s="203"/>
      <c r="O132" s="204"/>
      <c r="T132" s="203"/>
      <c r="U132" s="204"/>
      <c r="BJ132" s="203"/>
    </row>
    <row r="133" spans="14:62" x14ac:dyDescent="0.25">
      <c r="N133" s="203"/>
      <c r="O133" s="204"/>
      <c r="T133" s="203"/>
      <c r="U133" s="204"/>
      <c r="BJ133" s="203"/>
    </row>
    <row r="134" spans="14:62" x14ac:dyDescent="0.25">
      <c r="N134" s="203"/>
      <c r="O134" s="204"/>
      <c r="T134" s="203"/>
      <c r="U134" s="204"/>
      <c r="BJ134" s="203"/>
    </row>
  </sheetData>
  <sheetProtection sheet="1" formatCells="0" formatColumns="0" formatRows="0" sort="0" autoFilter="0" pivotTables="0"/>
  <autoFilter ref="A36:BR43" xr:uid="{C17AB63A-CC2E-45B1-9000-3DF8F50B2535}"/>
  <mergeCells count="198">
    <mergeCell ref="O133:O134"/>
    <mergeCell ref="T133:T134"/>
    <mergeCell ref="N133:N134"/>
    <mergeCell ref="BJ131:BJ132"/>
    <mergeCell ref="T131:T132"/>
    <mergeCell ref="U131:U132"/>
    <mergeCell ref="N131:N132"/>
    <mergeCell ref="O131:O132"/>
    <mergeCell ref="U133:U134"/>
    <mergeCell ref="BJ133:BJ134"/>
    <mergeCell ref="U129:U130"/>
    <mergeCell ref="BJ129:BJ130"/>
    <mergeCell ref="O129:O130"/>
    <mergeCell ref="T129:T130"/>
    <mergeCell ref="N129:N130"/>
    <mergeCell ref="BJ125:BJ126"/>
    <mergeCell ref="T125:T126"/>
    <mergeCell ref="U125:U126"/>
    <mergeCell ref="N125:N126"/>
    <mergeCell ref="O125:O126"/>
    <mergeCell ref="U123:U124"/>
    <mergeCell ref="BJ123:BJ124"/>
    <mergeCell ref="O123:O124"/>
    <mergeCell ref="T123:T124"/>
    <mergeCell ref="N123:N124"/>
    <mergeCell ref="BJ120:BJ122"/>
    <mergeCell ref="T120:T122"/>
    <mergeCell ref="U120:U122"/>
    <mergeCell ref="N120:N122"/>
    <mergeCell ref="O120:O122"/>
    <mergeCell ref="U113:U115"/>
    <mergeCell ref="BJ113:BJ115"/>
    <mergeCell ref="O113:O115"/>
    <mergeCell ref="T113:T115"/>
    <mergeCell ref="N113:N115"/>
    <mergeCell ref="BJ111:BJ112"/>
    <mergeCell ref="T111:T112"/>
    <mergeCell ref="U111:U112"/>
    <mergeCell ref="N111:N112"/>
    <mergeCell ref="O111:O112"/>
    <mergeCell ref="U109:U110"/>
    <mergeCell ref="BJ109:BJ110"/>
    <mergeCell ref="O109:O110"/>
    <mergeCell ref="T109:T110"/>
    <mergeCell ref="N109:N110"/>
    <mergeCell ref="BJ104:BJ105"/>
    <mergeCell ref="T104:T105"/>
    <mergeCell ref="U104:U105"/>
    <mergeCell ref="N104:N105"/>
    <mergeCell ref="O104:O105"/>
    <mergeCell ref="U101:U103"/>
    <mergeCell ref="BJ101:BJ103"/>
    <mergeCell ref="O101:O103"/>
    <mergeCell ref="T101:T103"/>
    <mergeCell ref="N101:N103"/>
    <mergeCell ref="BJ98:BJ100"/>
    <mergeCell ref="T98:T100"/>
    <mergeCell ref="U98:U100"/>
    <mergeCell ref="N98:N100"/>
    <mergeCell ref="O98:O100"/>
    <mergeCell ref="U95:U96"/>
    <mergeCell ref="BJ95:BJ96"/>
    <mergeCell ref="O95:O96"/>
    <mergeCell ref="T95:T96"/>
    <mergeCell ref="N95:N96"/>
    <mergeCell ref="BJ89:BJ92"/>
    <mergeCell ref="T89:T92"/>
    <mergeCell ref="U89:U92"/>
    <mergeCell ref="N89:N92"/>
    <mergeCell ref="O89:O92"/>
    <mergeCell ref="U86:U88"/>
    <mergeCell ref="BJ86:BJ88"/>
    <mergeCell ref="O86:O88"/>
    <mergeCell ref="T86:T88"/>
    <mergeCell ref="N86:N88"/>
    <mergeCell ref="BJ84:BJ85"/>
    <mergeCell ref="T84:T85"/>
    <mergeCell ref="U84:U85"/>
    <mergeCell ref="N84:N85"/>
    <mergeCell ref="O84:O85"/>
    <mergeCell ref="U79:U80"/>
    <mergeCell ref="BJ79:BJ80"/>
    <mergeCell ref="O79:O80"/>
    <mergeCell ref="T79:T80"/>
    <mergeCell ref="N79:N80"/>
    <mergeCell ref="BJ77:BJ78"/>
    <mergeCell ref="T77:T78"/>
    <mergeCell ref="U77:U78"/>
    <mergeCell ref="N77:N78"/>
    <mergeCell ref="O77:O78"/>
    <mergeCell ref="U75:U76"/>
    <mergeCell ref="BJ75:BJ76"/>
    <mergeCell ref="O75:O76"/>
    <mergeCell ref="T75:T76"/>
    <mergeCell ref="N75:N76"/>
    <mergeCell ref="BJ72:BJ74"/>
    <mergeCell ref="T72:T74"/>
    <mergeCell ref="U72:U74"/>
    <mergeCell ref="N72:N74"/>
    <mergeCell ref="O72:O74"/>
    <mergeCell ref="U67:U69"/>
    <mergeCell ref="BJ67:BJ69"/>
    <mergeCell ref="O67:O69"/>
    <mergeCell ref="T67:T69"/>
    <mergeCell ref="N67:N69"/>
    <mergeCell ref="BJ63:BJ65"/>
    <mergeCell ref="T63:T65"/>
    <mergeCell ref="U63:U65"/>
    <mergeCell ref="N63:N65"/>
    <mergeCell ref="O63:O65"/>
    <mergeCell ref="U60:U62"/>
    <mergeCell ref="BJ60:BJ62"/>
    <mergeCell ref="O60:O62"/>
    <mergeCell ref="T60:T62"/>
    <mergeCell ref="N60:N62"/>
    <mergeCell ref="BJ58:BJ59"/>
    <mergeCell ref="T58:T59"/>
    <mergeCell ref="U58:U59"/>
    <mergeCell ref="N58:N59"/>
    <mergeCell ref="O58:O59"/>
    <mergeCell ref="U56:U57"/>
    <mergeCell ref="BJ56:BJ57"/>
    <mergeCell ref="O56:O57"/>
    <mergeCell ref="T56:T57"/>
    <mergeCell ref="N56:N57"/>
    <mergeCell ref="BJ53:BJ55"/>
    <mergeCell ref="T53:T55"/>
    <mergeCell ref="U53:U55"/>
    <mergeCell ref="N53:N55"/>
    <mergeCell ref="O53:O55"/>
    <mergeCell ref="U49:U51"/>
    <mergeCell ref="BJ49:BJ51"/>
    <mergeCell ref="O49:O51"/>
    <mergeCell ref="T49:T51"/>
    <mergeCell ref="N49:N51"/>
    <mergeCell ref="BJ47:BJ48"/>
    <mergeCell ref="T47:T48"/>
    <mergeCell ref="U47:U48"/>
    <mergeCell ref="N47:N48"/>
    <mergeCell ref="O47:O48"/>
    <mergeCell ref="U40:U43"/>
    <mergeCell ref="V40:V43"/>
    <mergeCell ref="W40:W43"/>
    <mergeCell ref="X40:X43"/>
    <mergeCell ref="BJ40:BJ43"/>
    <mergeCell ref="BK40:BK43"/>
    <mergeCell ref="O40:O43"/>
    <mergeCell ref="P40:P43"/>
    <mergeCell ref="Q40:Q43"/>
    <mergeCell ref="R40:R43"/>
    <mergeCell ref="S40:S43"/>
    <mergeCell ref="T40:T43"/>
    <mergeCell ref="K40:K43"/>
    <mergeCell ref="L40:L43"/>
    <mergeCell ref="M40:M43"/>
    <mergeCell ref="N40:N43"/>
    <mergeCell ref="A40:A43"/>
    <mergeCell ref="B40:B43"/>
    <mergeCell ref="E40:E43"/>
    <mergeCell ref="F40:F43"/>
    <mergeCell ref="G40:G43"/>
    <mergeCell ref="H40:H43"/>
    <mergeCell ref="BO40:BO43"/>
    <mergeCell ref="BQ40:BQ43"/>
    <mergeCell ref="A37:A39"/>
    <mergeCell ref="B37:B39"/>
    <mergeCell ref="E37:E39"/>
    <mergeCell ref="F37:F39"/>
    <mergeCell ref="G37:G39"/>
    <mergeCell ref="H37:H39"/>
    <mergeCell ref="I37:I39"/>
    <mergeCell ref="J37:J39"/>
    <mergeCell ref="W37:W39"/>
    <mergeCell ref="X37:X39"/>
    <mergeCell ref="BJ37:BJ39"/>
    <mergeCell ref="BK37:BK39"/>
    <mergeCell ref="BO37:BO39"/>
    <mergeCell ref="BQ37:BQ39"/>
    <mergeCell ref="Q37:Q39"/>
    <mergeCell ref="R37:R39"/>
    <mergeCell ref="S37:S39"/>
    <mergeCell ref="T37:T39"/>
    <mergeCell ref="U37:U39"/>
    <mergeCell ref="V37:V39"/>
    <mergeCell ref="I40:I43"/>
    <mergeCell ref="J40:J43"/>
    <mergeCell ref="B2:D5"/>
    <mergeCell ref="E2:X5"/>
    <mergeCell ref="D28:F28"/>
    <mergeCell ref="D35:K35"/>
    <mergeCell ref="L35:X35"/>
    <mergeCell ref="Y35:BK35"/>
    <mergeCell ref="K37:K39"/>
    <mergeCell ref="L37:L39"/>
    <mergeCell ref="M37:M39"/>
    <mergeCell ref="N37:N39"/>
    <mergeCell ref="O37:O39"/>
    <mergeCell ref="P37:P39"/>
  </mergeCells>
  <conditionalFormatting sqref="W37">
    <cfRule type="containsText" dxfId="151" priority="252" operator="containsText" text="RIESGO BAJO">
      <formula>NOT(ISERROR(SEARCH("RIESGO BAJO",W37)))</formula>
    </cfRule>
    <cfRule type="containsText" dxfId="150" priority="253" operator="containsText" text="RIESGO MODERADO">
      <formula>NOT(ISERROR(SEARCH("RIESGO MODERADO",W37)))</formula>
    </cfRule>
    <cfRule type="containsText" dxfId="149" priority="254" operator="containsText" text="RIESGO ALTO">
      <formula>NOT(ISERROR(SEARCH("RIESGO ALTO",W37)))</formula>
    </cfRule>
    <cfRule type="containsText" dxfId="148" priority="255" operator="containsText" text="RIESGO EXTREMO">
      <formula>NOT(ISERROR(SEARCH("RIESGO EXTREMO",W37)))</formula>
    </cfRule>
  </conditionalFormatting>
  <conditionalFormatting sqref="X37">
    <cfRule type="containsText" dxfId="147" priority="203" operator="containsText" text="RIESGO BAJO">
      <formula>NOT(ISERROR(SEARCH("RIESGO BAJO",X37)))</formula>
    </cfRule>
    <cfRule type="containsText" dxfId="146" priority="204" operator="containsText" text="RIESGO MODERADO">
      <formula>NOT(ISERROR(SEARCH("RIESGO MODERADO",X37)))</formula>
    </cfRule>
    <cfRule type="containsText" dxfId="145" priority="205" operator="containsText" text="RIESGO ALTO">
      <formula>NOT(ISERROR(SEARCH("RIESGO ALTO",X37)))</formula>
    </cfRule>
    <cfRule type="containsText" dxfId="144" priority="206" operator="containsText" text="RIESGO EXTREMO">
      <formula>NOT(ISERROR(SEARCH("RIESGO EXTREMO",X37)))</formula>
    </cfRule>
  </conditionalFormatting>
  <conditionalFormatting sqref="W40">
    <cfRule type="containsText" dxfId="143" priority="199" operator="containsText" text="RIESGO BAJO">
      <formula>NOT(ISERROR(SEARCH("RIESGO BAJO",W40)))</formula>
    </cfRule>
    <cfRule type="containsText" dxfId="142" priority="200" operator="containsText" text="RIESGO MODERADO">
      <formula>NOT(ISERROR(SEARCH("RIESGO MODERADO",W40)))</formula>
    </cfRule>
    <cfRule type="containsText" dxfId="141" priority="201" operator="containsText" text="RIESGO ALTO">
      <formula>NOT(ISERROR(SEARCH("RIESGO ALTO",W40)))</formula>
    </cfRule>
    <cfRule type="containsText" dxfId="140" priority="202" operator="containsText" text="RIESGO EXTREMO">
      <formula>NOT(ISERROR(SEARCH("RIESGO EXTREMO",W40)))</formula>
    </cfRule>
  </conditionalFormatting>
  <conditionalFormatting sqref="X40">
    <cfRule type="containsText" dxfId="139" priority="195" operator="containsText" text="RIESGO BAJO">
      <formula>NOT(ISERROR(SEARCH("RIESGO BAJO",X40)))</formula>
    </cfRule>
    <cfRule type="containsText" dxfId="138" priority="196" operator="containsText" text="RIESGO MODERADO">
      <formula>NOT(ISERROR(SEARCH("RIESGO MODERADO",X40)))</formula>
    </cfRule>
    <cfRule type="containsText" dxfId="137" priority="197" operator="containsText" text="RIESGO ALTO">
      <formula>NOT(ISERROR(SEARCH("RIESGO ALTO",X40)))</formula>
    </cfRule>
    <cfRule type="containsText" dxfId="136" priority="198" operator="containsText" text="RIESGO EXTREMO">
      <formula>NOT(ISERROR(SEARCH("RIESGO EXTREMO",X40)))</formula>
    </cfRule>
  </conditionalFormatting>
  <conditionalFormatting sqref="P40">
    <cfRule type="containsText" dxfId="135" priority="187" operator="containsText" text="RIESGO BAJO">
      <formula>NOT(ISERROR(SEARCH("RIESGO BAJO",P40)))</formula>
    </cfRule>
    <cfRule type="containsText" dxfId="134" priority="188" operator="containsText" text="RIESGO MODERADO">
      <formula>NOT(ISERROR(SEARCH("RIESGO MODERADO",P40)))</formula>
    </cfRule>
    <cfRule type="containsText" dxfId="133" priority="189" operator="containsText" text="RIESGO ALTO">
      <formula>NOT(ISERROR(SEARCH("RIESGO ALTO",P40)))</formula>
    </cfRule>
    <cfRule type="containsText" dxfId="132" priority="190" operator="containsText" text="RIESGO EXTREMO">
      <formula>NOT(ISERROR(SEARCH("RIESGO EXTREMO",P40)))</formula>
    </cfRule>
  </conditionalFormatting>
  <conditionalFormatting sqref="P37">
    <cfRule type="containsText" dxfId="131" priority="191" operator="containsText" text="RIESGO BAJO">
      <formula>NOT(ISERROR(SEARCH("RIESGO BAJO",P37)))</formula>
    </cfRule>
    <cfRule type="containsText" dxfId="130" priority="192" operator="containsText" text="RIESGO MODERADO">
      <formula>NOT(ISERROR(SEARCH("RIESGO MODERADO",P37)))</formula>
    </cfRule>
    <cfRule type="containsText" dxfId="129" priority="193" operator="containsText" text="RIESGO ALTO">
      <formula>NOT(ISERROR(SEARCH("RIESGO ALTO",P37)))</formula>
    </cfRule>
    <cfRule type="containsText" dxfId="128" priority="194" operator="containsText" text="RIESGO EXTREMO">
      <formula>NOT(ISERROR(SEARCH("RIESGO EXTREMO",P37)))</formula>
    </cfRule>
  </conditionalFormatting>
  <conditionalFormatting sqref="O37">
    <cfRule type="containsText" dxfId="127" priority="103" operator="containsText" text="RIESGO BAJO">
      <formula>NOT(ISERROR(SEARCH("RIESGO BAJO",O37)))</formula>
    </cfRule>
    <cfRule type="containsText" dxfId="126" priority="104" operator="containsText" text="RIESGO MODERADO">
      <formula>NOT(ISERROR(SEARCH("RIESGO MODERADO",O37)))</formula>
    </cfRule>
    <cfRule type="containsText" dxfId="125" priority="105" operator="containsText" text="RIESGO ALTO">
      <formula>NOT(ISERROR(SEARCH("RIESGO ALTO",O37)))</formula>
    </cfRule>
    <cfRule type="containsText" dxfId="124" priority="106" operator="containsText" text="RIESGO EXTREMO">
      <formula>NOT(ISERROR(SEARCH("RIESGO EXTREMO",O37)))</formula>
    </cfRule>
  </conditionalFormatting>
  <conditionalFormatting sqref="Q37">
    <cfRule type="containsText" dxfId="123" priority="119" operator="containsText" text="RIESGO BAJO">
      <formula>NOT(ISERROR(SEARCH("RIESGO BAJO",Q37)))</formula>
    </cfRule>
    <cfRule type="containsText" dxfId="122" priority="120" operator="containsText" text="RIESGO MODERADO">
      <formula>NOT(ISERROR(SEARCH("RIESGO MODERADO",Q37)))</formula>
    </cfRule>
    <cfRule type="containsText" dxfId="121" priority="121" operator="containsText" text="RIESGO ALTO">
      <formula>NOT(ISERROR(SEARCH("RIESGO ALTO",Q37)))</formula>
    </cfRule>
    <cfRule type="containsText" dxfId="120" priority="122" operator="containsText" text="RIESGO EXTREMO">
      <formula>NOT(ISERROR(SEARCH("RIESGO EXTREMO",Q37)))</formula>
    </cfRule>
  </conditionalFormatting>
  <conditionalFormatting sqref="Q40">
    <cfRule type="containsText" dxfId="119" priority="115" operator="containsText" text="RIESGO BAJO">
      <formula>NOT(ISERROR(SEARCH("RIESGO BAJO",Q40)))</formula>
    </cfRule>
    <cfRule type="containsText" dxfId="118" priority="116" operator="containsText" text="RIESGO MODERADO">
      <formula>NOT(ISERROR(SEARCH("RIESGO MODERADO",Q40)))</formula>
    </cfRule>
    <cfRule type="containsText" dxfId="117" priority="117" operator="containsText" text="RIESGO ALTO">
      <formula>NOT(ISERROR(SEARCH("RIESGO ALTO",Q40)))</formula>
    </cfRule>
    <cfRule type="containsText" dxfId="116" priority="118" operator="containsText" text="RIESGO EXTREMO">
      <formula>NOT(ISERROR(SEARCH("RIESGO EXTREMO",Q40)))</formula>
    </cfRule>
  </conditionalFormatting>
  <conditionalFormatting sqref="O40">
    <cfRule type="containsText" dxfId="115" priority="99" operator="containsText" text="RIESGO BAJO">
      <formula>NOT(ISERROR(SEARCH("RIESGO BAJO",O40)))</formula>
    </cfRule>
    <cfRule type="containsText" dxfId="114" priority="100" operator="containsText" text="RIESGO MODERADO">
      <formula>NOT(ISERROR(SEARCH("RIESGO MODERADO",O40)))</formula>
    </cfRule>
    <cfRule type="containsText" dxfId="113" priority="101" operator="containsText" text="RIESGO ALTO">
      <formula>NOT(ISERROR(SEARCH("RIESGO ALTO",O40)))</formula>
    </cfRule>
    <cfRule type="containsText" dxfId="112" priority="102" operator="containsText" text="RIESGO EXTREMO">
      <formula>NOT(ISERROR(SEARCH("RIESGO EXTREMO",O40)))</formula>
    </cfRule>
  </conditionalFormatting>
  <conditionalFormatting sqref="U40">
    <cfRule type="containsText" dxfId="111" priority="43" operator="containsText" text="RIESGO BAJO">
      <formula>NOT(ISERROR(SEARCH("RIESGO BAJO",U40)))</formula>
    </cfRule>
    <cfRule type="containsText" dxfId="110" priority="44" operator="containsText" text="RIESGO MODERADO">
      <formula>NOT(ISERROR(SEARCH("RIESGO MODERADO",U40)))</formula>
    </cfRule>
    <cfRule type="containsText" dxfId="109" priority="45" operator="containsText" text="RIESGO ALTO">
      <formula>NOT(ISERROR(SEARCH("RIESGO ALTO",U40)))</formula>
    </cfRule>
    <cfRule type="containsText" dxfId="108" priority="46" operator="containsText" text="RIESGO EXTREMO">
      <formula>NOT(ISERROR(SEARCH("RIESGO EXTREMO",U40)))</formula>
    </cfRule>
  </conditionalFormatting>
  <conditionalFormatting sqref="V37">
    <cfRule type="containsText" dxfId="107" priority="67" operator="containsText" text="RIESGO BAJO">
      <formula>NOT(ISERROR(SEARCH("RIESGO BAJO",V37)))</formula>
    </cfRule>
    <cfRule type="containsText" dxfId="106" priority="68" operator="containsText" text="RIESGO MODERADO">
      <formula>NOT(ISERROR(SEARCH("RIESGO MODERADO",V37)))</formula>
    </cfRule>
    <cfRule type="containsText" dxfId="105" priority="69" operator="containsText" text="RIESGO ALTO">
      <formula>NOT(ISERROR(SEARCH("RIESGO ALTO",V37)))</formula>
    </cfRule>
    <cfRule type="containsText" dxfId="104" priority="70" operator="containsText" text="RIESGO EXTREMO">
      <formula>NOT(ISERROR(SEARCH("RIESGO EXTREMO",V37)))</formula>
    </cfRule>
  </conditionalFormatting>
  <conditionalFormatting sqref="V40">
    <cfRule type="containsText" dxfId="103" priority="63" operator="containsText" text="RIESGO BAJO">
      <formula>NOT(ISERROR(SEARCH("RIESGO BAJO",V40)))</formula>
    </cfRule>
    <cfRule type="containsText" dxfId="102" priority="64" operator="containsText" text="RIESGO MODERADO">
      <formula>NOT(ISERROR(SEARCH("RIESGO MODERADO",V40)))</formula>
    </cfRule>
    <cfRule type="containsText" dxfId="101" priority="65" operator="containsText" text="RIESGO ALTO">
      <formula>NOT(ISERROR(SEARCH("RIESGO ALTO",V40)))</formula>
    </cfRule>
    <cfRule type="containsText" dxfId="100" priority="66" operator="containsText" text="RIESGO EXTREMO">
      <formula>NOT(ISERROR(SEARCH("RIESGO EXTREMO",V40)))</formula>
    </cfRule>
  </conditionalFormatting>
  <conditionalFormatting sqref="U37">
    <cfRule type="containsText" dxfId="99" priority="47" operator="containsText" text="RIESGO BAJO">
      <formula>NOT(ISERROR(SEARCH("RIESGO BAJO",U37)))</formula>
    </cfRule>
    <cfRule type="containsText" dxfId="98" priority="48" operator="containsText" text="RIESGO MODERADO">
      <formula>NOT(ISERROR(SEARCH("RIESGO MODERADO",U37)))</formula>
    </cfRule>
    <cfRule type="containsText" dxfId="97" priority="49" operator="containsText" text="RIESGO ALTO">
      <formula>NOT(ISERROR(SEARCH("RIESGO ALTO",U37)))</formula>
    </cfRule>
    <cfRule type="containsText" dxfId="96"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31">
    <dataValidation type="list" allowBlank="1" showInputMessage="1" showErrorMessage="1" sqref="Q37 Q40" xr:uid="{D4D6B17D-2A44-42E2-ACE8-E7DEE987EFF9}">
      <formula1>#REF!</formula1>
    </dataValidation>
    <dataValidation type="list" allowBlank="1" showInputMessage="1" showErrorMessage="1" sqref="AJ40:AJ43" xr:uid="{7875AC6B-7B13-4A68-AA78-E35F4FD5DBB4}">
      <formula1>$AA$24:$AA$25</formula1>
    </dataValidation>
    <dataValidation type="list" allowBlank="1" showInputMessage="1" showErrorMessage="1" sqref="AK40:AK43" xr:uid="{320A29A7-293C-47B0-8B5D-A3850DC6A1FF}">
      <formula1>$AJ$24:$AJ$25</formula1>
    </dataValidation>
    <dataValidation type="list" allowBlank="1" showInputMessage="1" showErrorMessage="1" sqref="AL40:AL43" xr:uid="{CCD8F003-AC9B-41B9-A4A1-98616E41EF91}">
      <formula1>$AK$24:$AK$25</formula1>
    </dataValidation>
    <dataValidation type="list" allowBlank="1" showInputMessage="1" showErrorMessage="1" sqref="AM40:AM43" xr:uid="{E5A55555-7458-4A49-8D0A-83DD3CD57234}">
      <formula1>$AL$24:$AL$25</formula1>
    </dataValidation>
    <dataValidation type="list" allowBlank="1" showInputMessage="1" showErrorMessage="1" sqref="AN40:AN43" xr:uid="{5DBA3A27-F53E-45AB-99F1-4865D8F1EA31}">
      <formula1>$AM$24:$AM$36</formula1>
    </dataValidation>
    <dataValidation type="list" allowBlank="1" showInputMessage="1" showErrorMessage="1" sqref="H37 H40" xr:uid="{9CD356A5-706D-4E75-B53B-183691D3A09D}">
      <formula1>$H$6:$H$12</formula1>
    </dataValidation>
    <dataValidation type="list" allowBlank="1" showInputMessage="1" showErrorMessage="1" sqref="G40 G37" xr:uid="{955F598A-6BC2-42CD-829D-9632EC760D15}">
      <formula1>$G$6:$G$11</formula1>
    </dataValidation>
    <dataValidation type="list" allowBlank="1" showInputMessage="1" showErrorMessage="1" sqref="F37 F40" xr:uid="{90B0DAC0-D6F4-46AA-AB52-BE98EBABA511}">
      <formula1>$F$6:$F$11</formula1>
    </dataValidation>
    <dataValidation type="list" allowBlank="1" showInputMessage="1" showErrorMessage="1" sqref="BL37:BM43" xr:uid="{0FEB9506-31F2-4DD3-8FDD-EFC8B768A02F}">
      <formula1>$BL$6:$BL$7</formula1>
    </dataValidation>
    <dataValidation type="list" allowBlank="1" showInputMessage="1" showErrorMessage="1" sqref="M37:M43 S37:S43" xr:uid="{4E31EAD2-AF50-47C4-81BC-82D6356FAE9E}">
      <formula1>$M$6:$M$10</formula1>
    </dataValidation>
    <dataValidation type="list" allowBlank="1" showInputMessage="1" showErrorMessage="1" sqref="L37:L43 R37:R43" xr:uid="{6FF6466C-2A2A-419C-B980-FE2216136CB9}">
      <formula1>$L$6:$L$10</formula1>
    </dataValidation>
    <dataValidation type="list" allowBlank="1" showInputMessage="1" showErrorMessage="1" sqref="AO37:AO43" xr:uid="{B01C31E7-926B-4B75-8C49-A924A27BD3DD}">
      <formula1>$AO$6:$AO$7</formula1>
    </dataValidation>
    <dataValidation type="list" allowBlank="1" showInputMessage="1" showErrorMessage="1" sqref="AI37:AI43" xr:uid="{7AA1CAD1-3087-48BF-9197-11BF45E23CB0}">
      <formula1>$AI$6:$AI$7</formula1>
    </dataValidation>
    <dataValidation type="list" allowBlank="1" showInputMessage="1" showErrorMessage="1" sqref="AC37:AC43" xr:uid="{7730A856-E920-4B30-9831-BF77ADA1C9A7}">
      <formula1>$AC$6:$AC$7</formula1>
    </dataValidation>
    <dataValidation type="list" allowBlank="1" showInputMessage="1" showErrorMessage="1" sqref="BF37:BF43" xr:uid="{35BE6836-A3D7-49DA-BCB3-D70DE6418939}">
      <formula1>$BF$6:$BF$8</formula1>
    </dataValidation>
    <dataValidation type="list" allowBlank="1" showInputMessage="1" showErrorMessage="1" sqref="AV37:AV43" xr:uid="{55336C7E-F7C0-4627-8FEC-6F6505518236}">
      <formula1>$AV$6:$AV$8</formula1>
    </dataValidation>
    <dataValidation type="list" allowBlank="1" showInputMessage="1" showErrorMessage="1" sqref="AU37:AU43" xr:uid="{12B3FD5C-4285-4E52-9C6D-5EACD0A56C46}">
      <formula1>$AU$6:$AU$7</formula1>
    </dataValidation>
    <dataValidation type="list" allowBlank="1" showInputMessage="1" showErrorMessage="1" sqref="AT37:AT43" xr:uid="{05C05812-866B-4EC6-AD46-B7A41E8B12F9}">
      <formula1>$AT$6:$AT$7</formula1>
    </dataValidation>
    <dataValidation type="list" allowBlank="1" showInputMessage="1" showErrorMessage="1" sqref="AS37:AS43" xr:uid="{CA5ED1AF-93D7-4472-BB63-250025E35D96}">
      <formula1>$AS$6:$AS$8</formula1>
    </dataValidation>
    <dataValidation type="list" allowBlank="1" showInputMessage="1" showErrorMessage="1" sqref="AR37:AR43" xr:uid="{CC41199B-D506-45FC-9CE1-F8DD773B27AD}">
      <formula1>$AR$6:$AR$7</formula1>
    </dataValidation>
    <dataValidation type="list" allowBlank="1" showInputMessage="1" showErrorMessage="1" sqref="AQ37:AQ43" xr:uid="{7B3EDD7B-ABC8-4797-B868-51958AD72441}">
      <formula1>$AQ$6:$AQ$7</formula1>
    </dataValidation>
    <dataValidation type="list" allowBlank="1" showInputMessage="1" showErrorMessage="1" sqref="AP37:AP43" xr:uid="{65BC31B3-D78F-48A0-A22B-5D97CAAB20D9}">
      <formula1>$AP$6:$AP$7</formula1>
    </dataValidation>
    <dataValidation type="list" allowBlank="1" showInputMessage="1" showErrorMessage="1" sqref="AK37:AM43" xr:uid="{1DCC9D69-C24E-484B-A086-ECD3AC217D74}">
      <formula1>$AK$6:$AK$7</formula1>
    </dataValidation>
    <dataValidation type="list" allowBlank="1" showInputMessage="1" showErrorMessage="1" sqref="AA37:AA43" xr:uid="{27A26B27-6370-4198-BB22-B5C9323ACF3E}">
      <formula1>$AA$6:$AA$7</formula1>
    </dataValidation>
    <dataValidation type="list" allowBlank="1" showInputMessage="1" showErrorMessage="1" sqref="AJ37:AJ43" xr:uid="{6019F59D-8CC8-44C2-983B-2CC2BD06271D}">
      <formula1>$AJ$6:$AJ$8</formula1>
    </dataValidation>
    <dataValidation type="list" allowBlank="1" showInputMessage="1" showErrorMessage="1" sqref="X37:X43" xr:uid="{C5B53AAE-2158-4E65-BE9D-02F977A655FE}">
      <formula1>$X$6:$X$7</formula1>
    </dataValidation>
    <dataValidation type="list" allowBlank="1" showInputMessage="1" showErrorMessage="1" sqref="BM37:BM43" xr:uid="{197F4A0E-4E57-41D7-9B7C-98404FCD8382}">
      <formula1>$BM$6:$BM$8</formula1>
    </dataValidation>
    <dataValidation type="list" allowBlank="1" showInputMessage="1" showErrorMessage="1" sqref="D37:D43" xr:uid="{9238A110-E47B-4F00-BDBC-F3A49854D7C9}">
      <formula1>$D$6:$D$25</formula1>
    </dataValidation>
    <dataValidation type="list" allowBlank="1" showInputMessage="1" showErrorMessage="1" sqref="E37:E43" xr:uid="{5469FD78-A919-4B74-BE0D-D2AA35C43F1C}">
      <formula1>$E$6:$E$15</formula1>
    </dataValidation>
    <dataValidation type="list" allowBlank="1" showInputMessage="1" showErrorMessage="1" sqref="AN37:AN43" xr:uid="{1225D9A7-5119-42D4-A9E1-769AD6B90671}">
      <formula1>$AN$6:$AN$14</formula1>
    </dataValidation>
  </dataValidations>
  <pageMargins left="0.25" right="0.25" top="0.75" bottom="0.75" header="0.3" footer="0.3"/>
  <pageSetup scale="21"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5D2D-F740-4FF6-A48C-6A917D5B092A}">
  <sheetPr>
    <tabColor theme="8" tint="-0.249977111117893"/>
  </sheetPr>
  <dimension ref="A1:EH138"/>
  <sheetViews>
    <sheetView showGridLines="0" zoomScale="70" zoomScaleNormal="70" zoomScaleSheetLayoutView="10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2.4414062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72" width="11.44140625" style="1" customWidth="1"/>
    <col min="73"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770</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138" s="4" customFormat="1" ht="15.05" hidden="1" thickBot="1" x14ac:dyDescent="0.35">
      <c r="B33" s="15"/>
      <c r="C33" s="27"/>
      <c r="AG33" s="16"/>
      <c r="AH33" s="16"/>
      <c r="BR33" s="27"/>
    </row>
    <row r="34" spans="1:138" s="4" customFormat="1" ht="15.05" hidden="1" thickBot="1" x14ac:dyDescent="0.35">
      <c r="B34" s="15"/>
      <c r="C34" s="27"/>
      <c r="AG34" s="16"/>
      <c r="AH34" s="16"/>
      <c r="BR34" s="27"/>
    </row>
    <row r="35" spans="1:138"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138"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138" s="36" customFormat="1" ht="133.55000000000001" customHeight="1" x14ac:dyDescent="0.25">
      <c r="A37" s="150">
        <v>11</v>
      </c>
      <c r="B37" s="150" t="s">
        <v>483</v>
      </c>
      <c r="C37" s="99" t="s">
        <v>47</v>
      </c>
      <c r="D37" s="75" t="s">
        <v>47</v>
      </c>
      <c r="E37" s="151" t="s">
        <v>32</v>
      </c>
      <c r="F37" s="152" t="s">
        <v>69</v>
      </c>
      <c r="G37" s="152" t="s">
        <v>77</v>
      </c>
      <c r="H37" s="152" t="s">
        <v>71</v>
      </c>
      <c r="I37" s="153" t="s">
        <v>205</v>
      </c>
      <c r="J37" s="154" t="s">
        <v>206</v>
      </c>
      <c r="K37" s="153" t="s">
        <v>207</v>
      </c>
      <c r="L37" s="155">
        <v>1</v>
      </c>
      <c r="M37" s="155">
        <v>3</v>
      </c>
      <c r="N37" s="156">
        <f>+L37*M37</f>
        <v>3</v>
      </c>
      <c r="O37" s="205" t="str">
        <f>(CONCATENATE(L37,M37))</f>
        <v>13</v>
      </c>
      <c r="P37" s="205" t="str">
        <f>IF(OR(O37="11",O37="12",O37="21",O37="22",O37="31"),$P$9,IF(OR(O37="41",O37="32",O37="23",O37="13"),$P$8,IF(OR(O37="51",O37="52",O37="42",O37="43",O37="33",O37="24",O37="14"),$P$7,IF(OR(O37="53",O37="54",O37="44",O37="34",O37="55",O37="45",O37="35",O37="25",O37="15"),$P$6,0))))</f>
        <v>RIESGO MODERADO</v>
      </c>
      <c r="Q37" s="205" t="s">
        <v>90</v>
      </c>
      <c r="R37" s="187">
        <f>+IF(INT(L37-BO37)&lt;=1,1,INT(L37-BO37))</f>
        <v>1</v>
      </c>
      <c r="S37" s="187">
        <f>INT(M37-BQ37)</f>
        <v>1</v>
      </c>
      <c r="T37" s="156">
        <f>+R37*S37</f>
        <v>1</v>
      </c>
      <c r="U37" s="205" t="str">
        <f>(CONCATENATE(R37,S37))</f>
        <v>11</v>
      </c>
      <c r="V37" s="205" t="str">
        <f>IF(OR(U37="11",U37="12",U37="21",U37="22",U37="31"),$P$9,IF(OR(U37="41",U37="32",U37="23",U37="13"),$P$8,IF(OR(U37="51",U37="52",U37="42",U37="43",U37="33",U37="24",U37="14"),$P$7,IF(OR(U37="53",U37="54",U37="44",U37="34",U37="55",U37="45",U37="35",U37="25",U37="15"),$P$6,0))))</f>
        <v>RIESGO BAJO</v>
      </c>
      <c r="W37" s="152" t="s">
        <v>523</v>
      </c>
      <c r="X37" s="152" t="s">
        <v>23</v>
      </c>
      <c r="Y37" s="76" t="s">
        <v>769</v>
      </c>
      <c r="Z37" s="80" t="s">
        <v>208</v>
      </c>
      <c r="AA37" s="33" t="s">
        <v>23</v>
      </c>
      <c r="AB37" s="80" t="s">
        <v>380</v>
      </c>
      <c r="AC37" s="33" t="s">
        <v>7</v>
      </c>
      <c r="AD37" s="72">
        <f>+SUM(AE37:AH37)</f>
        <v>0</v>
      </c>
      <c r="AE37" s="33">
        <v>0</v>
      </c>
      <c r="AF37" s="33">
        <v>0</v>
      </c>
      <c r="AG37" s="33">
        <v>0</v>
      </c>
      <c r="AH37" s="33">
        <v>0</v>
      </c>
      <c r="AI37" s="33" t="s">
        <v>6</v>
      </c>
      <c r="AJ37" s="33" t="s">
        <v>20</v>
      </c>
      <c r="AK37" s="33" t="s">
        <v>6</v>
      </c>
      <c r="AL37" s="33" t="s">
        <v>6</v>
      </c>
      <c r="AM37" s="33" t="s">
        <v>6</v>
      </c>
      <c r="AN37" s="33" t="s">
        <v>30</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149">
        <f>+AVERAGE(BI37:BI38)</f>
        <v>100</v>
      </c>
      <c r="BK37" s="186" t="str">
        <f>IF(BJ37&lt;50,"Débil",IF(BJ37=100,"Fuerte","Moderado"))</f>
        <v>Fuerte</v>
      </c>
      <c r="BL37" s="39" t="s">
        <v>165</v>
      </c>
      <c r="BM37" s="39" t="s">
        <v>167</v>
      </c>
      <c r="BN37" s="66">
        <f>IF(E37=$E$7,0,IF(AND(BK37="Fuerte",BL37="Directamente"),2,IF(AND(BK37="Moderado",BL37="Directamente"),1,0)))</f>
        <v>2</v>
      </c>
      <c r="BO37" s="185">
        <f>+AVERAGE(BN37:BN38)</f>
        <v>2</v>
      </c>
      <c r="BP37" s="66">
        <f>IF(D37=$E$7,0,IF(AND(BK37="Fuerte",BL37="Indirectamente"),1,IF(AND(BK37="Fuerte",BL37="Directamente"),2,IF(AND(BK37="Moderado",BL37="Directamente"),1,0))))</f>
        <v>2</v>
      </c>
      <c r="BQ37" s="185">
        <f>+AVERAGE(BP37:BP38)</f>
        <v>2</v>
      </c>
      <c r="BR37" s="99" t="s">
        <v>47</v>
      </c>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row>
    <row r="38" spans="1:138" s="36" customFormat="1" ht="133.55000000000001" customHeight="1" x14ac:dyDescent="0.25">
      <c r="A38" s="150"/>
      <c r="B38" s="150"/>
      <c r="C38" s="99" t="s">
        <v>47</v>
      </c>
      <c r="D38" s="75" t="s">
        <v>47</v>
      </c>
      <c r="E38" s="151"/>
      <c r="F38" s="152"/>
      <c r="G38" s="152"/>
      <c r="H38" s="152"/>
      <c r="I38" s="153"/>
      <c r="J38" s="154"/>
      <c r="K38" s="153"/>
      <c r="L38" s="155"/>
      <c r="M38" s="155"/>
      <c r="N38" s="156">
        <f>+L38*M38</f>
        <v>0</v>
      </c>
      <c r="O38" s="205" t="str">
        <f>(CONCATENATE(L38,M38))</f>
        <v/>
      </c>
      <c r="P38" s="205">
        <f>IF(OR(O38="11",O38="12",O38="21",O38="22",O38="31"),$P$9,IF(OR(O38="41",O38="32",O38="23",O38="13"),$P$8,IF(OR(O38="51",O38="52",O38="42",O38="43",O38="33",O38="24",O38="14"),$P$7,IF(OR(O38="53",O38="54",O38="44",O38="34",O38="55",O38="45",O38="35",O38="25",O38="15"),$P$6,0))))</f>
        <v>0</v>
      </c>
      <c r="Q38" s="205"/>
      <c r="R38" s="155">
        <f>+L38-BN38</f>
        <v>-2</v>
      </c>
      <c r="S38" s="155">
        <f>+M38-BQ38</f>
        <v>0</v>
      </c>
      <c r="T38" s="156">
        <f>+R38*S38</f>
        <v>0</v>
      </c>
      <c r="U38" s="205" t="str">
        <f>(CONCATENATE(R38,S38))</f>
        <v>-20</v>
      </c>
      <c r="V38" s="205">
        <f>IF(OR(U38="11",U38="12",U38="21",U38="22",U38="31"),$P$9,IF(OR(U38="41",U38="32",U38="23",U38="13"),$P$8,IF(OR(U38="51",U38="52",U38="42",U38="43",U38="33",U38="24",U38="14"),$P$7,IF(OR(U38="53",U38="54",U38="44",U38="34",U38="55",U38="45",U38="35",U38="25",U38="15"),$P$6,0))))</f>
        <v>0</v>
      </c>
      <c r="W38" s="155"/>
      <c r="X38" s="155"/>
      <c r="Y38" s="76" t="s">
        <v>524</v>
      </c>
      <c r="Z38" s="80" t="s">
        <v>209</v>
      </c>
      <c r="AA38" s="33" t="s">
        <v>23</v>
      </c>
      <c r="AB38" s="80" t="s">
        <v>381</v>
      </c>
      <c r="AC38" s="33" t="s">
        <v>7</v>
      </c>
      <c r="AD38" s="72">
        <f>+SUM(AE38:AH38)</f>
        <v>0</v>
      </c>
      <c r="AE38" s="33">
        <v>0</v>
      </c>
      <c r="AF38" s="33">
        <v>0</v>
      </c>
      <c r="AG38" s="33">
        <v>0</v>
      </c>
      <c r="AH38" s="33">
        <v>0</v>
      </c>
      <c r="AI38" s="33" t="s">
        <v>6</v>
      </c>
      <c r="AJ38" s="33" t="s">
        <v>20</v>
      </c>
      <c r="AK38" s="33" t="s">
        <v>23</v>
      </c>
      <c r="AL38" s="33" t="s">
        <v>6</v>
      </c>
      <c r="AM38" s="33" t="s">
        <v>6</v>
      </c>
      <c r="AN38" s="33" t="s">
        <v>30</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+IF(BH38=$BE$6,100,IF(BH38=$BE$7,50,0))</f>
        <v>100</v>
      </c>
      <c r="BJ38" s="149"/>
      <c r="BK38" s="186"/>
      <c r="BL38" s="39" t="s">
        <v>165</v>
      </c>
      <c r="BM38" s="39" t="s">
        <v>167</v>
      </c>
      <c r="BN38" s="66">
        <f>IF(E38=$E$7,0,IF(AND(BK37="Fuerte",BL38="Directamente"),2,IF(AND(BK37="Moderado",BL38="Directamente"),1,0)))</f>
        <v>2</v>
      </c>
      <c r="BO38" s="185"/>
      <c r="BP38" s="66">
        <f>IF(D38=$E$7,0,IF(AND(BK37="Fuerte",BL38="Indirectamente"),1,IF(AND(BK37="Fuerte",BL38="Directamente"),2,IF(AND(BK37="Moderado",BL38="Directamente"),1,0))))</f>
        <v>2</v>
      </c>
      <c r="BQ38" s="185"/>
      <c r="BR38" s="99" t="s">
        <v>47</v>
      </c>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row>
    <row r="39" spans="1:138" s="36" customFormat="1" ht="102.7" customHeight="1" x14ac:dyDescent="0.25">
      <c r="A39" s="150">
        <v>12</v>
      </c>
      <c r="B39" s="150" t="s">
        <v>484</v>
      </c>
      <c r="C39" s="99" t="s">
        <v>47</v>
      </c>
      <c r="D39" s="75" t="s">
        <v>47</v>
      </c>
      <c r="E39" s="151" t="s">
        <v>32</v>
      </c>
      <c r="F39" s="152" t="s">
        <v>69</v>
      </c>
      <c r="G39" s="152" t="s">
        <v>77</v>
      </c>
      <c r="H39" s="152" t="s">
        <v>71</v>
      </c>
      <c r="I39" s="153" t="s">
        <v>210</v>
      </c>
      <c r="J39" s="154" t="s">
        <v>211</v>
      </c>
      <c r="K39" s="153" t="s">
        <v>207</v>
      </c>
      <c r="L39" s="155">
        <v>2</v>
      </c>
      <c r="M39" s="155">
        <v>4</v>
      </c>
      <c r="N39" s="156">
        <f>+L39*M39</f>
        <v>8</v>
      </c>
      <c r="O39" s="205" t="str">
        <f>(CONCATENATE(L39,M39))</f>
        <v>24</v>
      </c>
      <c r="P39" s="205" t="str">
        <f>IF(OR(O39="11",O39="12",O39="21",O39="22",O39="31"),$P$9,IF(OR(O39="41",O39="32",O39="23",O39="13"),$P$8,IF(OR(O39="51",O39="52",O39="42",O39="43",O39="33",O39="24",O39="14"),$P$7,IF(OR(O39="53",O39="54",O39="44",O39="34",O39="55",O39="45",O39="35",O39="25",O39="15"),$P$6,0))))</f>
        <v>RIESGO ALTO</v>
      </c>
      <c r="Q39" s="205" t="s">
        <v>90</v>
      </c>
      <c r="R39" s="187">
        <f>+IF(INT(L39-BO39)&lt;=1,1,INT(L39-BO39))</f>
        <v>1</v>
      </c>
      <c r="S39" s="187">
        <f>INT(M39-BQ39)</f>
        <v>2</v>
      </c>
      <c r="T39" s="156">
        <f>+R39*S39</f>
        <v>2</v>
      </c>
      <c r="U39" s="205" t="str">
        <f>(CONCATENATE(R39,S39))</f>
        <v>12</v>
      </c>
      <c r="V39" s="205" t="str">
        <f>IF(OR(U39="11",U39="12",U39="21",U39="22",U39="31"),$P$9,IF(OR(U39="41",U39="32",U39="23",U39="13"),$P$8,IF(OR(U39="51",U39="52",U39="42",U39="43",U39="33",U39="24",U39="14"),$P$7,IF(OR(U39="53",U39="54",U39="44",U39="34",U39="55",U39="45",U39="35",U39="25",U39="15"),$P$6,0))))</f>
        <v>RIESGO BAJO</v>
      </c>
      <c r="W39" s="152" t="s">
        <v>523</v>
      </c>
      <c r="X39" s="152" t="s">
        <v>23</v>
      </c>
      <c r="Y39" s="76" t="s">
        <v>524</v>
      </c>
      <c r="Z39" s="80" t="s">
        <v>209</v>
      </c>
      <c r="AA39" s="33" t="s">
        <v>23</v>
      </c>
      <c r="AB39" s="80" t="s">
        <v>381</v>
      </c>
      <c r="AC39" s="33" t="s">
        <v>7</v>
      </c>
      <c r="AD39" s="72">
        <f>+SUM(AE39:AH39)</f>
        <v>0</v>
      </c>
      <c r="AE39" s="33">
        <v>0</v>
      </c>
      <c r="AF39" s="33">
        <v>0</v>
      </c>
      <c r="AG39" s="33">
        <v>0</v>
      </c>
      <c r="AH39" s="33">
        <v>0</v>
      </c>
      <c r="AI39" s="33" t="s">
        <v>6</v>
      </c>
      <c r="AJ39" s="33" t="s">
        <v>20</v>
      </c>
      <c r="AK39" s="33" t="s">
        <v>23</v>
      </c>
      <c r="AL39" s="33" t="s">
        <v>6</v>
      </c>
      <c r="AM39" s="33" t="s">
        <v>6</v>
      </c>
      <c r="AN39" s="33" t="s">
        <v>30</v>
      </c>
      <c r="AO39" s="33" t="s">
        <v>117</v>
      </c>
      <c r="AP39" s="33" t="s">
        <v>101</v>
      </c>
      <c r="AQ39" s="33" t="s">
        <v>103</v>
      </c>
      <c r="AR39" s="33" t="s">
        <v>105</v>
      </c>
      <c r="AS39" s="33" t="str">
        <f>+IF(AJ39="Preventivo","Prevenir",IF(AJ39="Detectivo","Detectar","No es un control"))</f>
        <v>Prevenir</v>
      </c>
      <c r="AT39" s="80" t="s">
        <v>108</v>
      </c>
      <c r="AU39" s="80" t="s">
        <v>110</v>
      </c>
      <c r="AV39" s="80" t="s">
        <v>112</v>
      </c>
      <c r="AW39" s="33">
        <f>+IF(AP39=$AP$6,$AP$10,$AP$11)</f>
        <v>15</v>
      </c>
      <c r="AX39" s="33">
        <f>+IF(AQ39=$AQ$6,$AQ$10,$AQ$11)</f>
        <v>15</v>
      </c>
      <c r="AY39" s="33">
        <f>+IF(AR39=$AR$6,$AR$10,$AR$11)</f>
        <v>15</v>
      </c>
      <c r="AZ39" s="33">
        <f>IF(AS39=$AS$6,$AS$10,IF(AS39=$AS$7,$AS$11,0))</f>
        <v>15</v>
      </c>
      <c r="BA39" s="33">
        <f>+IF(AT39=$AT$6,$AT$10,$AT$11)</f>
        <v>15</v>
      </c>
      <c r="BB39" s="33">
        <f>+IF(AU39=$AU$6,$AU$10,$AU$11)</f>
        <v>15</v>
      </c>
      <c r="BC39" s="33">
        <f>IF(AV39=$AV$6,$AV$10,IF(AV39=$AV$7,$AV$11,0))</f>
        <v>10</v>
      </c>
      <c r="BD39" s="72">
        <f>SUM(AW39:BC39)</f>
        <v>100</v>
      </c>
      <c r="BE39" s="72" t="str">
        <f>+IF(BD39&lt;=85,"Débil",IF(AND(BD39&gt;85,BD39&lt;96),"Moderado","Fuerte"))</f>
        <v>Fuerte</v>
      </c>
      <c r="BF39" s="34" t="s">
        <v>156</v>
      </c>
      <c r="BG39" s="72" t="str">
        <f>+IF(BF39=$BF$6,"Fuerte",IF(BF39=$BF$7,"Moderado","Débil"))</f>
        <v>Fuerte</v>
      </c>
      <c r="BH39" s="72" t="str">
        <f>+IF(AND(BE39="Fuerte",BG39="Fuerte"),"Fuerte",IF(BE39="Débil","Débil",IF(BG39="Débil","Débil","Moderado")))</f>
        <v>Fuerte</v>
      </c>
      <c r="BI39" s="72">
        <f>+IF(BH39=$BE$6,100,IF(BH39=$BE$7,50,0))</f>
        <v>100</v>
      </c>
      <c r="BJ39" s="149">
        <f>+AVERAGE(BI39:BI40)</f>
        <v>100</v>
      </c>
      <c r="BK39" s="186" t="str">
        <f>IF(BJ39&lt;50,"Débil",IF(BJ39=100,"Fuerte","Moderado"))</f>
        <v>Fuerte</v>
      </c>
      <c r="BL39" s="39" t="s">
        <v>165</v>
      </c>
      <c r="BM39" s="39" t="s">
        <v>167</v>
      </c>
      <c r="BN39" s="66">
        <f>IF(E39=$E$7,0,IF(AND(BK39="Fuerte",BL39="Directamente"),2,IF(AND(BK39="Moderado",BL39="Directamente"),1,0)))</f>
        <v>2</v>
      </c>
      <c r="BO39" s="185">
        <f>+AVERAGE(BN39:BN40)</f>
        <v>2</v>
      </c>
      <c r="BP39" s="66">
        <f>IF(D39=$E$7,0,IF(AND(BK39="Fuerte",BL39="Indirectamente"),1,IF(AND(BK39="Fuerte",BL39="Directamente"),2,IF(AND(BK39="Moderado",BL39="Directamente"),1,0))))</f>
        <v>2</v>
      </c>
      <c r="BQ39" s="185">
        <f>+AVERAGE(BP39:BP40)</f>
        <v>2</v>
      </c>
      <c r="BR39" s="99" t="s">
        <v>47</v>
      </c>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row>
    <row r="40" spans="1:138" s="36" customFormat="1" ht="102.7" customHeight="1" x14ac:dyDescent="0.25">
      <c r="A40" s="150"/>
      <c r="B40" s="150"/>
      <c r="C40" s="99" t="s">
        <v>47</v>
      </c>
      <c r="D40" s="75" t="s">
        <v>47</v>
      </c>
      <c r="E40" s="151"/>
      <c r="F40" s="152"/>
      <c r="G40" s="152"/>
      <c r="H40" s="152"/>
      <c r="I40" s="153"/>
      <c r="J40" s="154"/>
      <c r="K40" s="153"/>
      <c r="L40" s="155"/>
      <c r="M40" s="155"/>
      <c r="N40" s="156">
        <f>+L40*M40</f>
        <v>0</v>
      </c>
      <c r="O40" s="205" t="str">
        <f>(CONCATENATE(L40,M40))</f>
        <v/>
      </c>
      <c r="P40" s="205">
        <f>IF(OR(O40="11",O40="12",O40="21",O40="22",O40="31"),$P$9,IF(OR(O40="41",O40="32",O40="23",O40="13"),$P$8,IF(OR(O40="51",O40="52",O40="42",O40="43",O40="33",O40="24",O40="14"),$P$7,IF(OR(O40="53",O40="54",O40="44",O40="34",O40="55",O40="45",O40="35",O40="25",O40="15"),$P$6,0))))</f>
        <v>0</v>
      </c>
      <c r="Q40" s="205"/>
      <c r="R40" s="155">
        <f>+L40-BN40</f>
        <v>-2</v>
      </c>
      <c r="S40" s="155">
        <f>+M40-BQ40</f>
        <v>0</v>
      </c>
      <c r="T40" s="156">
        <f>+R40*S40</f>
        <v>0</v>
      </c>
      <c r="U40" s="205" t="str">
        <f>(CONCATENATE(R40,S40))</f>
        <v>-20</v>
      </c>
      <c r="V40" s="205">
        <f>IF(OR(U40="11",U40="12",U40="21",U40="22",U40="31"),$P$9,IF(OR(U40="41",U40="32",U40="23",U40="13"),$P$8,IF(OR(U40="51",U40="52",U40="42",U40="43",U40="33",U40="24",U40="14"),$P$7,IF(OR(U40="53",U40="54",U40="44",U40="34",U40="55",U40="45",U40="35",U40="25",U40="15"),$P$6,0))))</f>
        <v>0</v>
      </c>
      <c r="W40" s="155"/>
      <c r="X40" s="155"/>
      <c r="Y40" s="76" t="s">
        <v>525</v>
      </c>
      <c r="Z40" s="80" t="s">
        <v>209</v>
      </c>
      <c r="AA40" s="33" t="s">
        <v>23</v>
      </c>
      <c r="AB40" s="80" t="s">
        <v>382</v>
      </c>
      <c r="AC40" s="33" t="s">
        <v>7</v>
      </c>
      <c r="AD40" s="72">
        <f>+SUM(AE40:AH40)</f>
        <v>0</v>
      </c>
      <c r="AE40" s="33">
        <v>0</v>
      </c>
      <c r="AF40" s="33">
        <v>0</v>
      </c>
      <c r="AG40" s="33">
        <v>0</v>
      </c>
      <c r="AH40" s="33">
        <v>0</v>
      </c>
      <c r="AI40" s="33" t="s">
        <v>6</v>
      </c>
      <c r="AJ40" s="33" t="s">
        <v>20</v>
      </c>
      <c r="AK40" s="33" t="s">
        <v>23</v>
      </c>
      <c r="AL40" s="33" t="s">
        <v>6</v>
      </c>
      <c r="AM40" s="33" t="s">
        <v>6</v>
      </c>
      <c r="AN40" s="33" t="s">
        <v>30</v>
      </c>
      <c r="AO40" s="33" t="s">
        <v>117</v>
      </c>
      <c r="AP40" s="33" t="s">
        <v>101</v>
      </c>
      <c r="AQ40" s="33" t="s">
        <v>103</v>
      </c>
      <c r="AR40" s="33" t="s">
        <v>105</v>
      </c>
      <c r="AS40" s="33" t="str">
        <f>+IF(AJ40="Preventivo","Prevenir",IF(AJ40="Detectivo","Detectar","No es un control"))</f>
        <v>Prevenir</v>
      </c>
      <c r="AT40" s="80" t="s">
        <v>108</v>
      </c>
      <c r="AU40" s="80" t="s">
        <v>110</v>
      </c>
      <c r="AV40" s="80" t="s">
        <v>112</v>
      </c>
      <c r="AW40" s="33">
        <f>+IF(AP40=$AP$6,$AP$10,$AP$11)</f>
        <v>15</v>
      </c>
      <c r="AX40" s="33">
        <f>+IF(AQ40=$AQ$6,$AQ$10,$AQ$11)</f>
        <v>15</v>
      </c>
      <c r="AY40" s="33">
        <f>+IF(AR40=$AR$6,$AR$10,$AR$11)</f>
        <v>15</v>
      </c>
      <c r="AZ40" s="33">
        <f>IF(AS40=$AS$6,$AS$10,IF(AS40=$AS$7,$AS$11,0))</f>
        <v>15</v>
      </c>
      <c r="BA40" s="33">
        <f>+IF(AT40=$AT$6,$AT$10,$AT$11)</f>
        <v>15</v>
      </c>
      <c r="BB40" s="33">
        <f>+IF(AU40=$AU$6,$AU$10,$AU$11)</f>
        <v>15</v>
      </c>
      <c r="BC40" s="33">
        <f>IF(AV40=$AV$6,$AV$10,IF(AV40=$AV$7,$AV$11,0))</f>
        <v>10</v>
      </c>
      <c r="BD40" s="72">
        <f>SUM(AW40:BC40)</f>
        <v>100</v>
      </c>
      <c r="BE40" s="72" t="str">
        <f>+IF(BD40&lt;=85,"Débil",IF(AND(BD40&gt;85,BD40&lt;96),"Moderado","Fuerte"))</f>
        <v>Fuerte</v>
      </c>
      <c r="BF40" s="34" t="s">
        <v>156</v>
      </c>
      <c r="BG40" s="72" t="str">
        <f>+IF(BF40=$BF$6,"Fuerte",IF(BF40=$BF$7,"Moderado","Débil"))</f>
        <v>Fuerte</v>
      </c>
      <c r="BH40" s="72" t="str">
        <f>+IF(AND(BE40="Fuerte",BG40="Fuerte"),"Fuerte",IF(BE40="Débil","Débil",IF(BG40="Débil","Débil","Moderado")))</f>
        <v>Fuerte</v>
      </c>
      <c r="BI40" s="72">
        <f>+IF(BH40=$BE$6,100,IF(BH40=$BE$7,50,0))</f>
        <v>100</v>
      </c>
      <c r="BJ40" s="149"/>
      <c r="BK40" s="186"/>
      <c r="BL40" s="39" t="s">
        <v>165</v>
      </c>
      <c r="BM40" s="39" t="s">
        <v>167</v>
      </c>
      <c r="BN40" s="66">
        <f>IF(E40=$E$7,0,IF(AND(BK39="Fuerte",BL40="Directamente"),2,IF(AND(BK39="Moderado",BL40="Directamente"),1,0)))</f>
        <v>2</v>
      </c>
      <c r="BO40" s="185"/>
      <c r="BP40" s="66">
        <f>IF(D40=$E$7,0,IF(AND(BK39="Fuerte",BL40="Indirectamente"),1,IF(AND(BK39="Fuerte",BL40="Directamente"),2,IF(AND(BK39="Moderado",BL40="Directamente"),1,0))))</f>
        <v>2</v>
      </c>
      <c r="BQ40" s="185"/>
      <c r="BR40" s="99" t="s">
        <v>47</v>
      </c>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row>
    <row r="41" spans="1:138" s="51" customFormat="1" x14ac:dyDescent="0.25">
      <c r="B41" s="40"/>
      <c r="C41" s="41"/>
      <c r="D41" s="54"/>
      <c r="I41" s="53"/>
      <c r="K41" s="53"/>
      <c r="N41" s="209"/>
      <c r="O41" s="210"/>
      <c r="P41" s="52"/>
      <c r="Q41" s="55"/>
      <c r="T41" s="209"/>
      <c r="U41" s="210"/>
      <c r="V41" s="52"/>
      <c r="Z41" s="45"/>
      <c r="AA41" s="53"/>
      <c r="AB41" s="53"/>
      <c r="AC41" s="53"/>
      <c r="AD41" s="53"/>
      <c r="AE41" s="53"/>
      <c r="AF41" s="53"/>
      <c r="AG41" s="53"/>
      <c r="AH41" s="53"/>
      <c r="AI41" s="53"/>
      <c r="AJ41" s="53"/>
      <c r="AK41" s="53"/>
      <c r="AL41" s="53"/>
      <c r="AM41" s="53"/>
      <c r="AN41" s="53"/>
      <c r="AO41" s="53"/>
      <c r="AP41" s="45"/>
      <c r="AQ41" s="45"/>
      <c r="AR41" s="45"/>
      <c r="AS41" s="45"/>
      <c r="AT41" s="45"/>
      <c r="AU41" s="45"/>
      <c r="AV41" s="45"/>
      <c r="AW41" s="45"/>
      <c r="AX41" s="45"/>
      <c r="AY41" s="45"/>
      <c r="AZ41" s="45"/>
      <c r="BA41" s="45"/>
      <c r="BB41" s="45"/>
      <c r="BC41" s="45"/>
      <c r="BD41" s="45"/>
      <c r="BE41" s="45"/>
      <c r="BF41" s="53"/>
      <c r="BG41" s="53"/>
      <c r="BH41" s="53"/>
      <c r="BI41" s="53"/>
      <c r="BJ41" s="214"/>
      <c r="BK41" s="53"/>
      <c r="BR41" s="41"/>
    </row>
    <row r="42" spans="1:138" s="35" customFormat="1" x14ac:dyDescent="0.25">
      <c r="B42" s="40"/>
      <c r="C42" s="41"/>
      <c r="D42" s="46"/>
      <c r="I42" s="42"/>
      <c r="K42" s="42"/>
      <c r="N42" s="209"/>
      <c r="O42" s="210"/>
      <c r="P42" s="43"/>
      <c r="Q42" s="44"/>
      <c r="T42" s="209"/>
      <c r="U42" s="210"/>
      <c r="V42" s="43"/>
      <c r="Z42" s="45"/>
      <c r="AA42" s="42"/>
      <c r="AB42" s="42"/>
      <c r="AC42" s="42"/>
      <c r="AD42" s="42"/>
      <c r="AE42" s="42"/>
      <c r="AF42" s="42"/>
      <c r="AG42" s="42"/>
      <c r="AH42" s="42"/>
      <c r="AI42" s="42"/>
      <c r="AJ42" s="42"/>
      <c r="AK42" s="42"/>
      <c r="AL42" s="42"/>
      <c r="AM42" s="42"/>
      <c r="AN42" s="42"/>
      <c r="AO42" s="42"/>
      <c r="AP42" s="45"/>
      <c r="AQ42" s="45"/>
      <c r="AR42" s="45"/>
      <c r="AS42" s="45"/>
      <c r="AT42" s="45"/>
      <c r="AU42" s="45"/>
      <c r="AV42" s="45"/>
      <c r="AW42" s="45"/>
      <c r="AX42" s="45"/>
      <c r="AY42" s="45"/>
      <c r="AZ42" s="45"/>
      <c r="BA42" s="45"/>
      <c r="BB42" s="45"/>
      <c r="BC42" s="45"/>
      <c r="BD42" s="45"/>
      <c r="BE42" s="45"/>
      <c r="BF42" s="42"/>
      <c r="BG42" s="42"/>
      <c r="BH42" s="42"/>
      <c r="BI42" s="42"/>
      <c r="BJ42" s="214"/>
      <c r="BK42" s="42"/>
      <c r="BR42" s="41"/>
    </row>
    <row r="43" spans="1:138" x14ac:dyDescent="0.25">
      <c r="I43" s="22"/>
      <c r="K43" s="22"/>
      <c r="N43" s="203"/>
      <c r="O43" s="204"/>
      <c r="Q43" s="4"/>
      <c r="T43" s="203"/>
      <c r="U43" s="204"/>
      <c r="Z43" s="21"/>
      <c r="AA43" s="22"/>
      <c r="AB43" s="22"/>
      <c r="AC43" s="22"/>
      <c r="AD43" s="22"/>
      <c r="AE43" s="22"/>
      <c r="AF43" s="22"/>
      <c r="AG43" s="22"/>
      <c r="AH43" s="22"/>
      <c r="AI43" s="22"/>
      <c r="AJ43" s="22"/>
      <c r="AK43" s="22"/>
      <c r="AL43" s="22"/>
      <c r="AM43" s="22"/>
      <c r="AN43" s="22"/>
      <c r="AO43" s="22"/>
      <c r="AP43" s="21"/>
      <c r="AQ43" s="21"/>
      <c r="AR43" s="21"/>
      <c r="AS43" s="21"/>
      <c r="AT43" s="21"/>
      <c r="AU43" s="21"/>
      <c r="AV43" s="21"/>
      <c r="AW43" s="21"/>
      <c r="AX43" s="21"/>
      <c r="AY43" s="21"/>
      <c r="AZ43" s="21"/>
      <c r="BA43" s="21"/>
      <c r="BB43" s="21"/>
      <c r="BC43" s="21"/>
      <c r="BD43" s="21"/>
      <c r="BE43" s="21"/>
      <c r="BF43" s="22"/>
      <c r="BG43" s="22"/>
      <c r="BH43" s="22"/>
      <c r="BI43" s="22"/>
      <c r="BJ43" s="213"/>
      <c r="BK43" s="22"/>
    </row>
    <row r="44" spans="1:138" x14ac:dyDescent="0.25">
      <c r="I44" s="22"/>
      <c r="K44" s="22"/>
      <c r="N44" s="203"/>
      <c r="O44" s="204"/>
      <c r="Q44" s="4"/>
      <c r="T44" s="203"/>
      <c r="U44" s="204"/>
      <c r="Z44" s="21"/>
      <c r="AA44" s="22"/>
      <c r="AB44" s="22"/>
      <c r="AC44" s="22"/>
      <c r="AD44" s="22"/>
      <c r="AE44" s="22"/>
      <c r="AF44" s="22"/>
      <c r="AG44" s="22"/>
      <c r="AH44" s="22"/>
      <c r="AI44" s="22"/>
      <c r="AJ44" s="22"/>
      <c r="AK44" s="22"/>
      <c r="AL44" s="22"/>
      <c r="AM44" s="22"/>
      <c r="AN44" s="22"/>
      <c r="AO44" s="22"/>
      <c r="AP44" s="21"/>
      <c r="AQ44" s="21"/>
      <c r="AR44" s="21"/>
      <c r="AS44" s="21"/>
      <c r="AT44" s="21"/>
      <c r="AU44" s="21"/>
      <c r="AV44" s="21"/>
      <c r="AW44" s="21"/>
      <c r="AX44" s="21"/>
      <c r="AY44" s="21"/>
      <c r="AZ44" s="21"/>
      <c r="BA44" s="21"/>
      <c r="BB44" s="21"/>
      <c r="BC44" s="21"/>
      <c r="BD44" s="21"/>
      <c r="BE44" s="21"/>
      <c r="BF44" s="22"/>
      <c r="BG44" s="22"/>
      <c r="BH44" s="22"/>
      <c r="BI44" s="22"/>
      <c r="BJ44" s="213"/>
      <c r="BK44" s="22"/>
    </row>
    <row r="45" spans="1:138" x14ac:dyDescent="0.25">
      <c r="I45" s="22"/>
      <c r="K45" s="22"/>
      <c r="N45" s="203"/>
      <c r="O45" s="204"/>
      <c r="T45" s="203"/>
      <c r="U45" s="204"/>
      <c r="Z45" s="21"/>
      <c r="AA45" s="22"/>
      <c r="AB45" s="22"/>
      <c r="AC45" s="22"/>
      <c r="AD45" s="22"/>
      <c r="AE45" s="22"/>
      <c r="AF45" s="22"/>
      <c r="AG45" s="22"/>
      <c r="AH45" s="22"/>
      <c r="AI45" s="22"/>
      <c r="AJ45" s="22"/>
      <c r="AK45" s="22"/>
      <c r="AL45" s="22"/>
      <c r="AM45" s="22"/>
      <c r="AN45" s="22"/>
      <c r="AO45" s="22"/>
      <c r="AP45" s="21"/>
      <c r="AQ45" s="21"/>
      <c r="AR45" s="21"/>
      <c r="AS45" s="21"/>
      <c r="AT45" s="21"/>
      <c r="AU45" s="21"/>
      <c r="AV45" s="21"/>
      <c r="AW45" s="21"/>
      <c r="AX45" s="21"/>
      <c r="AY45" s="21"/>
      <c r="AZ45" s="21"/>
      <c r="BA45" s="21"/>
      <c r="BB45" s="21"/>
      <c r="BC45" s="21"/>
      <c r="BD45" s="21"/>
      <c r="BE45" s="21"/>
      <c r="BF45" s="22"/>
      <c r="BG45" s="22"/>
      <c r="BH45" s="22"/>
      <c r="BI45" s="22"/>
      <c r="BJ45" s="213"/>
      <c r="BK45" s="22"/>
    </row>
    <row r="46" spans="1:138" x14ac:dyDescent="0.25">
      <c r="I46" s="22"/>
      <c r="K46" s="22"/>
      <c r="N46" s="203"/>
      <c r="O46" s="204"/>
      <c r="T46" s="203"/>
      <c r="U46" s="204"/>
      <c r="BJ46" s="203"/>
    </row>
    <row r="47" spans="1:138" x14ac:dyDescent="0.25">
      <c r="I47" s="22"/>
      <c r="K47" s="22"/>
      <c r="N47" s="203"/>
      <c r="O47" s="204"/>
      <c r="T47" s="203"/>
      <c r="U47" s="204"/>
      <c r="BJ47" s="203"/>
    </row>
    <row r="48" spans="1:138" x14ac:dyDescent="0.25">
      <c r="K48" s="22"/>
    </row>
    <row r="49" spans="11:62" x14ac:dyDescent="0.25">
      <c r="K49" s="22"/>
    </row>
    <row r="50" spans="11:62" x14ac:dyDescent="0.25">
      <c r="K50" s="22"/>
    </row>
    <row r="51" spans="11:62" x14ac:dyDescent="0.25">
      <c r="K51" s="22"/>
      <c r="N51" s="203"/>
      <c r="O51" s="204"/>
      <c r="T51" s="203"/>
      <c r="U51" s="204"/>
      <c r="BJ51" s="203"/>
    </row>
    <row r="52" spans="11:62" x14ac:dyDescent="0.25">
      <c r="K52" s="22"/>
      <c r="N52" s="203"/>
      <c r="O52" s="204"/>
      <c r="T52" s="203"/>
      <c r="U52" s="204"/>
      <c r="BJ52" s="203"/>
    </row>
    <row r="53" spans="11:62" x14ac:dyDescent="0.25">
      <c r="K53" s="22"/>
      <c r="N53" s="203"/>
      <c r="O53" s="204"/>
      <c r="T53" s="203"/>
      <c r="U53" s="204"/>
      <c r="BJ53" s="203"/>
    </row>
    <row r="54" spans="11:62" x14ac:dyDescent="0.25">
      <c r="K54" s="22"/>
      <c r="N54" s="203"/>
      <c r="O54" s="204"/>
      <c r="T54" s="203"/>
      <c r="U54" s="204"/>
      <c r="BJ54" s="203"/>
    </row>
    <row r="55" spans="11:62" x14ac:dyDescent="0.25">
      <c r="K55" s="22"/>
      <c r="N55" s="203"/>
      <c r="O55" s="204"/>
      <c r="T55" s="203"/>
      <c r="U55" s="204"/>
      <c r="BJ55" s="203"/>
    </row>
    <row r="56" spans="11:62" x14ac:dyDescent="0.25">
      <c r="K56" s="22"/>
    </row>
    <row r="57" spans="11:62" x14ac:dyDescent="0.25">
      <c r="K57" s="22"/>
      <c r="N57" s="203"/>
      <c r="O57" s="204"/>
      <c r="T57" s="203"/>
      <c r="U57" s="204"/>
      <c r="BJ57" s="203"/>
    </row>
    <row r="58" spans="11:62" x14ac:dyDescent="0.25">
      <c r="K58" s="22"/>
      <c r="N58" s="203"/>
      <c r="O58" s="204"/>
      <c r="T58" s="203"/>
      <c r="U58" s="204"/>
      <c r="BJ58" s="203"/>
    </row>
    <row r="59" spans="11:62" x14ac:dyDescent="0.25">
      <c r="K59" s="22"/>
      <c r="N59" s="203"/>
      <c r="O59" s="204"/>
      <c r="T59" s="203"/>
      <c r="U59" s="204"/>
      <c r="BJ59" s="203"/>
    </row>
    <row r="60" spans="11:62" x14ac:dyDescent="0.25">
      <c r="K60" s="22"/>
      <c r="N60" s="203"/>
      <c r="O60" s="204"/>
      <c r="T60" s="203"/>
      <c r="U60" s="204"/>
      <c r="BJ60" s="203"/>
    </row>
    <row r="61" spans="11:62" x14ac:dyDescent="0.25">
      <c r="K61" s="22"/>
      <c r="N61" s="203"/>
      <c r="O61" s="204"/>
      <c r="T61" s="203"/>
      <c r="U61" s="204"/>
      <c r="BJ61" s="203"/>
    </row>
    <row r="62" spans="11:62" x14ac:dyDescent="0.25">
      <c r="K62" s="22"/>
      <c r="N62" s="203"/>
      <c r="O62" s="204"/>
      <c r="T62" s="203"/>
      <c r="U62" s="204"/>
      <c r="BJ62" s="203"/>
    </row>
    <row r="63" spans="11:62" x14ac:dyDescent="0.25">
      <c r="K63" s="22"/>
      <c r="N63" s="203"/>
      <c r="O63" s="204"/>
      <c r="T63" s="203"/>
      <c r="U63" s="204"/>
      <c r="BJ63" s="203"/>
    </row>
    <row r="64" spans="11:62" x14ac:dyDescent="0.25">
      <c r="K64" s="22"/>
      <c r="N64" s="203"/>
      <c r="O64" s="204"/>
      <c r="T64" s="203"/>
      <c r="U64" s="204"/>
      <c r="BJ64" s="203"/>
    </row>
    <row r="65" spans="11:62" x14ac:dyDescent="0.25">
      <c r="K65" s="22"/>
      <c r="N65" s="203"/>
      <c r="O65" s="204"/>
      <c r="T65" s="203"/>
      <c r="U65" s="204"/>
      <c r="BJ65" s="203"/>
    </row>
    <row r="66" spans="11:62" x14ac:dyDescent="0.25">
      <c r="K66" s="22"/>
      <c r="N66" s="203"/>
      <c r="O66" s="204"/>
      <c r="T66" s="203"/>
      <c r="U66" s="204"/>
      <c r="BJ66" s="203"/>
    </row>
    <row r="67" spans="11:62" x14ac:dyDescent="0.25">
      <c r="K67" s="22"/>
      <c r="N67" s="203"/>
      <c r="O67" s="204"/>
      <c r="T67" s="203"/>
      <c r="U67" s="204"/>
      <c r="BJ67" s="203"/>
    </row>
    <row r="68" spans="11:62" x14ac:dyDescent="0.25">
      <c r="K68" s="22"/>
      <c r="N68" s="203"/>
      <c r="O68" s="204"/>
      <c r="T68" s="203"/>
      <c r="U68" s="204"/>
      <c r="BJ68" s="203"/>
    </row>
    <row r="69" spans="11:62" x14ac:dyDescent="0.25">
      <c r="K69" s="22"/>
      <c r="N69" s="203"/>
      <c r="O69" s="204"/>
      <c r="T69" s="203"/>
      <c r="U69" s="204"/>
      <c r="BJ69" s="203"/>
    </row>
    <row r="70" spans="11:62" x14ac:dyDescent="0.25">
      <c r="K70" s="22"/>
    </row>
    <row r="71" spans="11:62" x14ac:dyDescent="0.25">
      <c r="K71" s="22"/>
      <c r="N71" s="203"/>
      <c r="O71" s="204"/>
      <c r="T71" s="203"/>
      <c r="U71" s="204"/>
      <c r="BJ71" s="203"/>
    </row>
    <row r="72" spans="11:62" x14ac:dyDescent="0.25">
      <c r="K72" s="22"/>
      <c r="N72" s="203"/>
      <c r="O72" s="204"/>
      <c r="T72" s="203"/>
      <c r="U72" s="204"/>
      <c r="BJ72" s="203"/>
    </row>
    <row r="73" spans="11:62" x14ac:dyDescent="0.25">
      <c r="K73" s="22"/>
      <c r="N73" s="203"/>
      <c r="O73" s="204"/>
      <c r="T73" s="203"/>
      <c r="U73" s="204"/>
      <c r="BJ73" s="203"/>
    </row>
    <row r="74" spans="11:62" x14ac:dyDescent="0.25">
      <c r="K74" s="22"/>
    </row>
    <row r="75" spans="11:62" x14ac:dyDescent="0.25">
      <c r="K75" s="22"/>
    </row>
    <row r="76" spans="11:62" x14ac:dyDescent="0.25">
      <c r="K76" s="22"/>
      <c r="N76" s="203"/>
      <c r="O76" s="204"/>
      <c r="T76" s="203"/>
      <c r="U76" s="204"/>
      <c r="BJ76" s="203"/>
    </row>
    <row r="77" spans="11:62" x14ac:dyDescent="0.25">
      <c r="K77" s="22"/>
      <c r="N77" s="203"/>
      <c r="O77" s="204"/>
      <c r="T77" s="203"/>
      <c r="U77" s="204"/>
      <c r="BJ77" s="203"/>
    </row>
    <row r="78" spans="11:62" x14ac:dyDescent="0.25">
      <c r="K78" s="22"/>
      <c r="N78" s="203"/>
      <c r="O78" s="204"/>
      <c r="T78" s="203"/>
      <c r="U78" s="204"/>
      <c r="BJ78" s="203"/>
    </row>
    <row r="79" spans="11:62" x14ac:dyDescent="0.25">
      <c r="K79" s="22"/>
      <c r="N79" s="203"/>
      <c r="O79" s="204"/>
      <c r="T79" s="203"/>
      <c r="U79" s="204"/>
      <c r="BJ79" s="203"/>
    </row>
    <row r="80" spans="11:62" x14ac:dyDescent="0.25">
      <c r="K80" s="22"/>
      <c r="N80" s="203"/>
      <c r="O80" s="204"/>
      <c r="T80" s="203"/>
      <c r="U80" s="204"/>
      <c r="BJ80" s="203"/>
    </row>
    <row r="81" spans="11:62" x14ac:dyDescent="0.25">
      <c r="K81" s="22"/>
      <c r="N81" s="203"/>
      <c r="O81" s="204"/>
      <c r="T81" s="203"/>
      <c r="U81" s="204"/>
      <c r="BJ81" s="203"/>
    </row>
    <row r="82" spans="11:62" x14ac:dyDescent="0.25">
      <c r="K82" s="22"/>
      <c r="N82" s="203"/>
      <c r="O82" s="204"/>
      <c r="T82" s="203"/>
      <c r="U82" s="204"/>
      <c r="BJ82" s="203"/>
    </row>
    <row r="83" spans="11:62" x14ac:dyDescent="0.25">
      <c r="K83" s="22"/>
      <c r="N83" s="203"/>
      <c r="O83" s="204"/>
      <c r="T83" s="203"/>
      <c r="U83" s="204"/>
      <c r="BJ83" s="203"/>
    </row>
    <row r="84" spans="11:62" x14ac:dyDescent="0.25">
      <c r="K84" s="22"/>
      <c r="N84" s="203"/>
      <c r="O84" s="204"/>
      <c r="T84" s="203"/>
      <c r="U84" s="204"/>
      <c r="BJ84" s="203"/>
    </row>
    <row r="85" spans="11:62" x14ac:dyDescent="0.25">
      <c r="K85" s="22"/>
    </row>
    <row r="86" spans="11:62" x14ac:dyDescent="0.25">
      <c r="K86" s="22"/>
    </row>
    <row r="87" spans="11:62" x14ac:dyDescent="0.25">
      <c r="K87" s="22"/>
    </row>
    <row r="88" spans="11:62" x14ac:dyDescent="0.25">
      <c r="K88" s="22"/>
      <c r="N88" s="203"/>
      <c r="O88" s="204"/>
      <c r="T88" s="203"/>
      <c r="U88" s="204"/>
      <c r="BJ88" s="203"/>
    </row>
    <row r="89" spans="11:62" x14ac:dyDescent="0.25">
      <c r="K89" s="22"/>
      <c r="N89" s="203"/>
      <c r="O89" s="204"/>
      <c r="T89" s="203"/>
      <c r="U89" s="204"/>
      <c r="BJ89" s="203"/>
    </row>
    <row r="90" spans="11:62" x14ac:dyDescent="0.25">
      <c r="K90" s="22"/>
      <c r="N90" s="203"/>
      <c r="O90" s="204"/>
      <c r="T90" s="203"/>
      <c r="U90" s="204"/>
      <c r="BJ90" s="203"/>
    </row>
    <row r="91" spans="11:62" x14ac:dyDescent="0.25">
      <c r="K91" s="22"/>
      <c r="N91" s="203"/>
      <c r="O91" s="204"/>
      <c r="T91" s="203"/>
      <c r="U91" s="204"/>
      <c r="BJ91" s="203"/>
    </row>
    <row r="92" spans="11:62" x14ac:dyDescent="0.25">
      <c r="K92" s="22"/>
      <c r="N92" s="203"/>
      <c r="O92" s="204"/>
      <c r="T92" s="203"/>
      <c r="U92" s="204"/>
      <c r="BJ92" s="203"/>
    </row>
    <row r="93" spans="11:62" x14ac:dyDescent="0.25">
      <c r="K93" s="22"/>
      <c r="N93" s="203"/>
      <c r="O93" s="204"/>
      <c r="T93" s="203"/>
      <c r="U93" s="204"/>
      <c r="BJ93" s="203"/>
    </row>
    <row r="94" spans="11:62" x14ac:dyDescent="0.25">
      <c r="K94" s="22"/>
      <c r="N94" s="203"/>
      <c r="O94" s="204"/>
      <c r="T94" s="203"/>
      <c r="U94" s="204"/>
      <c r="BJ94" s="203"/>
    </row>
    <row r="95" spans="11:62" x14ac:dyDescent="0.25">
      <c r="K95" s="22"/>
      <c r="N95" s="203"/>
      <c r="O95" s="204"/>
      <c r="T95" s="203"/>
      <c r="U95" s="204"/>
      <c r="BJ95" s="203"/>
    </row>
    <row r="96" spans="11:62" x14ac:dyDescent="0.25">
      <c r="K96" s="22"/>
      <c r="N96" s="203"/>
      <c r="O96" s="204"/>
      <c r="T96" s="203"/>
      <c r="U96" s="204"/>
      <c r="BJ96" s="203"/>
    </row>
    <row r="97" spans="11:62" x14ac:dyDescent="0.25">
      <c r="K97" s="22"/>
    </row>
    <row r="98" spans="11:62" x14ac:dyDescent="0.25">
      <c r="K98" s="22"/>
    </row>
    <row r="99" spans="11:62" x14ac:dyDescent="0.25">
      <c r="K99" s="22"/>
      <c r="N99" s="203"/>
      <c r="O99" s="204"/>
      <c r="T99" s="203"/>
      <c r="U99" s="204"/>
      <c r="BJ99" s="203"/>
    </row>
    <row r="100" spans="11:62" x14ac:dyDescent="0.25">
      <c r="K100" s="22"/>
      <c r="N100" s="203"/>
      <c r="O100" s="204"/>
      <c r="T100" s="203"/>
      <c r="U100" s="204"/>
      <c r="BJ100" s="203"/>
    </row>
    <row r="101" spans="11:62" x14ac:dyDescent="0.25">
      <c r="K101" s="22"/>
    </row>
    <row r="102" spans="11:62" x14ac:dyDescent="0.25">
      <c r="K102" s="22"/>
      <c r="N102" s="203"/>
      <c r="O102" s="204"/>
      <c r="T102" s="203"/>
      <c r="U102" s="204"/>
      <c r="BJ102" s="203"/>
    </row>
    <row r="103" spans="11:62" x14ac:dyDescent="0.25">
      <c r="K103" s="22"/>
      <c r="N103" s="203"/>
      <c r="O103" s="204"/>
      <c r="T103" s="203"/>
      <c r="U103" s="204"/>
      <c r="BJ103" s="203"/>
    </row>
    <row r="104" spans="11:62" x14ac:dyDescent="0.25">
      <c r="K104" s="22"/>
      <c r="N104" s="203"/>
      <c r="O104" s="204"/>
      <c r="T104" s="203"/>
      <c r="U104" s="204"/>
      <c r="BJ104" s="203"/>
    </row>
    <row r="105" spans="11:62" x14ac:dyDescent="0.25">
      <c r="N105" s="203"/>
      <c r="O105" s="204"/>
      <c r="T105" s="203"/>
      <c r="U105" s="204"/>
      <c r="BJ105" s="203"/>
    </row>
    <row r="106" spans="11:62" x14ac:dyDescent="0.25">
      <c r="N106" s="203"/>
      <c r="O106" s="204"/>
      <c r="T106" s="203"/>
      <c r="U106" s="204"/>
      <c r="BJ106" s="203"/>
    </row>
    <row r="107" spans="11:62" x14ac:dyDescent="0.25">
      <c r="N107" s="203"/>
      <c r="O107" s="204"/>
      <c r="T107" s="203"/>
      <c r="U107" s="204"/>
      <c r="BJ107" s="203"/>
    </row>
    <row r="108" spans="11:62" x14ac:dyDescent="0.25">
      <c r="N108" s="203"/>
      <c r="O108" s="204"/>
      <c r="T108" s="203"/>
      <c r="U108" s="204"/>
      <c r="BJ108" s="203"/>
    </row>
    <row r="109" spans="11:62" x14ac:dyDescent="0.25">
      <c r="N109" s="203"/>
      <c r="O109" s="204"/>
      <c r="T109" s="203"/>
      <c r="U109" s="204"/>
      <c r="BJ109" s="203"/>
    </row>
    <row r="113" spans="14:62" x14ac:dyDescent="0.25">
      <c r="N113" s="203"/>
      <c r="O113" s="204"/>
      <c r="T113" s="203"/>
      <c r="U113" s="204"/>
      <c r="BJ113" s="203"/>
    </row>
    <row r="114" spans="14:62" x14ac:dyDescent="0.25">
      <c r="N114" s="203"/>
      <c r="O114" s="204"/>
      <c r="T114" s="203"/>
      <c r="U114" s="204"/>
      <c r="BJ114" s="203"/>
    </row>
    <row r="115" spans="14:62" x14ac:dyDescent="0.25">
      <c r="N115" s="203"/>
      <c r="O115" s="204"/>
      <c r="T115" s="203"/>
      <c r="U115" s="204"/>
      <c r="BJ115" s="203"/>
    </row>
    <row r="116" spans="14:62" x14ac:dyDescent="0.25">
      <c r="N116" s="203"/>
      <c r="O116" s="204"/>
      <c r="T116" s="203"/>
      <c r="U116" s="204"/>
      <c r="BJ116" s="203"/>
    </row>
    <row r="117" spans="14:62" x14ac:dyDescent="0.25">
      <c r="N117" s="203"/>
      <c r="O117" s="204"/>
      <c r="T117" s="203"/>
      <c r="U117" s="204"/>
      <c r="BJ117" s="203"/>
    </row>
    <row r="118" spans="14:62" x14ac:dyDescent="0.25">
      <c r="N118" s="203"/>
      <c r="O118" s="204"/>
      <c r="T118" s="203"/>
      <c r="U118" s="204"/>
      <c r="BJ118" s="203"/>
    </row>
    <row r="119" spans="14:62" x14ac:dyDescent="0.25">
      <c r="N119" s="203"/>
      <c r="O119" s="204"/>
      <c r="T119" s="203"/>
      <c r="U119" s="204"/>
      <c r="BJ119" s="203"/>
    </row>
    <row r="124" spans="14:62" x14ac:dyDescent="0.25">
      <c r="N124" s="203"/>
      <c r="O124" s="204"/>
      <c r="T124" s="203"/>
      <c r="U124" s="204"/>
      <c r="BJ124" s="203"/>
    </row>
    <row r="125" spans="14:62" x14ac:dyDescent="0.25">
      <c r="N125" s="203"/>
      <c r="O125" s="204"/>
      <c r="T125" s="203"/>
      <c r="U125" s="204"/>
      <c r="BJ125" s="203"/>
    </row>
    <row r="126" spans="14:62" x14ac:dyDescent="0.25">
      <c r="N126" s="203"/>
      <c r="O126" s="204"/>
      <c r="T126" s="203"/>
      <c r="U126" s="204"/>
      <c r="BJ126" s="203"/>
    </row>
    <row r="127" spans="14:62" x14ac:dyDescent="0.25">
      <c r="N127" s="203"/>
      <c r="O127" s="204"/>
      <c r="T127" s="203"/>
      <c r="U127" s="204"/>
      <c r="BJ127" s="203"/>
    </row>
    <row r="128" spans="14:62" x14ac:dyDescent="0.25">
      <c r="N128" s="203"/>
      <c r="O128" s="204"/>
      <c r="T128" s="203"/>
      <c r="U128" s="204"/>
      <c r="BJ128" s="203"/>
    </row>
    <row r="129" spans="14:62" x14ac:dyDescent="0.25">
      <c r="N129" s="203"/>
      <c r="O129" s="204"/>
      <c r="T129" s="203"/>
      <c r="U129" s="204"/>
      <c r="BJ129" s="203"/>
    </row>
    <row r="130" spans="14:62" x14ac:dyDescent="0.25">
      <c r="N130" s="203"/>
      <c r="O130" s="204"/>
      <c r="T130" s="203"/>
      <c r="U130" s="204"/>
      <c r="BJ130" s="203"/>
    </row>
    <row r="133" spans="14:62" x14ac:dyDescent="0.25">
      <c r="N133" s="203"/>
      <c r="O133" s="204"/>
      <c r="T133" s="203"/>
      <c r="U133" s="204"/>
      <c r="BJ133" s="203"/>
    </row>
    <row r="134" spans="14:62" x14ac:dyDescent="0.25">
      <c r="N134" s="203"/>
      <c r="O134" s="204"/>
      <c r="T134" s="203"/>
      <c r="U134" s="204"/>
      <c r="BJ134" s="203"/>
    </row>
    <row r="135" spans="14:62" x14ac:dyDescent="0.25">
      <c r="N135" s="203"/>
      <c r="O135" s="204"/>
      <c r="T135" s="203"/>
      <c r="U135" s="204"/>
      <c r="BJ135" s="203"/>
    </row>
    <row r="136" spans="14:62" x14ac:dyDescent="0.25">
      <c r="N136" s="203"/>
      <c r="O136" s="204"/>
      <c r="T136" s="203"/>
      <c r="U136" s="204"/>
      <c r="BJ136" s="203"/>
    </row>
    <row r="137" spans="14:62" x14ac:dyDescent="0.25">
      <c r="N137" s="203"/>
      <c r="O137" s="204"/>
      <c r="T137" s="203"/>
      <c r="U137" s="204"/>
      <c r="BJ137" s="203"/>
    </row>
    <row r="138" spans="14:62" x14ac:dyDescent="0.25">
      <c r="N138" s="203"/>
      <c r="O138" s="204"/>
      <c r="T138" s="203"/>
      <c r="U138" s="204"/>
      <c r="BJ138" s="203"/>
    </row>
  </sheetData>
  <sheetProtection sheet="1" formatCells="0" formatColumns="0" formatRows="0" sort="0" autoFilter="0" pivotTables="0"/>
  <autoFilter ref="A36:BR40" xr:uid="{C17AB63A-CC2E-45B1-9000-3DF8F50B2535}"/>
  <mergeCells count="208">
    <mergeCell ref="O137:O138"/>
    <mergeCell ref="T137:T138"/>
    <mergeCell ref="N137:N138"/>
    <mergeCell ref="BJ135:BJ136"/>
    <mergeCell ref="T135:T136"/>
    <mergeCell ref="U135:U136"/>
    <mergeCell ref="N135:N136"/>
    <mergeCell ref="O135:O136"/>
    <mergeCell ref="U137:U138"/>
    <mergeCell ref="BJ137:BJ138"/>
    <mergeCell ref="U133:U134"/>
    <mergeCell ref="BJ133:BJ134"/>
    <mergeCell ref="O133:O134"/>
    <mergeCell ref="T133:T134"/>
    <mergeCell ref="N133:N134"/>
    <mergeCell ref="BJ129:BJ130"/>
    <mergeCell ref="T129:T130"/>
    <mergeCell ref="U129:U130"/>
    <mergeCell ref="N129:N130"/>
    <mergeCell ref="O129:O130"/>
    <mergeCell ref="U127:U128"/>
    <mergeCell ref="BJ127:BJ128"/>
    <mergeCell ref="O127:O128"/>
    <mergeCell ref="T127:T128"/>
    <mergeCell ref="N127:N128"/>
    <mergeCell ref="BJ124:BJ126"/>
    <mergeCell ref="T124:T126"/>
    <mergeCell ref="U124:U126"/>
    <mergeCell ref="N124:N126"/>
    <mergeCell ref="O124:O126"/>
    <mergeCell ref="U117:U119"/>
    <mergeCell ref="BJ117:BJ119"/>
    <mergeCell ref="O117:O119"/>
    <mergeCell ref="T117:T119"/>
    <mergeCell ref="N117:N119"/>
    <mergeCell ref="BJ115:BJ116"/>
    <mergeCell ref="T115:T116"/>
    <mergeCell ref="U115:U116"/>
    <mergeCell ref="N115:N116"/>
    <mergeCell ref="O115:O116"/>
    <mergeCell ref="U113:U114"/>
    <mergeCell ref="BJ113:BJ114"/>
    <mergeCell ref="O113:O114"/>
    <mergeCell ref="T113:T114"/>
    <mergeCell ref="N113:N114"/>
    <mergeCell ref="BJ108:BJ109"/>
    <mergeCell ref="T108:T109"/>
    <mergeCell ref="U108:U109"/>
    <mergeCell ref="N108:N109"/>
    <mergeCell ref="O108:O109"/>
    <mergeCell ref="U105:U107"/>
    <mergeCell ref="BJ105:BJ107"/>
    <mergeCell ref="O105:O107"/>
    <mergeCell ref="T105:T107"/>
    <mergeCell ref="N105:N107"/>
    <mergeCell ref="BJ102:BJ104"/>
    <mergeCell ref="T102:T104"/>
    <mergeCell ref="U102:U104"/>
    <mergeCell ref="N102:N104"/>
    <mergeCell ref="O102:O104"/>
    <mergeCell ref="U99:U100"/>
    <mergeCell ref="BJ99:BJ100"/>
    <mergeCell ref="O99:O100"/>
    <mergeCell ref="T99:T100"/>
    <mergeCell ref="N99:N100"/>
    <mergeCell ref="BJ93:BJ96"/>
    <mergeCell ref="T93:T96"/>
    <mergeCell ref="U93:U96"/>
    <mergeCell ref="N93:N96"/>
    <mergeCell ref="O93:O96"/>
    <mergeCell ref="U90:U92"/>
    <mergeCell ref="BJ90:BJ92"/>
    <mergeCell ref="O90:O92"/>
    <mergeCell ref="T90:T92"/>
    <mergeCell ref="N90:N92"/>
    <mergeCell ref="BJ88:BJ89"/>
    <mergeCell ref="T88:T89"/>
    <mergeCell ref="U88:U89"/>
    <mergeCell ref="N88:N89"/>
    <mergeCell ref="O88:O89"/>
    <mergeCell ref="U83:U84"/>
    <mergeCell ref="BJ83:BJ84"/>
    <mergeCell ref="O83:O84"/>
    <mergeCell ref="T83:T84"/>
    <mergeCell ref="N83:N84"/>
    <mergeCell ref="BJ81:BJ82"/>
    <mergeCell ref="T81:T82"/>
    <mergeCell ref="U81:U82"/>
    <mergeCell ref="N81:N82"/>
    <mergeCell ref="O81:O82"/>
    <mergeCell ref="U79:U80"/>
    <mergeCell ref="BJ79:BJ80"/>
    <mergeCell ref="O79:O80"/>
    <mergeCell ref="T79:T80"/>
    <mergeCell ref="N79:N80"/>
    <mergeCell ref="BJ76:BJ78"/>
    <mergeCell ref="T76:T78"/>
    <mergeCell ref="U76:U78"/>
    <mergeCell ref="N76:N78"/>
    <mergeCell ref="O76:O78"/>
    <mergeCell ref="U71:U73"/>
    <mergeCell ref="BJ71:BJ73"/>
    <mergeCell ref="O71:O73"/>
    <mergeCell ref="T71:T73"/>
    <mergeCell ref="N71:N73"/>
    <mergeCell ref="BJ67:BJ69"/>
    <mergeCell ref="T67:T69"/>
    <mergeCell ref="U67:U69"/>
    <mergeCell ref="N67:N69"/>
    <mergeCell ref="O67:O69"/>
    <mergeCell ref="U64:U66"/>
    <mergeCell ref="BJ64:BJ66"/>
    <mergeCell ref="O64:O66"/>
    <mergeCell ref="T64:T66"/>
    <mergeCell ref="N64:N66"/>
    <mergeCell ref="BJ62:BJ63"/>
    <mergeCell ref="T62:T63"/>
    <mergeCell ref="U62:U63"/>
    <mergeCell ref="N62:N63"/>
    <mergeCell ref="O62:O63"/>
    <mergeCell ref="U60:U61"/>
    <mergeCell ref="BJ60:BJ61"/>
    <mergeCell ref="O60:O61"/>
    <mergeCell ref="T60:T61"/>
    <mergeCell ref="N60:N61"/>
    <mergeCell ref="BJ57:BJ59"/>
    <mergeCell ref="T57:T59"/>
    <mergeCell ref="U57:U59"/>
    <mergeCell ref="N57:N59"/>
    <mergeCell ref="O57:O59"/>
    <mergeCell ref="U53:U55"/>
    <mergeCell ref="BJ53:BJ55"/>
    <mergeCell ref="O53:O55"/>
    <mergeCell ref="T53:T55"/>
    <mergeCell ref="N53:N55"/>
    <mergeCell ref="BJ51:BJ52"/>
    <mergeCell ref="T51:T52"/>
    <mergeCell ref="U51:U52"/>
    <mergeCell ref="N51:N52"/>
    <mergeCell ref="O51:O52"/>
    <mergeCell ref="U44:U47"/>
    <mergeCell ref="BJ44:BJ47"/>
    <mergeCell ref="O44:O47"/>
    <mergeCell ref="T44:T47"/>
    <mergeCell ref="N44:N47"/>
    <mergeCell ref="BJ41:BJ43"/>
    <mergeCell ref="T41:T43"/>
    <mergeCell ref="U41:U43"/>
    <mergeCell ref="N41:N43"/>
    <mergeCell ref="O41:O43"/>
    <mergeCell ref="U39:U40"/>
    <mergeCell ref="V39:V40"/>
    <mergeCell ref="W39:W40"/>
    <mergeCell ref="X39:X40"/>
    <mergeCell ref="BJ39:BJ40"/>
    <mergeCell ref="BK39:BK40"/>
    <mergeCell ref="O39:O40"/>
    <mergeCell ref="P39:P40"/>
    <mergeCell ref="Q39:Q40"/>
    <mergeCell ref="R39:R40"/>
    <mergeCell ref="S39:S40"/>
    <mergeCell ref="T39:T40"/>
    <mergeCell ref="K39:K40"/>
    <mergeCell ref="L39:L40"/>
    <mergeCell ref="M39:M40"/>
    <mergeCell ref="N39:N40"/>
    <mergeCell ref="A39:A40"/>
    <mergeCell ref="B39:B40"/>
    <mergeCell ref="E39:E40"/>
    <mergeCell ref="F39:F40"/>
    <mergeCell ref="G39:G40"/>
    <mergeCell ref="H39:H40"/>
    <mergeCell ref="BO39:BO40"/>
    <mergeCell ref="BQ39:BQ40"/>
    <mergeCell ref="A37:A38"/>
    <mergeCell ref="B37:B38"/>
    <mergeCell ref="E37:E38"/>
    <mergeCell ref="F37:F38"/>
    <mergeCell ref="G37:G38"/>
    <mergeCell ref="H37:H38"/>
    <mergeCell ref="I37:I38"/>
    <mergeCell ref="J37:J38"/>
    <mergeCell ref="W37:W38"/>
    <mergeCell ref="X37:X38"/>
    <mergeCell ref="BJ37:BJ38"/>
    <mergeCell ref="BK37:BK38"/>
    <mergeCell ref="BO37:BO38"/>
    <mergeCell ref="BQ37:BQ38"/>
    <mergeCell ref="Q37:Q38"/>
    <mergeCell ref="R37:R38"/>
    <mergeCell ref="S37:S38"/>
    <mergeCell ref="T37:T38"/>
    <mergeCell ref="U37:U38"/>
    <mergeCell ref="V37:V38"/>
    <mergeCell ref="I39:I40"/>
    <mergeCell ref="J39:J40"/>
    <mergeCell ref="B2:D5"/>
    <mergeCell ref="E2:X5"/>
    <mergeCell ref="D28:F28"/>
    <mergeCell ref="D35:K35"/>
    <mergeCell ref="L35:X35"/>
    <mergeCell ref="Y35:BK35"/>
    <mergeCell ref="K37:K38"/>
    <mergeCell ref="L37:L38"/>
    <mergeCell ref="M37:M38"/>
    <mergeCell ref="N37:N38"/>
    <mergeCell ref="O37:O38"/>
    <mergeCell ref="P37:P38"/>
  </mergeCells>
  <conditionalFormatting sqref="O37:Q37 U37:X37">
    <cfRule type="containsText" dxfId="95" priority="252" operator="containsText" text="RIESGO BAJO">
      <formula>NOT(ISERROR(SEARCH("RIESGO BAJO",O37)))</formula>
    </cfRule>
    <cfRule type="containsText" dxfId="94" priority="253" operator="containsText" text="RIESGO MODERADO">
      <formula>NOT(ISERROR(SEARCH("RIESGO MODERADO",O37)))</formula>
    </cfRule>
    <cfRule type="containsText" dxfId="93" priority="254" operator="containsText" text="RIESGO ALTO">
      <formula>NOT(ISERROR(SEARCH("RIESGO ALTO",O37)))</formula>
    </cfRule>
    <cfRule type="containsText" dxfId="92" priority="255" operator="containsText" text="RIESGO EXTREMO">
      <formula>NOT(ISERROR(SEARCH("RIESGO EXTREMO",O37)))</formula>
    </cfRule>
  </conditionalFormatting>
  <conditionalFormatting sqref="X39">
    <cfRule type="containsText" dxfId="91" priority="203" operator="containsText" text="RIESGO BAJO">
      <formula>NOT(ISERROR(SEARCH("RIESGO BAJO",X39)))</formula>
    </cfRule>
    <cfRule type="containsText" dxfId="90" priority="204" operator="containsText" text="RIESGO MODERADO">
      <formula>NOT(ISERROR(SEARCH("RIESGO MODERADO",X39)))</formula>
    </cfRule>
    <cfRule type="containsText" dxfId="89" priority="205" operator="containsText" text="RIESGO ALTO">
      <formula>NOT(ISERROR(SEARCH("RIESGO ALTO",X39)))</formula>
    </cfRule>
    <cfRule type="containsText" dxfId="88" priority="206" operator="containsText" text="RIESGO EXTREMO">
      <formula>NOT(ISERROR(SEARCH("RIESGO EXTREMO",X39)))</formula>
    </cfRule>
  </conditionalFormatting>
  <conditionalFormatting sqref="P39">
    <cfRule type="containsText" dxfId="87" priority="191" operator="containsText" text="RIESGO BAJO">
      <formula>NOT(ISERROR(SEARCH("RIESGO BAJO",P39)))</formula>
    </cfRule>
    <cfRule type="containsText" dxfId="86" priority="192" operator="containsText" text="RIESGO MODERADO">
      <formula>NOT(ISERROR(SEARCH("RIESGO MODERADO",P39)))</formula>
    </cfRule>
    <cfRule type="containsText" dxfId="85" priority="193" operator="containsText" text="RIESGO ALTO">
      <formula>NOT(ISERROR(SEARCH("RIESGO ALTO",P39)))</formula>
    </cfRule>
    <cfRule type="containsText" dxfId="84" priority="194" operator="containsText" text="RIESGO EXTREMO">
      <formula>NOT(ISERROR(SEARCH("RIESGO EXTREMO",P39)))</formula>
    </cfRule>
  </conditionalFormatting>
  <conditionalFormatting sqref="W39">
    <cfRule type="containsText" dxfId="83" priority="183" operator="containsText" text="RIESGO BAJO">
      <formula>NOT(ISERROR(SEARCH("RIESGO BAJO",W39)))</formula>
    </cfRule>
    <cfRule type="containsText" dxfId="82" priority="184" operator="containsText" text="RIESGO MODERADO">
      <formula>NOT(ISERROR(SEARCH("RIESGO MODERADO",W39)))</formula>
    </cfRule>
    <cfRule type="containsText" dxfId="81" priority="185" operator="containsText" text="RIESGO ALTO">
      <formula>NOT(ISERROR(SEARCH("RIESGO ALTO",W39)))</formula>
    </cfRule>
    <cfRule type="containsText" dxfId="80" priority="186" operator="containsText" text="RIESGO EXTREMO">
      <formula>NOT(ISERROR(SEARCH("RIESGO EXTREMO",W39)))</formula>
    </cfRule>
  </conditionalFormatting>
  <conditionalFormatting sqref="O39">
    <cfRule type="containsText" dxfId="79" priority="103" operator="containsText" text="RIESGO BAJO">
      <formula>NOT(ISERROR(SEARCH("RIESGO BAJO",O39)))</formula>
    </cfRule>
    <cfRule type="containsText" dxfId="78" priority="104" operator="containsText" text="RIESGO MODERADO">
      <formula>NOT(ISERROR(SEARCH("RIESGO MODERADO",O39)))</formula>
    </cfRule>
    <cfRule type="containsText" dxfId="77" priority="105" operator="containsText" text="RIESGO ALTO">
      <formula>NOT(ISERROR(SEARCH("RIESGO ALTO",O39)))</formula>
    </cfRule>
    <cfRule type="containsText" dxfId="76" priority="106" operator="containsText" text="RIESGO EXTREMO">
      <formula>NOT(ISERROR(SEARCH("RIESGO EXTREMO",O39)))</formula>
    </cfRule>
  </conditionalFormatting>
  <conditionalFormatting sqref="Q39">
    <cfRule type="containsText" dxfId="75" priority="119" operator="containsText" text="RIESGO BAJO">
      <formula>NOT(ISERROR(SEARCH("RIESGO BAJO",Q39)))</formula>
    </cfRule>
    <cfRule type="containsText" dxfId="74" priority="120" operator="containsText" text="RIESGO MODERADO">
      <formula>NOT(ISERROR(SEARCH("RIESGO MODERADO",Q39)))</formula>
    </cfRule>
    <cfRule type="containsText" dxfId="73" priority="121" operator="containsText" text="RIESGO ALTO">
      <formula>NOT(ISERROR(SEARCH("RIESGO ALTO",Q39)))</formula>
    </cfRule>
    <cfRule type="containsText" dxfId="72" priority="122" operator="containsText" text="RIESGO EXTREMO">
      <formula>NOT(ISERROR(SEARCH("RIESGO EXTREMO",Q39)))</formula>
    </cfRule>
  </conditionalFormatting>
  <conditionalFormatting sqref="V39">
    <cfRule type="containsText" dxfId="71" priority="67" operator="containsText" text="RIESGO BAJO">
      <formula>NOT(ISERROR(SEARCH("RIESGO BAJO",V39)))</formula>
    </cfRule>
    <cfRule type="containsText" dxfId="70" priority="68" operator="containsText" text="RIESGO MODERADO">
      <formula>NOT(ISERROR(SEARCH("RIESGO MODERADO",V39)))</formula>
    </cfRule>
    <cfRule type="containsText" dxfId="69" priority="69" operator="containsText" text="RIESGO ALTO">
      <formula>NOT(ISERROR(SEARCH("RIESGO ALTO",V39)))</formula>
    </cfRule>
    <cfRule type="containsText" dxfId="68" priority="70" operator="containsText" text="RIESGO EXTREMO">
      <formula>NOT(ISERROR(SEARCH("RIESGO EXTREMO",V39)))</formula>
    </cfRule>
  </conditionalFormatting>
  <conditionalFormatting sqref="U39">
    <cfRule type="containsText" dxfId="67" priority="47" operator="containsText" text="RIESGO BAJO">
      <formula>NOT(ISERROR(SEARCH("RIESGO BAJO",U39)))</formula>
    </cfRule>
    <cfRule type="containsText" dxfId="66" priority="48" operator="containsText" text="RIESGO MODERADO">
      <formula>NOT(ISERROR(SEARCH("RIESGO MODERADO",U39)))</formula>
    </cfRule>
    <cfRule type="containsText" dxfId="65" priority="49" operator="containsText" text="RIESGO ALTO">
      <formula>NOT(ISERROR(SEARCH("RIESGO ALTO",U39)))</formula>
    </cfRule>
    <cfRule type="containsText" dxfId="64" priority="50" operator="containsText" text="RIESGO EXTREMO">
      <formula>NOT(ISERROR(SEARCH("RIESGO EXTREMO",U39)))</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Q39 Q37" xr:uid="{8568A4E2-494E-467B-B3B0-856234FB67D6}">
      <formula1>#REF!</formula1>
    </dataValidation>
    <dataValidation type="list" allowBlank="1" showInputMessage="1" showErrorMessage="1" sqref="H39 H37" xr:uid="{315A988A-0E6A-4BDE-9F0E-7FA9E9436015}">
      <formula1>$H$6:$H$12</formula1>
    </dataValidation>
    <dataValidation type="list" allowBlank="1" showInputMessage="1" showErrorMessage="1" sqref="G39 G37" xr:uid="{87D34163-D9E9-4480-93BF-ECDC481578F1}">
      <formula1>$G$6:$G$11</formula1>
    </dataValidation>
    <dataValidation type="list" allowBlank="1" showInputMessage="1" showErrorMessage="1" sqref="F39 F37" xr:uid="{24D89A33-67B3-48D0-A1BA-AF73D45C1327}">
      <formula1>$F$6:$F$11</formula1>
    </dataValidation>
    <dataValidation type="list" allowBlank="1" showInputMessage="1" showErrorMessage="1" sqref="AO37:AO40" xr:uid="{E82F2A89-6689-41F6-AD22-CD3D9BCBA1FD}">
      <formula1>$AO$6:$AO$7</formula1>
    </dataValidation>
    <dataValidation type="list" allowBlank="1" showInputMessage="1" showErrorMessage="1" sqref="AI37:AI40" xr:uid="{D506B864-C09D-4F7E-AC09-31556ECD6211}">
      <formula1>$AI$6:$AI$7</formula1>
    </dataValidation>
    <dataValidation type="list" allowBlank="1" showInputMessage="1" showErrorMessage="1" sqref="AC37:AC40" xr:uid="{7588B9A4-E411-4E08-BDCC-30121EE79C3F}">
      <formula1>$AC$6:$AC$7</formula1>
    </dataValidation>
    <dataValidation type="list" allowBlank="1" showInputMessage="1" showErrorMessage="1" sqref="BF37:BF40" xr:uid="{BF397C72-5984-4032-BA66-70547E3E658F}">
      <formula1>$BF$6:$BF$8</formula1>
    </dataValidation>
    <dataValidation type="list" allowBlank="1" showInputMessage="1" showErrorMessage="1" sqref="AV37:AV40" xr:uid="{5BE218FA-D26B-4478-BEB5-E046A8A03E36}">
      <formula1>$AV$6:$AV$8</formula1>
    </dataValidation>
    <dataValidation type="list" allowBlank="1" showInputMessage="1" showErrorMessage="1" sqref="AU37:AU40" xr:uid="{C775C9A3-0BE3-4599-BA47-7F6B22B91325}">
      <formula1>$AU$6:$AU$7</formula1>
    </dataValidation>
    <dataValidation type="list" allowBlank="1" showInputMessage="1" showErrorMessage="1" sqref="AT37:AT40" xr:uid="{24549C1A-B435-415E-93E7-63CEA0409373}">
      <formula1>$AT$6:$AT$7</formula1>
    </dataValidation>
    <dataValidation type="list" allowBlank="1" showInputMessage="1" showErrorMessage="1" sqref="AS37:AS40" xr:uid="{352C1132-22F4-462F-BC9D-E561DB8D7A55}">
      <formula1>$AS$6:$AS$8</formula1>
    </dataValidation>
    <dataValidation type="list" allowBlank="1" showInputMessage="1" showErrorMessage="1" sqref="AR37:AR40" xr:uid="{B1924F26-D17D-46AE-93D2-35292869F266}">
      <formula1>$AR$6:$AR$7</formula1>
    </dataValidation>
    <dataValidation type="list" allowBlank="1" showInputMessage="1" showErrorMessage="1" sqref="AQ37:AQ40" xr:uid="{B79D908F-A12F-4CE6-ABE8-D0CA8F69388F}">
      <formula1>$AQ$6:$AQ$7</formula1>
    </dataValidation>
    <dataValidation type="list" allowBlank="1" showInputMessage="1" showErrorMessage="1" sqref="AP37:AP40" xr:uid="{41D10BAE-2F74-4B8A-A0C8-2CBFE029CBF5}">
      <formula1>$AP$6:$AP$7</formula1>
    </dataValidation>
    <dataValidation type="list" allowBlank="1" showInputMessage="1" showErrorMessage="1" sqref="AK37:AM40" xr:uid="{48D13D43-6D66-4C33-B65A-A91DF7084544}">
      <formula1>$AK$6:$AK$7</formula1>
    </dataValidation>
    <dataValidation type="list" allowBlank="1" showInputMessage="1" showErrorMessage="1" sqref="AA37:AA40" xr:uid="{4C807315-3D36-481F-ACA3-63754A970F09}">
      <formula1>$AA$6:$AA$7</formula1>
    </dataValidation>
    <dataValidation type="list" allowBlank="1" showInputMessage="1" showErrorMessage="1" sqref="AJ37:AJ40" xr:uid="{D944B115-52FE-4A2A-83FC-7EE561FDF50D}">
      <formula1>$AJ$6:$AJ$8</formula1>
    </dataValidation>
    <dataValidation type="list" allowBlank="1" showInputMessage="1" showErrorMessage="1" sqref="X37:X40" xr:uid="{F8037DFC-912E-454A-9F6B-F232A2C32F12}">
      <formula1>$X$6:$X$7</formula1>
    </dataValidation>
    <dataValidation type="list" allowBlank="1" showInputMessage="1" showErrorMessage="1" sqref="BL37:BL40" xr:uid="{C654120C-7062-481D-B179-CC0B9F760276}">
      <formula1>$BL$6:$BL$7</formula1>
    </dataValidation>
    <dataValidation type="list" allowBlank="1" showInputMessage="1" showErrorMessage="1" sqref="BM37:BM40" xr:uid="{928C02EC-FC5B-4A52-A8E7-EDD42F197887}">
      <formula1>$BM$6:$BM$8</formula1>
    </dataValidation>
    <dataValidation type="list" allowBlank="1" showInputMessage="1" showErrorMessage="1" sqref="D37:D40" xr:uid="{874B678B-7613-4237-8C22-B33D0544975E}">
      <formula1>$D$6:$D$25</formula1>
    </dataValidation>
    <dataValidation type="list" allowBlank="1" showInputMessage="1" showErrorMessage="1" sqref="E37:E40" xr:uid="{B999AF0A-7C63-47B0-BBD4-01F6B3113B1B}">
      <formula1>$E$6:$E$15</formula1>
    </dataValidation>
    <dataValidation type="list" allowBlank="1" showInputMessage="1" showErrorMessage="1" sqref="AN37:AN40" xr:uid="{E8550AEE-EB64-48D6-B215-F837ADC9E2BB}">
      <formula1>$AN$6:$AN$14</formula1>
    </dataValidation>
    <dataValidation type="list" allowBlank="1" showInputMessage="1" showErrorMessage="1" sqref="M37:M39 S37:S40" xr:uid="{19027B43-916F-4642-B24E-6C2B5EB8F260}">
      <formula1>$M$6:$M$10</formula1>
    </dataValidation>
    <dataValidation type="list" allowBlank="1" showInputMessage="1" showErrorMessage="1" sqref="L37:L39 R37:R40" xr:uid="{4D4593F6-2EF0-4741-8F4B-592B2ADA22F9}">
      <formula1>$L$6:$L$10</formula1>
    </dataValidation>
  </dataValidations>
  <pageMargins left="0.25" right="0.25" top="0.75" bottom="0.75" header="0.3" footer="0.3"/>
  <pageSetup scale="21"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9C7D-E054-4A4A-855C-3B632EA29DD7}">
  <sheetPr>
    <tabColor theme="8" tint="-0.249977111117893"/>
  </sheetPr>
  <dimension ref="A1:EH148"/>
  <sheetViews>
    <sheetView showGridLines="0" zoomScale="70" zoomScaleNormal="70" zoomScaleSheetLayoutView="8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8.4414062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0.109375"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71" width="11.44140625" style="1" customWidth="1"/>
    <col min="72"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6" t="s">
        <v>772</v>
      </c>
      <c r="E28" s="207"/>
      <c r="F28" s="208"/>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138" s="4" customFormat="1" ht="15.05" hidden="1" thickBot="1" x14ac:dyDescent="0.35">
      <c r="B33" s="15"/>
      <c r="C33" s="27"/>
      <c r="AG33" s="16"/>
      <c r="AH33" s="16"/>
      <c r="BR33" s="27"/>
    </row>
    <row r="34" spans="1:138" s="4" customFormat="1" ht="15.05" hidden="1" thickBot="1" x14ac:dyDescent="0.35">
      <c r="B34" s="15"/>
      <c r="C34" s="27"/>
      <c r="AG34" s="16"/>
      <c r="AH34" s="16"/>
      <c r="BR34" s="27"/>
    </row>
    <row r="35" spans="1:138"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138"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138" s="36" customFormat="1" ht="85.5" customHeight="1" x14ac:dyDescent="0.25">
      <c r="A37" s="150">
        <v>5</v>
      </c>
      <c r="B37" s="150" t="s">
        <v>412</v>
      </c>
      <c r="C37" s="99" t="s">
        <v>59</v>
      </c>
      <c r="D37" s="75" t="s">
        <v>59</v>
      </c>
      <c r="E37" s="151" t="s">
        <v>38</v>
      </c>
      <c r="F37" s="152" t="s">
        <v>64</v>
      </c>
      <c r="G37" s="152" t="s">
        <v>77</v>
      </c>
      <c r="H37" s="152" t="s">
        <v>71</v>
      </c>
      <c r="I37" s="153" t="s">
        <v>190</v>
      </c>
      <c r="J37" s="154" t="s">
        <v>191</v>
      </c>
      <c r="K37" s="153" t="s">
        <v>192</v>
      </c>
      <c r="L37" s="155">
        <v>3</v>
      </c>
      <c r="M37" s="155">
        <v>4</v>
      </c>
      <c r="N37" s="156">
        <f t="shared" ref="N37:N43" si="0">+L37*M37</f>
        <v>12</v>
      </c>
      <c r="O37" s="205" t="s">
        <v>515</v>
      </c>
      <c r="P37" s="205" t="str">
        <f>IF(OR(O37="11",O37="12",O37="21",O37="22",O37="31"),$P$9,IF(OR(O37="41",O37="32",O37="23",O37="13"),$P$8,IF(OR(O37="51",O37="52",O37="42",O37="43",O37="33",O37="24",O37="14"),$P$7,IF(OR(O37="53",O37="54",O37="44",O37="34",O37="55",O37="45",O37="35",O37="25",O37="15"),$P$6,0))))</f>
        <v>RIESGO EXTREMO</v>
      </c>
      <c r="Q37" s="205" t="s">
        <v>90</v>
      </c>
      <c r="R37" s="187">
        <f>+IF(INT(L37-BO37)&lt;=1,1,INT(L37-BO37))</f>
        <v>2</v>
      </c>
      <c r="S37" s="187">
        <f>INT(M37-BQ37)</f>
        <v>3</v>
      </c>
      <c r="T37" s="156">
        <f t="shared" ref="T37:T43" si="1">+R37*S37</f>
        <v>6</v>
      </c>
      <c r="U37" s="205" t="s">
        <v>515</v>
      </c>
      <c r="V37" s="205" t="str">
        <f>IF(OR(U37="11",U37="12",U37="21",U37="22",U37="31"),$P$9,IF(OR(U37="41",U37="32",U37="23",U37="13"),$P$8,IF(OR(U37="51",U37="52",U37="42",U37="43",U37="33",U37="24",U37="14"),$P$7,IF(OR(U37="53",U37="54",U37="44",U37="34",U37="55",U37="45",U37="35",U37="25",U37="15"),$P$6,0))))</f>
        <v>RIESGO EXTREMO</v>
      </c>
      <c r="W37" s="152" t="s">
        <v>794</v>
      </c>
      <c r="X37" s="152" t="s">
        <v>23</v>
      </c>
      <c r="Y37" s="76" t="s">
        <v>519</v>
      </c>
      <c r="Z37" s="80" t="s">
        <v>652</v>
      </c>
      <c r="AA37" s="33" t="s">
        <v>23</v>
      </c>
      <c r="AB37" s="80" t="s">
        <v>376</v>
      </c>
      <c r="AC37" s="33" t="s">
        <v>7</v>
      </c>
      <c r="AD37" s="72">
        <f>+SUM(AE37:AH37)</f>
        <v>12</v>
      </c>
      <c r="AE37" s="33">
        <v>3</v>
      </c>
      <c r="AF37" s="33">
        <v>3</v>
      </c>
      <c r="AG37" s="33">
        <v>3</v>
      </c>
      <c r="AH37" s="33">
        <v>3</v>
      </c>
      <c r="AI37" s="33" t="s">
        <v>23</v>
      </c>
      <c r="AJ37" s="33" t="s">
        <v>21</v>
      </c>
      <c r="AK37" s="33" t="s">
        <v>6</v>
      </c>
      <c r="AL37" s="33" t="s">
        <v>6</v>
      </c>
      <c r="AM37" s="33" t="s">
        <v>6</v>
      </c>
      <c r="AN37" s="33" t="s">
        <v>27</v>
      </c>
      <c r="AO37" s="33" t="s">
        <v>117</v>
      </c>
      <c r="AP37" s="33" t="s">
        <v>101</v>
      </c>
      <c r="AQ37" s="33" t="s">
        <v>103</v>
      </c>
      <c r="AR37" s="33" t="s">
        <v>105</v>
      </c>
      <c r="AS37" s="33" t="str">
        <f t="shared" ref="AS37:AS43" si="2">+IF(AJ37="Preventivo","Prevenir",IF(AJ37="Detectivo","Detectar","No es un control"))</f>
        <v>Detectar</v>
      </c>
      <c r="AT37" s="80" t="s">
        <v>108</v>
      </c>
      <c r="AU37" s="80" t="s">
        <v>110</v>
      </c>
      <c r="AV37" s="80" t="s">
        <v>112</v>
      </c>
      <c r="AW37" s="33">
        <f t="shared" ref="AW37:AW43" si="3">+IF(AP37=$AP$6,$AP$10,$AP$11)</f>
        <v>15</v>
      </c>
      <c r="AX37" s="33">
        <f t="shared" ref="AX37:AX43" si="4">+IF(AQ37=$AQ$6,$AQ$10,$AQ$11)</f>
        <v>15</v>
      </c>
      <c r="AY37" s="33">
        <f t="shared" ref="AY37:AY43" si="5">+IF(AR37=$AR$6,$AR$10,$AR$11)</f>
        <v>15</v>
      </c>
      <c r="AZ37" s="33">
        <f t="shared" ref="AZ37:AZ43" si="6">IF(AS37=$AS$6,$AS$10,IF(AS37=$AS$7,$AS$11,0))</f>
        <v>10</v>
      </c>
      <c r="BA37" s="33">
        <f t="shared" ref="BA37:BA43" si="7">+IF(AT37=$AT$6,$AT$10,$AT$11)</f>
        <v>15</v>
      </c>
      <c r="BB37" s="33">
        <f t="shared" ref="BB37:BB43" si="8">+IF(AU37=$AU$6,$AU$10,$AU$11)</f>
        <v>15</v>
      </c>
      <c r="BC37" s="33">
        <f t="shared" ref="BC37:BC43" si="9">IF(AV37=$AV$6,$AV$10,IF(AV37=$AV$7,$AV$11,0))</f>
        <v>10</v>
      </c>
      <c r="BD37" s="72">
        <f t="shared" ref="BD37:BD43" si="10">SUM(AW37:BC37)</f>
        <v>95</v>
      </c>
      <c r="BE37" s="72" t="str">
        <f t="shared" ref="BE37:BE43" si="11">+IF(BD37&lt;=85,"Débil",IF(AND(BD37&gt;85,BD37&lt;96),"Moderado","Fuerte"))</f>
        <v>Moderado</v>
      </c>
      <c r="BF37" s="34" t="s">
        <v>156</v>
      </c>
      <c r="BG37" s="72" t="str">
        <f t="shared" ref="BG37:BG43" si="12">+IF(BF37=$BF$6,"Fuerte",IF(BF37=$BF$7,"Moderado","Débil"))</f>
        <v>Fuerte</v>
      </c>
      <c r="BH37" s="72" t="str">
        <f t="shared" ref="BH37:BH43" si="13">+IF(AND(BE37="Fuerte",BG37="Fuerte"),"Fuerte",IF(BE37="Débil","Débil",IF(BG37="Débil","Débil","Moderado")))</f>
        <v>Moderado</v>
      </c>
      <c r="BI37" s="72">
        <f t="shared" ref="BI37:BI43" si="14">+IF(BH37=$BE$6,100,IF(BH37=$BE$7,50,0))</f>
        <v>50</v>
      </c>
      <c r="BJ37" s="149">
        <f>+AVERAGE(BI37:BI38)</f>
        <v>50</v>
      </c>
      <c r="BK37" s="186" t="str">
        <f>IF(BJ37&lt;50,"Débil",IF(BJ37=100,"Fuerte","Moderado"))</f>
        <v>Moderado</v>
      </c>
      <c r="BL37" s="39" t="s">
        <v>165</v>
      </c>
      <c r="BM37" s="39" t="s">
        <v>165</v>
      </c>
      <c r="BN37" s="66">
        <f>IF(E37=$E$7,0,IF(AND(BK37="Fuerte",BL37="Directamente"),2,IF(AND(BK37="Moderado",BL37="Directamente"),1,0)))</f>
        <v>1</v>
      </c>
      <c r="BO37" s="185">
        <f>+AVERAGE(BN37:BN38)</f>
        <v>0.5</v>
      </c>
      <c r="BP37" s="66">
        <f>IF(D37=$E$7,0,IF(AND(BK37="Fuerte",BL37="Indirectamente"),1,IF(AND(BK37="Fuerte",BL37="Directamente"),2,IF(AND(BK37="Moderado",BL37="Directamente"),1,0))))</f>
        <v>1</v>
      </c>
      <c r="BQ37" s="185">
        <f>+AVERAGE(BP37:BP38)</f>
        <v>0.5</v>
      </c>
      <c r="BR37" s="99" t="s">
        <v>59</v>
      </c>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row>
    <row r="38" spans="1:138" s="36" customFormat="1" ht="85.5" customHeight="1" x14ac:dyDescent="0.25">
      <c r="A38" s="150"/>
      <c r="B38" s="150"/>
      <c r="C38" s="99" t="s">
        <v>59</v>
      </c>
      <c r="D38" s="75" t="s">
        <v>59</v>
      </c>
      <c r="E38" s="151"/>
      <c r="F38" s="152"/>
      <c r="G38" s="152"/>
      <c r="H38" s="152"/>
      <c r="I38" s="153"/>
      <c r="J38" s="154"/>
      <c r="K38" s="153"/>
      <c r="L38" s="155"/>
      <c r="M38" s="155"/>
      <c r="N38" s="156"/>
      <c r="O38" s="205"/>
      <c r="P38" s="205">
        <f>IF(OR(O38="11",O38="12",O38="21",O38="22",O38="31"),$P$9,IF(OR(O38="41",O38="32",O38="23",O38="13"),$P$8,IF(OR(O38="51",O38="52",O38="42",O38="43",O38="33",O38="24",O38="14"),$P$7,IF(OR(O38="53",O38="54",O38="44",O38="34",O38="55",O38="45",O38="35",O38="25",O38="15"),$P$6,0))))</f>
        <v>0</v>
      </c>
      <c r="Q38" s="205"/>
      <c r="R38" s="155">
        <f>+L38-BN38</f>
        <v>0</v>
      </c>
      <c r="S38" s="155">
        <f>+M38-BQ38</f>
        <v>0</v>
      </c>
      <c r="T38" s="156"/>
      <c r="U38" s="205"/>
      <c r="V38" s="205">
        <f>IF(OR(U38="11",U38="12",U38="21",U38="22",U38="31"),$P$9,IF(OR(U38="41",U38="32",U38="23",U38="13"),$P$8,IF(OR(U38="51",U38="52",U38="42",U38="43",U38="33",U38="24",U38="14"),$P$7,IF(OR(U38="53",U38="54",U38="44",U38="34",U38="55",U38="45",U38="35",U38="25",U38="15"),$P$6,0))))</f>
        <v>0</v>
      </c>
      <c r="W38" s="155"/>
      <c r="X38" s="155"/>
      <c r="Y38" s="76" t="s">
        <v>520</v>
      </c>
      <c r="Z38" s="80" t="s">
        <v>652</v>
      </c>
      <c r="AA38" s="33" t="s">
        <v>23</v>
      </c>
      <c r="AB38" s="80" t="s">
        <v>377</v>
      </c>
      <c r="AC38" s="33" t="s">
        <v>7</v>
      </c>
      <c r="AD38" s="72">
        <f t="shared" ref="AD38:AD43" si="15">+SUM(AE38:AH38)</f>
        <v>2</v>
      </c>
      <c r="AE38" s="33">
        <v>0</v>
      </c>
      <c r="AF38" s="33">
        <v>1</v>
      </c>
      <c r="AG38" s="33">
        <v>0</v>
      </c>
      <c r="AH38" s="33">
        <v>1</v>
      </c>
      <c r="AI38" s="33" t="s">
        <v>23</v>
      </c>
      <c r="AJ38" s="33" t="s">
        <v>21</v>
      </c>
      <c r="AK38" s="33" t="s">
        <v>6</v>
      </c>
      <c r="AL38" s="33" t="s">
        <v>23</v>
      </c>
      <c r="AM38" s="33" t="s">
        <v>6</v>
      </c>
      <c r="AN38" s="33" t="s">
        <v>31</v>
      </c>
      <c r="AO38" s="33" t="s">
        <v>117</v>
      </c>
      <c r="AP38" s="33" t="s">
        <v>101</v>
      </c>
      <c r="AQ38" s="33" t="s">
        <v>103</v>
      </c>
      <c r="AR38" s="33" t="s">
        <v>105</v>
      </c>
      <c r="AS38" s="33" t="str">
        <f t="shared" si="2"/>
        <v>Detectar</v>
      </c>
      <c r="AT38" s="80" t="s">
        <v>108</v>
      </c>
      <c r="AU38" s="80" t="s">
        <v>110</v>
      </c>
      <c r="AV38" s="80" t="s">
        <v>112</v>
      </c>
      <c r="AW38" s="33">
        <f t="shared" si="3"/>
        <v>15</v>
      </c>
      <c r="AX38" s="33">
        <f t="shared" si="4"/>
        <v>15</v>
      </c>
      <c r="AY38" s="33">
        <f t="shared" si="5"/>
        <v>15</v>
      </c>
      <c r="AZ38" s="33">
        <f t="shared" si="6"/>
        <v>10</v>
      </c>
      <c r="BA38" s="33">
        <f t="shared" si="7"/>
        <v>15</v>
      </c>
      <c r="BB38" s="33">
        <f t="shared" si="8"/>
        <v>15</v>
      </c>
      <c r="BC38" s="33">
        <f t="shared" si="9"/>
        <v>10</v>
      </c>
      <c r="BD38" s="72">
        <f t="shared" si="10"/>
        <v>95</v>
      </c>
      <c r="BE38" s="72" t="str">
        <f t="shared" si="11"/>
        <v>Moderado</v>
      </c>
      <c r="BF38" s="34" t="s">
        <v>156</v>
      </c>
      <c r="BG38" s="72" t="str">
        <f t="shared" si="12"/>
        <v>Fuerte</v>
      </c>
      <c r="BH38" s="72" t="str">
        <f t="shared" si="13"/>
        <v>Moderado</v>
      </c>
      <c r="BI38" s="72">
        <f t="shared" si="14"/>
        <v>50</v>
      </c>
      <c r="BJ38" s="149"/>
      <c r="BK38" s="186"/>
      <c r="BL38" s="39" t="s">
        <v>166</v>
      </c>
      <c r="BM38" s="39" t="s">
        <v>167</v>
      </c>
      <c r="BN38" s="66">
        <f>IF(E38=$E$7,0,IF(AND(BK37="Fuerte",BL38="Directamente"),2,IF(AND(BK37="Moderado",BL38="Directamente"),1,0)))</f>
        <v>0</v>
      </c>
      <c r="BO38" s="185"/>
      <c r="BP38" s="66">
        <f>IF(D38=$E$7,0,IF(AND(BK37="Fuerte",BL38="Indirectamente"),1,IF(AND(BK37="Fuerte",BL38="Directamente"),2,IF(AND(BK37="Moderado",BL38="Directamente"),1,0))))</f>
        <v>0</v>
      </c>
      <c r="BQ38" s="185"/>
      <c r="BR38" s="99" t="s">
        <v>59</v>
      </c>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row>
    <row r="39" spans="1:138" s="36" customFormat="1" ht="78.900000000000006" x14ac:dyDescent="0.25">
      <c r="A39" s="150">
        <v>6</v>
      </c>
      <c r="B39" s="150" t="s">
        <v>413</v>
      </c>
      <c r="C39" s="99" t="s">
        <v>59</v>
      </c>
      <c r="D39" s="75" t="s">
        <v>59</v>
      </c>
      <c r="E39" s="151" t="s">
        <v>32</v>
      </c>
      <c r="F39" s="152" t="s">
        <v>69</v>
      </c>
      <c r="G39" s="152" t="s">
        <v>77</v>
      </c>
      <c r="H39" s="152" t="s">
        <v>80</v>
      </c>
      <c r="I39" s="153" t="s">
        <v>193</v>
      </c>
      <c r="J39" s="154" t="s">
        <v>194</v>
      </c>
      <c r="K39" s="153" t="s">
        <v>195</v>
      </c>
      <c r="L39" s="155">
        <v>1</v>
      </c>
      <c r="M39" s="155">
        <v>3</v>
      </c>
      <c r="N39" s="156">
        <f t="shared" si="0"/>
        <v>3</v>
      </c>
      <c r="O39" s="205" t="str">
        <f>(CONCATENATE(L39,M39))</f>
        <v>13</v>
      </c>
      <c r="P39" s="205" t="str">
        <f>IF(OR(O39="11",O39="12",O39="21",O39="22",O39="31"),$P$9,IF(OR(O39="41",O39="32",O39="23",O39="13"),$P$8,IF(OR(O39="51",O39="52",O39="42",O39="43",O39="33",O39="24",O39="14"),$P$7,IF(OR(O39="53",O39="54",O39="44",O39="34",O39="55",O39="45",O39="35",O39="25",O39="15"),$P$6,0))))</f>
        <v>RIESGO MODERADO</v>
      </c>
      <c r="Q39" s="205" t="s">
        <v>90</v>
      </c>
      <c r="R39" s="187">
        <f>+IF(INT(L39-BO39)&lt;=1,1,INT(L39-BO39))</f>
        <v>1</v>
      </c>
      <c r="S39" s="187">
        <f>INT(M39-BQ39)</f>
        <v>2</v>
      </c>
      <c r="T39" s="156">
        <f t="shared" si="1"/>
        <v>2</v>
      </c>
      <c r="U39" s="205" t="str">
        <f>(CONCATENATE(R39,S39))</f>
        <v>12</v>
      </c>
      <c r="V39" s="205" t="str">
        <f>IF(OR(U39="11",U39="12",U39="21",U39="22",U39="31"),$P$9,IF(OR(U39="41",U39="32",U39="23",U39="13"),$P$8,IF(OR(U39="51",U39="52",U39="42",U39="43",U39="33",U39="24",U39="14"),$P$7,IF(OR(U39="53",U39="54",U39="44",U39="34",U39="55",U39="45",U39="35",U39="25",U39="15"),$P$6,0))))</f>
        <v>RIESGO BAJO</v>
      </c>
      <c r="W39" s="152" t="s">
        <v>795</v>
      </c>
      <c r="X39" s="152" t="s">
        <v>23</v>
      </c>
      <c r="Y39" s="76" t="s">
        <v>521</v>
      </c>
      <c r="Z39" s="80" t="s">
        <v>652</v>
      </c>
      <c r="AA39" s="33" t="s">
        <v>23</v>
      </c>
      <c r="AB39" s="80" t="s">
        <v>378</v>
      </c>
      <c r="AC39" s="33" t="s">
        <v>7</v>
      </c>
      <c r="AD39" s="72">
        <f t="shared" si="15"/>
        <v>0</v>
      </c>
      <c r="AE39" s="33">
        <v>0</v>
      </c>
      <c r="AF39" s="33">
        <v>0</v>
      </c>
      <c r="AG39" s="33">
        <v>0</v>
      </c>
      <c r="AH39" s="33">
        <v>0</v>
      </c>
      <c r="AI39" s="33" t="s">
        <v>6</v>
      </c>
      <c r="AJ39" s="33" t="s">
        <v>20</v>
      </c>
      <c r="AK39" s="33" t="s">
        <v>6</v>
      </c>
      <c r="AL39" s="33" t="s">
        <v>6</v>
      </c>
      <c r="AM39" s="33" t="s">
        <v>6</v>
      </c>
      <c r="AN39" s="33" t="s">
        <v>30</v>
      </c>
      <c r="AO39" s="33" t="s">
        <v>117</v>
      </c>
      <c r="AP39" s="33" t="s">
        <v>101</v>
      </c>
      <c r="AQ39" s="33" t="s">
        <v>103</v>
      </c>
      <c r="AR39" s="33" t="s">
        <v>105</v>
      </c>
      <c r="AS39" s="33" t="str">
        <f t="shared" si="2"/>
        <v>Prevenir</v>
      </c>
      <c r="AT39" s="80" t="s">
        <v>108</v>
      </c>
      <c r="AU39" s="80" t="s">
        <v>110</v>
      </c>
      <c r="AV39" s="80" t="s">
        <v>112</v>
      </c>
      <c r="AW39" s="33">
        <f t="shared" si="3"/>
        <v>15</v>
      </c>
      <c r="AX39" s="33">
        <f t="shared" si="4"/>
        <v>15</v>
      </c>
      <c r="AY39" s="33">
        <f t="shared" si="5"/>
        <v>15</v>
      </c>
      <c r="AZ39" s="33">
        <f t="shared" si="6"/>
        <v>15</v>
      </c>
      <c r="BA39" s="33">
        <f t="shared" si="7"/>
        <v>15</v>
      </c>
      <c r="BB39" s="33">
        <f t="shared" si="8"/>
        <v>15</v>
      </c>
      <c r="BC39" s="33">
        <f t="shared" si="9"/>
        <v>10</v>
      </c>
      <c r="BD39" s="72">
        <f t="shared" si="10"/>
        <v>100</v>
      </c>
      <c r="BE39" s="72" t="str">
        <f t="shared" si="11"/>
        <v>Fuerte</v>
      </c>
      <c r="BF39" s="34" t="s">
        <v>156</v>
      </c>
      <c r="BG39" s="72" t="str">
        <f t="shared" si="12"/>
        <v>Fuerte</v>
      </c>
      <c r="BH39" s="72" t="str">
        <f t="shared" si="13"/>
        <v>Fuerte</v>
      </c>
      <c r="BI39" s="72">
        <f t="shared" si="14"/>
        <v>100</v>
      </c>
      <c r="BJ39" s="149">
        <f>+AVERAGE(BI39:BI41)</f>
        <v>83.333333333333329</v>
      </c>
      <c r="BK39" s="186" t="str">
        <f>IF(BJ39&lt;50,"Débil",IF(BJ39=100,"Fuerte","Moderado"))</f>
        <v>Moderado</v>
      </c>
      <c r="BL39" s="39" t="s">
        <v>165</v>
      </c>
      <c r="BM39" s="39" t="s">
        <v>165</v>
      </c>
      <c r="BN39" s="66">
        <f>IF(E39=$E$7,0,IF(AND(BK39="Fuerte",BL39="Directamente"),2,IF(AND(BK39="Moderado",BL39="Directamente"),1,0)))</f>
        <v>1</v>
      </c>
      <c r="BO39" s="185">
        <f>+AVERAGE(BN39:BN41)</f>
        <v>0.66666666666666663</v>
      </c>
      <c r="BP39" s="66">
        <f>IF(D39=$E$7,0,IF(AND(BK39="Fuerte",BL39="Indirectamente"),1,IF(AND(BK39="Fuerte",BL39="Directamente"),2,IF(AND(BK39="Moderado",BL39="Directamente"),1,0))))</f>
        <v>1</v>
      </c>
      <c r="BQ39" s="185">
        <f>+AVERAGE(BP39:BP41)</f>
        <v>0.66666666666666663</v>
      </c>
      <c r="BR39" s="99" t="s">
        <v>59</v>
      </c>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row>
    <row r="40" spans="1:138" s="36" customFormat="1" ht="124.45" customHeight="1" x14ac:dyDescent="0.25">
      <c r="A40" s="150"/>
      <c r="B40" s="150"/>
      <c r="C40" s="99" t="s">
        <v>59</v>
      </c>
      <c r="D40" s="75" t="s">
        <v>59</v>
      </c>
      <c r="E40" s="151"/>
      <c r="F40" s="152"/>
      <c r="G40" s="152"/>
      <c r="H40" s="152"/>
      <c r="I40" s="153"/>
      <c r="J40" s="154"/>
      <c r="K40" s="153"/>
      <c r="L40" s="155"/>
      <c r="M40" s="155"/>
      <c r="N40" s="156"/>
      <c r="O40" s="205"/>
      <c r="P40" s="205"/>
      <c r="Q40" s="205"/>
      <c r="R40" s="155">
        <f>+L40-BN40</f>
        <v>-1</v>
      </c>
      <c r="S40" s="155">
        <f>+M40-BQ40</f>
        <v>0</v>
      </c>
      <c r="T40" s="156"/>
      <c r="U40" s="205"/>
      <c r="V40" s="205"/>
      <c r="W40" s="155"/>
      <c r="X40" s="155"/>
      <c r="Y40" s="76" t="s">
        <v>771</v>
      </c>
      <c r="Z40" s="80" t="s">
        <v>653</v>
      </c>
      <c r="AA40" s="33" t="s">
        <v>23</v>
      </c>
      <c r="AB40" s="80" t="s">
        <v>654</v>
      </c>
      <c r="AC40" s="33" t="s">
        <v>7</v>
      </c>
      <c r="AD40" s="72">
        <f t="shared" si="15"/>
        <v>12</v>
      </c>
      <c r="AE40" s="33">
        <v>3</v>
      </c>
      <c r="AF40" s="33">
        <v>3</v>
      </c>
      <c r="AG40" s="33">
        <v>3</v>
      </c>
      <c r="AH40" s="33">
        <v>3</v>
      </c>
      <c r="AI40" s="33" t="s">
        <v>23</v>
      </c>
      <c r="AJ40" s="33" t="s">
        <v>20</v>
      </c>
      <c r="AK40" s="33" t="s">
        <v>23</v>
      </c>
      <c r="AL40" s="33" t="s">
        <v>23</v>
      </c>
      <c r="AM40" s="33" t="s">
        <v>6</v>
      </c>
      <c r="AN40" s="33" t="s">
        <v>27</v>
      </c>
      <c r="AO40" s="33" t="s">
        <v>117</v>
      </c>
      <c r="AP40" s="33" t="s">
        <v>101</v>
      </c>
      <c r="AQ40" s="33" t="s">
        <v>103</v>
      </c>
      <c r="AR40" s="33" t="s">
        <v>105</v>
      </c>
      <c r="AS40" s="33" t="str">
        <f t="shared" si="2"/>
        <v>Prevenir</v>
      </c>
      <c r="AT40" s="80" t="s">
        <v>108</v>
      </c>
      <c r="AU40" s="80" t="s">
        <v>110</v>
      </c>
      <c r="AV40" s="80" t="s">
        <v>112</v>
      </c>
      <c r="AW40" s="33">
        <f t="shared" si="3"/>
        <v>15</v>
      </c>
      <c r="AX40" s="33">
        <f t="shared" si="4"/>
        <v>15</v>
      </c>
      <c r="AY40" s="33">
        <f t="shared" si="5"/>
        <v>15</v>
      </c>
      <c r="AZ40" s="33">
        <f t="shared" si="6"/>
        <v>15</v>
      </c>
      <c r="BA40" s="33">
        <f t="shared" si="7"/>
        <v>15</v>
      </c>
      <c r="BB40" s="33">
        <f t="shared" si="8"/>
        <v>15</v>
      </c>
      <c r="BC40" s="33">
        <f t="shared" si="9"/>
        <v>10</v>
      </c>
      <c r="BD40" s="72">
        <f t="shared" si="10"/>
        <v>100</v>
      </c>
      <c r="BE40" s="72" t="str">
        <f t="shared" si="11"/>
        <v>Fuerte</v>
      </c>
      <c r="BF40" s="34" t="s">
        <v>156</v>
      </c>
      <c r="BG40" s="72" t="str">
        <f t="shared" si="12"/>
        <v>Fuerte</v>
      </c>
      <c r="BH40" s="72" t="str">
        <f t="shared" si="13"/>
        <v>Fuerte</v>
      </c>
      <c r="BI40" s="72">
        <f t="shared" si="14"/>
        <v>100</v>
      </c>
      <c r="BJ40" s="149"/>
      <c r="BK40" s="186"/>
      <c r="BL40" s="39" t="s">
        <v>165</v>
      </c>
      <c r="BM40" s="39" t="s">
        <v>165</v>
      </c>
      <c r="BN40" s="66">
        <f>IF(E40=$E$7,0,IF(AND(BK39="Fuerte",BL40="Directamente"),2,IF(AND(BK39="Moderado",BL40="Directamente"),1,0)))</f>
        <v>1</v>
      </c>
      <c r="BO40" s="185"/>
      <c r="BP40" s="66">
        <f>IF(D40=$E$7,0,IF(AND(BK39="Fuerte",BL40="Indirectamente"),1,IF(AND(BK39="Fuerte",BL40="Directamente"),2,IF(AND(BK39="Moderado",BL40="Directamente"),1,0))))</f>
        <v>1</v>
      </c>
      <c r="BQ40" s="185"/>
      <c r="BR40" s="99" t="s">
        <v>59</v>
      </c>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row>
    <row r="41" spans="1:138" s="36" customFormat="1" ht="67.650000000000006" x14ac:dyDescent="0.25">
      <c r="A41" s="150"/>
      <c r="B41" s="150"/>
      <c r="C41" s="99" t="s">
        <v>59</v>
      </c>
      <c r="D41" s="75" t="s">
        <v>59</v>
      </c>
      <c r="E41" s="151"/>
      <c r="F41" s="152"/>
      <c r="G41" s="152"/>
      <c r="H41" s="152"/>
      <c r="I41" s="153"/>
      <c r="J41" s="154"/>
      <c r="K41" s="153"/>
      <c r="L41" s="155"/>
      <c r="M41" s="155"/>
      <c r="N41" s="156"/>
      <c r="O41" s="205"/>
      <c r="P41" s="205"/>
      <c r="Q41" s="205"/>
      <c r="R41" s="155">
        <f>+L41-BN41</f>
        <v>0</v>
      </c>
      <c r="S41" s="155">
        <f>+M41-BQ41</f>
        <v>0</v>
      </c>
      <c r="T41" s="156"/>
      <c r="U41" s="205"/>
      <c r="V41" s="205"/>
      <c r="W41" s="155"/>
      <c r="X41" s="155"/>
      <c r="Y41" s="76" t="s">
        <v>520</v>
      </c>
      <c r="Z41" s="80" t="s">
        <v>652</v>
      </c>
      <c r="AA41" s="33" t="s">
        <v>23</v>
      </c>
      <c r="AB41" s="80" t="s">
        <v>377</v>
      </c>
      <c r="AC41" s="33" t="s">
        <v>7</v>
      </c>
      <c r="AD41" s="72">
        <f>+SUM(AE41:AH41)</f>
        <v>2</v>
      </c>
      <c r="AE41" s="33">
        <v>0</v>
      </c>
      <c r="AF41" s="33">
        <v>1</v>
      </c>
      <c r="AG41" s="33">
        <v>0</v>
      </c>
      <c r="AH41" s="33">
        <v>1</v>
      </c>
      <c r="AI41" s="33" t="s">
        <v>23</v>
      </c>
      <c r="AJ41" s="33" t="s">
        <v>21</v>
      </c>
      <c r="AK41" s="33" t="s">
        <v>6</v>
      </c>
      <c r="AL41" s="33" t="s">
        <v>23</v>
      </c>
      <c r="AM41" s="33" t="s">
        <v>6</v>
      </c>
      <c r="AN41" s="33" t="s">
        <v>31</v>
      </c>
      <c r="AO41" s="33" t="s">
        <v>117</v>
      </c>
      <c r="AP41" s="33" t="s">
        <v>101</v>
      </c>
      <c r="AQ41" s="33" t="s">
        <v>103</v>
      </c>
      <c r="AR41" s="33" t="s">
        <v>105</v>
      </c>
      <c r="AS41" s="33" t="str">
        <f t="shared" si="2"/>
        <v>Detectar</v>
      </c>
      <c r="AT41" s="80" t="s">
        <v>108</v>
      </c>
      <c r="AU41" s="80" t="s">
        <v>110</v>
      </c>
      <c r="AV41" s="80" t="s">
        <v>112</v>
      </c>
      <c r="AW41" s="33">
        <f t="shared" si="3"/>
        <v>15</v>
      </c>
      <c r="AX41" s="33">
        <f t="shared" si="4"/>
        <v>15</v>
      </c>
      <c r="AY41" s="33">
        <f t="shared" si="5"/>
        <v>15</v>
      </c>
      <c r="AZ41" s="33">
        <f t="shared" si="6"/>
        <v>10</v>
      </c>
      <c r="BA41" s="33">
        <f t="shared" si="7"/>
        <v>15</v>
      </c>
      <c r="BB41" s="33">
        <f t="shared" si="8"/>
        <v>15</v>
      </c>
      <c r="BC41" s="33">
        <f t="shared" si="9"/>
        <v>10</v>
      </c>
      <c r="BD41" s="72">
        <f t="shared" si="10"/>
        <v>95</v>
      </c>
      <c r="BE41" s="72" t="str">
        <f t="shared" si="11"/>
        <v>Moderado</v>
      </c>
      <c r="BF41" s="34" t="s">
        <v>156</v>
      </c>
      <c r="BG41" s="72" t="str">
        <f t="shared" si="12"/>
        <v>Fuerte</v>
      </c>
      <c r="BH41" s="72" t="str">
        <f t="shared" si="13"/>
        <v>Moderado</v>
      </c>
      <c r="BI41" s="72">
        <f t="shared" si="14"/>
        <v>50</v>
      </c>
      <c r="BJ41" s="149"/>
      <c r="BK41" s="186"/>
      <c r="BL41" s="39" t="s">
        <v>166</v>
      </c>
      <c r="BM41" s="39" t="s">
        <v>167</v>
      </c>
      <c r="BN41" s="66">
        <f>IF(E41=$E$7,0,IF(AND(BK39="Fuerte",BL41="Directamente"),2,IF(AND(BK39="Moderado",BL41="Directamente"),1,0)))</f>
        <v>0</v>
      </c>
      <c r="BO41" s="185"/>
      <c r="BP41" s="66">
        <f>IF(D41=$E$7,0,IF(AND(BK39="Fuerte",BL41="Indirectamente"),1,IF(AND(BK39="Fuerte",BL41="Directamente"),2,IF(AND(BK39="Moderado",BL41="Directamente"),1,0))))</f>
        <v>0</v>
      </c>
      <c r="BQ41" s="185"/>
      <c r="BR41" s="99" t="s">
        <v>59</v>
      </c>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row>
    <row r="42" spans="1:138" s="36" customFormat="1" ht="97.55" customHeight="1" x14ac:dyDescent="0.25">
      <c r="A42" s="74">
        <v>7</v>
      </c>
      <c r="B42" s="74" t="s">
        <v>414</v>
      </c>
      <c r="C42" s="99" t="s">
        <v>59</v>
      </c>
      <c r="D42" s="75" t="s">
        <v>59</v>
      </c>
      <c r="E42" s="75" t="s">
        <v>38</v>
      </c>
      <c r="F42" s="70" t="s">
        <v>69</v>
      </c>
      <c r="G42" s="70" t="s">
        <v>76</v>
      </c>
      <c r="H42" s="70" t="s">
        <v>80</v>
      </c>
      <c r="I42" s="76" t="s">
        <v>196</v>
      </c>
      <c r="J42" s="77" t="s">
        <v>197</v>
      </c>
      <c r="K42" s="76" t="s">
        <v>198</v>
      </c>
      <c r="L42" s="71">
        <v>5</v>
      </c>
      <c r="M42" s="71">
        <v>4</v>
      </c>
      <c r="N42" s="66">
        <f t="shared" si="0"/>
        <v>20</v>
      </c>
      <c r="O42" s="63" t="str">
        <f>(CONCATENATE(L42,M42))</f>
        <v>54</v>
      </c>
      <c r="P42" s="63" t="str">
        <f>IF(OR(O42="11",O42="12",O42="21",O42="22",O42="31"),$P$9,IF(OR(O42="41",O42="32",O42="23",O42="13"),$P$8,IF(OR(O42="51",O42="52",O42="42",O42="43",O42="33",O42="24",O42="14"),$P$7,IF(OR(O42="53",O42="54",O42="44",O42="34",O42="55",O42="45",O42="35",O42="25",O42="15"),$P$6,0))))</f>
        <v>RIESGO EXTREMO</v>
      </c>
      <c r="Q42" s="63" t="s">
        <v>90</v>
      </c>
      <c r="R42" s="73">
        <f>INT(L42-BO42)</f>
        <v>4</v>
      </c>
      <c r="S42" s="73">
        <f>INT(M42-BQ42)</f>
        <v>3</v>
      </c>
      <c r="T42" s="66">
        <f t="shared" si="1"/>
        <v>12</v>
      </c>
      <c r="U42" s="63" t="str">
        <f>(CONCATENATE(R42,S42))</f>
        <v>43</v>
      </c>
      <c r="V42" s="63" t="str">
        <f>IF(OR(U42="11",U42="12",U42="21",U42="22",U42="31"),$P$9,IF(OR(U42="41",U42="32",U42="23",U42="13"),$P$8,IF(OR(U42="51",U42="52",U42="42",U42="43",U42="33",U42="24",U42="14"),$P$7,IF(OR(U42="53",U42="54",U42="44",U42="34",U42="55",U42="45",U42="35",U42="25",U42="15"),$P$6,0))))</f>
        <v>RIESGO ALTO</v>
      </c>
      <c r="W42" s="70" t="s">
        <v>795</v>
      </c>
      <c r="X42" s="70" t="s">
        <v>23</v>
      </c>
      <c r="Y42" s="76" t="s">
        <v>520</v>
      </c>
      <c r="Z42" s="80" t="s">
        <v>652</v>
      </c>
      <c r="AA42" s="33" t="s">
        <v>23</v>
      </c>
      <c r="AB42" s="80" t="s">
        <v>377</v>
      </c>
      <c r="AC42" s="33" t="s">
        <v>7</v>
      </c>
      <c r="AD42" s="72">
        <f>+SUM(AE42:AH42)</f>
        <v>2</v>
      </c>
      <c r="AE42" s="33">
        <v>0</v>
      </c>
      <c r="AF42" s="33">
        <v>1</v>
      </c>
      <c r="AG42" s="33">
        <v>0</v>
      </c>
      <c r="AH42" s="33">
        <v>1</v>
      </c>
      <c r="AI42" s="33" t="s">
        <v>23</v>
      </c>
      <c r="AJ42" s="33" t="s">
        <v>21</v>
      </c>
      <c r="AK42" s="33" t="s">
        <v>6</v>
      </c>
      <c r="AL42" s="33" t="s">
        <v>23</v>
      </c>
      <c r="AM42" s="33" t="s">
        <v>6</v>
      </c>
      <c r="AN42" s="33" t="s">
        <v>31</v>
      </c>
      <c r="AO42" s="33" t="s">
        <v>117</v>
      </c>
      <c r="AP42" s="33" t="s">
        <v>101</v>
      </c>
      <c r="AQ42" s="33" t="s">
        <v>103</v>
      </c>
      <c r="AR42" s="33" t="s">
        <v>105</v>
      </c>
      <c r="AS42" s="33" t="str">
        <f t="shared" si="2"/>
        <v>Detectar</v>
      </c>
      <c r="AT42" s="80" t="s">
        <v>108</v>
      </c>
      <c r="AU42" s="80" t="s">
        <v>110</v>
      </c>
      <c r="AV42" s="80" t="s">
        <v>112</v>
      </c>
      <c r="AW42" s="33">
        <f t="shared" si="3"/>
        <v>15</v>
      </c>
      <c r="AX42" s="33">
        <f t="shared" si="4"/>
        <v>15</v>
      </c>
      <c r="AY42" s="33">
        <f t="shared" si="5"/>
        <v>15</v>
      </c>
      <c r="AZ42" s="33">
        <f t="shared" si="6"/>
        <v>10</v>
      </c>
      <c r="BA42" s="33">
        <f t="shared" si="7"/>
        <v>15</v>
      </c>
      <c r="BB42" s="33">
        <f t="shared" si="8"/>
        <v>15</v>
      </c>
      <c r="BC42" s="33">
        <f t="shared" si="9"/>
        <v>10</v>
      </c>
      <c r="BD42" s="72">
        <f t="shared" si="10"/>
        <v>95</v>
      </c>
      <c r="BE42" s="72" t="str">
        <f t="shared" si="11"/>
        <v>Moderado</v>
      </c>
      <c r="BF42" s="34" t="s">
        <v>156</v>
      </c>
      <c r="BG42" s="72" t="str">
        <f t="shared" si="12"/>
        <v>Fuerte</v>
      </c>
      <c r="BH42" s="72" t="str">
        <f t="shared" si="13"/>
        <v>Moderado</v>
      </c>
      <c r="BI42" s="72">
        <f t="shared" si="14"/>
        <v>50</v>
      </c>
      <c r="BJ42" s="100">
        <f>+AVERAGE(BI42:BI42)</f>
        <v>50</v>
      </c>
      <c r="BK42" s="72" t="str">
        <f>IF(BJ42&lt;50,"Débil",IF(BJ42=100,"Fuerte","Moderado"))</f>
        <v>Moderado</v>
      </c>
      <c r="BL42" s="39" t="s">
        <v>165</v>
      </c>
      <c r="BM42" s="39" t="s">
        <v>165</v>
      </c>
      <c r="BN42" s="66">
        <f>IF(E42=$E$7,0,IF(AND(BK42="Fuerte",BL42="Directamente"),2,IF(AND(BK42="Moderado",BL42="Directamente"),1,0)))</f>
        <v>1</v>
      </c>
      <c r="BO42" s="81">
        <f>+AVERAGE(BN42:BN42)</f>
        <v>1</v>
      </c>
      <c r="BP42" s="66">
        <f>IF(D42=$E$7,0,IF(AND(BK42="Fuerte",BL42="Indirectamente"),1,IF(AND(BK42="Fuerte",BL42="Directamente"),2,IF(AND(BK42="Moderado",BL42="Directamente"),1,0))))</f>
        <v>1</v>
      </c>
      <c r="BQ42" s="81">
        <f>+AVERAGE(BP42:BP42)</f>
        <v>1</v>
      </c>
      <c r="BR42" s="99" t="s">
        <v>59</v>
      </c>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row>
    <row r="43" spans="1:138" s="36" customFormat="1" ht="105.85" customHeight="1" x14ac:dyDescent="0.25">
      <c r="A43" s="74">
        <v>8</v>
      </c>
      <c r="B43" s="74" t="s">
        <v>415</v>
      </c>
      <c r="C43" s="99" t="s">
        <v>59</v>
      </c>
      <c r="D43" s="75" t="s">
        <v>59</v>
      </c>
      <c r="E43" s="75" t="s">
        <v>34</v>
      </c>
      <c r="F43" s="70" t="s">
        <v>64</v>
      </c>
      <c r="G43" s="70" t="s">
        <v>76</v>
      </c>
      <c r="H43" s="70" t="s">
        <v>71</v>
      </c>
      <c r="I43" s="76" t="s">
        <v>199</v>
      </c>
      <c r="J43" s="77" t="s">
        <v>200</v>
      </c>
      <c r="K43" s="76" t="s">
        <v>201</v>
      </c>
      <c r="L43" s="71">
        <v>1</v>
      </c>
      <c r="M43" s="71">
        <v>5</v>
      </c>
      <c r="N43" s="66">
        <f t="shared" si="0"/>
        <v>5</v>
      </c>
      <c r="O43" s="63" t="str">
        <f>(CONCATENATE(L43,M43))</f>
        <v>15</v>
      </c>
      <c r="P43" s="63" t="str">
        <f>IF(OR(O43="11",O43="12",O43="21",O43="22",O43="31"),$P$9,IF(OR(O43="41",O43="32",O43="23",O43="13"),$P$8,IF(OR(O43="51",O43="52",O43="42",O43="43",O43="33",O43="24",O43="14"),$P$7,IF(OR(O43="53",O43="54",O43="44",O43="34",O43="55",O43="45",O43="35",O43="25",O43="15"),$P$6,0))))</f>
        <v>RIESGO EXTREMO</v>
      </c>
      <c r="Q43" s="63" t="s">
        <v>90</v>
      </c>
      <c r="R43" s="73">
        <f>INT(L43-BO43)</f>
        <v>1</v>
      </c>
      <c r="S43" s="73">
        <f>INT(M43-BQ43)</f>
        <v>5</v>
      </c>
      <c r="T43" s="66">
        <f t="shared" si="1"/>
        <v>5</v>
      </c>
      <c r="U43" s="63" t="str">
        <f>(CONCATENATE(R43,S43))</f>
        <v>15</v>
      </c>
      <c r="V43" s="63" t="str">
        <f>IF(OR(U43="11",U43="12",U43="21",U43="22",U43="31"),$P$9,IF(OR(U43="41",U43="32",U43="23",U43="13"),$P$8,IF(OR(U43="51",U43="52",U43="42",U43="43",U43="33",U43="24",U43="14"),$P$7,IF(OR(U43="53",U43="54",U43="44",U43="34",U43="55",U43="45",U43="35",U43="25",U43="15"),$P$6,0))))</f>
        <v>RIESGO EXTREMO</v>
      </c>
      <c r="W43" s="70" t="s">
        <v>795</v>
      </c>
      <c r="X43" s="70" t="s">
        <v>23</v>
      </c>
      <c r="Y43" s="76" t="s">
        <v>522</v>
      </c>
      <c r="Z43" s="80" t="s">
        <v>652</v>
      </c>
      <c r="AA43" s="33" t="s">
        <v>23</v>
      </c>
      <c r="AB43" s="80" t="s">
        <v>379</v>
      </c>
      <c r="AC43" s="33" t="s">
        <v>7</v>
      </c>
      <c r="AD43" s="72">
        <f t="shared" si="15"/>
        <v>0</v>
      </c>
      <c r="AE43" s="33">
        <v>0</v>
      </c>
      <c r="AF43" s="33">
        <v>0</v>
      </c>
      <c r="AG43" s="33">
        <v>0</v>
      </c>
      <c r="AH43" s="33">
        <v>0</v>
      </c>
      <c r="AI43" s="33" t="s">
        <v>6</v>
      </c>
      <c r="AJ43" s="33" t="s">
        <v>21</v>
      </c>
      <c r="AK43" s="33" t="s">
        <v>6</v>
      </c>
      <c r="AL43" s="33" t="s">
        <v>6</v>
      </c>
      <c r="AM43" s="33" t="s">
        <v>6</v>
      </c>
      <c r="AN43" s="33" t="s">
        <v>29</v>
      </c>
      <c r="AO43" s="33" t="s">
        <v>117</v>
      </c>
      <c r="AP43" s="33" t="s">
        <v>101</v>
      </c>
      <c r="AQ43" s="33" t="s">
        <v>103</v>
      </c>
      <c r="AR43" s="33" t="s">
        <v>105</v>
      </c>
      <c r="AS43" s="33" t="str">
        <f t="shared" si="2"/>
        <v>Detectar</v>
      </c>
      <c r="AT43" s="80" t="s">
        <v>108</v>
      </c>
      <c r="AU43" s="80" t="s">
        <v>110</v>
      </c>
      <c r="AV43" s="80" t="s">
        <v>112</v>
      </c>
      <c r="AW43" s="33">
        <f t="shared" si="3"/>
        <v>15</v>
      </c>
      <c r="AX43" s="33">
        <f t="shared" si="4"/>
        <v>15</v>
      </c>
      <c r="AY43" s="33">
        <f t="shared" si="5"/>
        <v>15</v>
      </c>
      <c r="AZ43" s="33">
        <f t="shared" si="6"/>
        <v>10</v>
      </c>
      <c r="BA43" s="33">
        <f t="shared" si="7"/>
        <v>15</v>
      </c>
      <c r="BB43" s="33">
        <f t="shared" si="8"/>
        <v>15</v>
      </c>
      <c r="BC43" s="33">
        <f t="shared" si="9"/>
        <v>10</v>
      </c>
      <c r="BD43" s="72">
        <f t="shared" si="10"/>
        <v>95</v>
      </c>
      <c r="BE43" s="72" t="str">
        <f t="shared" si="11"/>
        <v>Moderado</v>
      </c>
      <c r="BF43" s="34" t="s">
        <v>156</v>
      </c>
      <c r="BG43" s="72" t="str">
        <f t="shared" si="12"/>
        <v>Fuerte</v>
      </c>
      <c r="BH43" s="72" t="str">
        <f t="shared" si="13"/>
        <v>Moderado</v>
      </c>
      <c r="BI43" s="72">
        <f t="shared" si="14"/>
        <v>50</v>
      </c>
      <c r="BJ43" s="100">
        <f>+AVERAGE(BI43:BI43)</f>
        <v>50</v>
      </c>
      <c r="BK43" s="72" t="str">
        <f>IF(BJ43&lt;50,"Débil",IF(BJ43=100,"Fuerte","Moderado"))</f>
        <v>Moderado</v>
      </c>
      <c r="BL43" s="39" t="s">
        <v>165</v>
      </c>
      <c r="BM43" s="39" t="s">
        <v>165</v>
      </c>
      <c r="BN43" s="66">
        <f>IF(E43=$E$7,0,IF(AND(BK43="Fuerte",BL43="Directamente"),2,IF(AND(BK43="Moderado",BL43="Directamente"),1,0)))</f>
        <v>0</v>
      </c>
      <c r="BO43" s="81">
        <f>+AVERAGE(BN43:BN43)</f>
        <v>0</v>
      </c>
      <c r="BP43" s="66">
        <f>IF(D43=$E$7,0,IF(AND(BK43="Fuerte",BL43="Indirectamente"),1,IF(AND(BK43="Fuerte",BL43="Directamente"),2,IF(AND(BK43="Moderado",BL43="Directamente"),1,0))))</f>
        <v>1</v>
      </c>
      <c r="BQ43" s="81">
        <f>+IF(E43="De Corrupción",0,AVERAGE(BP43:BP43))</f>
        <v>0</v>
      </c>
      <c r="BR43" s="99" t="s">
        <v>59</v>
      </c>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row>
    <row r="44" spans="1:138" s="51" customFormat="1" x14ac:dyDescent="0.25">
      <c r="B44" s="40"/>
      <c r="C44" s="41"/>
      <c r="D44" s="54"/>
      <c r="I44" s="53"/>
      <c r="K44" s="53"/>
      <c r="N44" s="104"/>
      <c r="O44" s="64"/>
      <c r="P44" s="52"/>
      <c r="Q44" s="55"/>
      <c r="T44" s="104"/>
      <c r="U44" s="64"/>
      <c r="V44" s="52"/>
      <c r="Z44" s="45"/>
      <c r="AA44" s="53"/>
      <c r="AB44" s="53"/>
      <c r="AC44" s="53"/>
      <c r="AD44" s="53"/>
      <c r="AE44" s="53"/>
      <c r="AF44" s="53"/>
      <c r="AG44" s="53"/>
      <c r="AH44" s="53"/>
      <c r="AI44" s="53"/>
      <c r="AJ44" s="53"/>
      <c r="AK44" s="53"/>
      <c r="AL44" s="53"/>
      <c r="AM44" s="53"/>
      <c r="AN44" s="53"/>
      <c r="AO44" s="53"/>
      <c r="AP44" s="45"/>
      <c r="AQ44" s="45"/>
      <c r="AR44" s="45"/>
      <c r="AS44" s="45"/>
      <c r="AT44" s="45"/>
      <c r="AU44" s="45"/>
      <c r="AV44" s="45"/>
      <c r="AW44" s="45"/>
      <c r="AX44" s="45"/>
      <c r="AY44" s="45"/>
      <c r="AZ44" s="45"/>
      <c r="BA44" s="45"/>
      <c r="BB44" s="45"/>
      <c r="BC44" s="45"/>
      <c r="BD44" s="45"/>
      <c r="BE44" s="45"/>
      <c r="BF44" s="53"/>
      <c r="BG44" s="53"/>
      <c r="BH44" s="53"/>
      <c r="BI44" s="53"/>
      <c r="BJ44" s="57"/>
      <c r="BK44" s="53"/>
      <c r="BR44" s="41"/>
    </row>
    <row r="45" spans="1:138" s="51" customFormat="1" x14ac:dyDescent="0.25">
      <c r="B45" s="40"/>
      <c r="C45" s="41"/>
      <c r="D45" s="54"/>
      <c r="I45" s="53"/>
      <c r="K45" s="53"/>
      <c r="N45" s="104"/>
      <c r="O45" s="64"/>
      <c r="P45" s="52"/>
      <c r="Q45" s="55"/>
      <c r="T45" s="104"/>
      <c r="U45" s="64"/>
      <c r="V45" s="52"/>
      <c r="Z45" s="45"/>
      <c r="AA45" s="53"/>
      <c r="AB45" s="53"/>
      <c r="AC45" s="53"/>
      <c r="AD45" s="53"/>
      <c r="AE45" s="53"/>
      <c r="AF45" s="53"/>
      <c r="AG45" s="53"/>
      <c r="AH45" s="53"/>
      <c r="AI45" s="53"/>
      <c r="AJ45" s="53"/>
      <c r="AK45" s="53"/>
      <c r="AL45" s="53"/>
      <c r="AM45" s="53"/>
      <c r="AN45" s="53"/>
      <c r="AO45" s="53"/>
      <c r="AP45" s="45"/>
      <c r="AQ45" s="45"/>
      <c r="AR45" s="45"/>
      <c r="AS45" s="45"/>
      <c r="AT45" s="45"/>
      <c r="AU45" s="45"/>
      <c r="AV45" s="45"/>
      <c r="AW45" s="45"/>
      <c r="AX45" s="45"/>
      <c r="AY45" s="45"/>
      <c r="AZ45" s="45"/>
      <c r="BA45" s="45"/>
      <c r="BB45" s="45"/>
      <c r="BC45" s="45"/>
      <c r="BD45" s="45"/>
      <c r="BE45" s="45"/>
      <c r="BF45" s="53"/>
      <c r="BG45" s="53"/>
      <c r="BH45" s="53"/>
      <c r="BI45" s="53"/>
      <c r="BJ45" s="57"/>
      <c r="BK45" s="53"/>
      <c r="BR45" s="41"/>
    </row>
    <row r="46" spans="1:138" s="51" customFormat="1" x14ac:dyDescent="0.25">
      <c r="B46" s="40"/>
      <c r="C46" s="41"/>
      <c r="D46" s="54"/>
      <c r="I46" s="53"/>
      <c r="K46" s="53"/>
      <c r="N46" s="203"/>
      <c r="O46" s="204"/>
      <c r="P46" s="52"/>
      <c r="Q46" s="55"/>
      <c r="T46" s="203"/>
      <c r="U46" s="204"/>
      <c r="V46" s="52"/>
      <c r="Z46" s="45"/>
      <c r="AA46" s="53"/>
      <c r="AB46" s="53"/>
      <c r="AC46" s="53"/>
      <c r="AD46" s="53"/>
      <c r="AE46" s="53"/>
      <c r="AF46" s="53"/>
      <c r="AG46" s="53"/>
      <c r="AH46" s="53"/>
      <c r="AI46" s="53"/>
      <c r="AJ46" s="53"/>
      <c r="AK46" s="53"/>
      <c r="AL46" s="53"/>
      <c r="AM46" s="53"/>
      <c r="AN46" s="53"/>
      <c r="AO46" s="53"/>
      <c r="AP46" s="45"/>
      <c r="AQ46" s="45"/>
      <c r="AR46" s="45"/>
      <c r="AS46" s="45"/>
      <c r="AT46" s="45"/>
      <c r="AU46" s="45"/>
      <c r="AV46" s="45"/>
      <c r="AW46" s="45"/>
      <c r="AX46" s="45"/>
      <c r="AY46" s="45"/>
      <c r="AZ46" s="45"/>
      <c r="BA46" s="45"/>
      <c r="BB46" s="45"/>
      <c r="BC46" s="45"/>
      <c r="BD46" s="45"/>
      <c r="BE46" s="45"/>
      <c r="BF46" s="53"/>
      <c r="BG46" s="53"/>
      <c r="BH46" s="53"/>
      <c r="BI46" s="53"/>
      <c r="BJ46" s="213"/>
      <c r="BK46" s="53"/>
      <c r="BR46" s="41"/>
    </row>
    <row r="47" spans="1:138" s="51" customFormat="1" x14ac:dyDescent="0.25">
      <c r="B47" s="40"/>
      <c r="C47" s="41"/>
      <c r="D47" s="54"/>
      <c r="I47" s="53"/>
      <c r="K47" s="53"/>
      <c r="N47" s="203"/>
      <c r="O47" s="204"/>
      <c r="P47" s="52"/>
      <c r="Q47" s="55"/>
      <c r="T47" s="203"/>
      <c r="U47" s="204"/>
      <c r="V47" s="52"/>
      <c r="Z47" s="45"/>
      <c r="AA47" s="53"/>
      <c r="AB47" s="53"/>
      <c r="AC47" s="53"/>
      <c r="AD47" s="53"/>
      <c r="AE47" s="53"/>
      <c r="AF47" s="53"/>
      <c r="AG47" s="53"/>
      <c r="AH47" s="53"/>
      <c r="AI47" s="53"/>
      <c r="AJ47" s="53"/>
      <c r="AK47" s="53"/>
      <c r="AL47" s="53"/>
      <c r="AM47" s="53"/>
      <c r="AN47" s="53"/>
      <c r="AO47" s="53"/>
      <c r="AP47" s="45"/>
      <c r="AQ47" s="45"/>
      <c r="AR47" s="45"/>
      <c r="AS47" s="45"/>
      <c r="AT47" s="45"/>
      <c r="AU47" s="45"/>
      <c r="AV47" s="45"/>
      <c r="AW47" s="45"/>
      <c r="AX47" s="45"/>
      <c r="AY47" s="45"/>
      <c r="AZ47" s="45"/>
      <c r="BA47" s="45"/>
      <c r="BB47" s="45"/>
      <c r="BC47" s="45"/>
      <c r="BD47" s="45"/>
      <c r="BE47" s="45"/>
      <c r="BF47" s="53"/>
      <c r="BG47" s="53"/>
      <c r="BH47" s="53"/>
      <c r="BI47" s="53"/>
      <c r="BJ47" s="213"/>
      <c r="BK47" s="53"/>
      <c r="BR47" s="41"/>
    </row>
    <row r="48" spans="1:138" s="51" customFormat="1" x14ac:dyDescent="0.25">
      <c r="B48" s="40"/>
      <c r="C48" s="41"/>
      <c r="D48" s="54"/>
      <c r="I48" s="53"/>
      <c r="K48" s="53"/>
      <c r="N48" s="203"/>
      <c r="O48" s="204"/>
      <c r="P48" s="52"/>
      <c r="T48" s="203"/>
      <c r="U48" s="204"/>
      <c r="V48" s="52"/>
      <c r="Z48" s="45"/>
      <c r="AA48" s="53"/>
      <c r="AB48" s="53"/>
      <c r="AC48" s="53"/>
      <c r="AD48" s="53"/>
      <c r="AE48" s="53"/>
      <c r="AF48" s="53"/>
      <c r="AG48" s="53"/>
      <c r="AH48" s="53"/>
      <c r="AI48" s="53"/>
      <c r="AJ48" s="53"/>
      <c r="AK48" s="53"/>
      <c r="AL48" s="53"/>
      <c r="AM48" s="53"/>
      <c r="AN48" s="53"/>
      <c r="AO48" s="53"/>
      <c r="AP48" s="45"/>
      <c r="AQ48" s="45"/>
      <c r="AR48" s="45"/>
      <c r="AS48" s="45"/>
      <c r="AT48" s="45"/>
      <c r="AU48" s="45"/>
      <c r="AV48" s="45"/>
      <c r="AW48" s="45"/>
      <c r="AX48" s="45"/>
      <c r="AY48" s="45"/>
      <c r="AZ48" s="45"/>
      <c r="BA48" s="45"/>
      <c r="BB48" s="45"/>
      <c r="BC48" s="45"/>
      <c r="BD48" s="45"/>
      <c r="BE48" s="45"/>
      <c r="BF48" s="53"/>
      <c r="BG48" s="53"/>
      <c r="BH48" s="53"/>
      <c r="BI48" s="53"/>
      <c r="BJ48" s="213"/>
      <c r="BK48" s="53"/>
      <c r="BR48" s="41"/>
    </row>
    <row r="49" spans="9:62" x14ac:dyDescent="0.25">
      <c r="I49" s="22"/>
      <c r="K49" s="22"/>
      <c r="N49" s="203"/>
      <c r="O49" s="204"/>
      <c r="T49" s="203"/>
      <c r="U49" s="204"/>
      <c r="BJ49" s="203"/>
    </row>
    <row r="50" spans="9:62" x14ac:dyDescent="0.25">
      <c r="I50" s="22"/>
      <c r="K50" s="22"/>
    </row>
    <row r="51" spans="9:62" x14ac:dyDescent="0.25">
      <c r="K51" s="22"/>
      <c r="N51" s="203"/>
      <c r="O51" s="204"/>
      <c r="T51" s="203"/>
      <c r="U51" s="204"/>
      <c r="BJ51" s="203"/>
    </row>
    <row r="52" spans="9:62" x14ac:dyDescent="0.25">
      <c r="K52" s="22"/>
      <c r="N52" s="203"/>
      <c r="O52" s="204"/>
      <c r="T52" s="203"/>
      <c r="U52" s="204"/>
      <c r="BJ52" s="203"/>
    </row>
    <row r="53" spans="9:62" x14ac:dyDescent="0.25">
      <c r="K53" s="22"/>
      <c r="N53" s="203"/>
      <c r="O53" s="204"/>
      <c r="T53" s="203"/>
      <c r="U53" s="204"/>
      <c r="BJ53" s="203"/>
    </row>
    <row r="54" spans="9:62" x14ac:dyDescent="0.25">
      <c r="K54" s="22"/>
      <c r="N54" s="203"/>
      <c r="O54" s="204"/>
      <c r="T54" s="203"/>
      <c r="U54" s="204"/>
      <c r="BJ54" s="203"/>
    </row>
    <row r="55" spans="9:62" x14ac:dyDescent="0.25">
      <c r="K55" s="22"/>
      <c r="N55" s="203"/>
      <c r="O55" s="204"/>
      <c r="T55" s="203"/>
      <c r="U55" s="204"/>
      <c r="BJ55" s="203"/>
    </row>
    <row r="56" spans="9:62" x14ac:dyDescent="0.25">
      <c r="K56" s="22"/>
      <c r="N56" s="203"/>
      <c r="O56" s="204"/>
      <c r="T56" s="203"/>
      <c r="U56" s="204"/>
      <c r="BJ56" s="203"/>
    </row>
    <row r="57" spans="9:62" x14ac:dyDescent="0.25">
      <c r="K57" s="22"/>
      <c r="N57" s="203"/>
      <c r="O57" s="204"/>
      <c r="T57" s="203"/>
      <c r="U57" s="204"/>
      <c r="BJ57" s="203"/>
    </row>
    <row r="58" spans="9:62" x14ac:dyDescent="0.25">
      <c r="K58" s="22"/>
    </row>
    <row r="59" spans="9:62" x14ac:dyDescent="0.25">
      <c r="K59" s="22"/>
    </row>
    <row r="60" spans="9:62" x14ac:dyDescent="0.25">
      <c r="K60" s="22"/>
    </row>
    <row r="61" spans="9:62" x14ac:dyDescent="0.25">
      <c r="K61" s="22"/>
      <c r="N61" s="203"/>
      <c r="O61" s="204"/>
      <c r="T61" s="203"/>
      <c r="U61" s="204"/>
      <c r="BJ61" s="203"/>
    </row>
    <row r="62" spans="9:62" x14ac:dyDescent="0.25">
      <c r="K62" s="22"/>
      <c r="N62" s="203"/>
      <c r="O62" s="204"/>
      <c r="T62" s="203"/>
      <c r="U62" s="204"/>
      <c r="BJ62" s="203"/>
    </row>
    <row r="63" spans="9:62" x14ac:dyDescent="0.25">
      <c r="K63" s="22"/>
      <c r="N63" s="203"/>
      <c r="O63" s="204"/>
      <c r="T63" s="203"/>
      <c r="U63" s="204"/>
      <c r="BJ63" s="203"/>
    </row>
    <row r="64" spans="9:62" x14ac:dyDescent="0.25">
      <c r="K64" s="22"/>
      <c r="N64" s="203"/>
      <c r="O64" s="204"/>
      <c r="T64" s="203"/>
      <c r="U64" s="204"/>
      <c r="BJ64" s="203"/>
    </row>
    <row r="65" spans="11:62" x14ac:dyDescent="0.25">
      <c r="K65" s="22"/>
      <c r="N65" s="203"/>
      <c r="O65" s="204"/>
      <c r="T65" s="203"/>
      <c r="U65" s="204"/>
      <c r="BJ65" s="203"/>
    </row>
    <row r="66" spans="11:62" x14ac:dyDescent="0.25">
      <c r="K66" s="22"/>
    </row>
    <row r="67" spans="11:62" x14ac:dyDescent="0.25">
      <c r="K67" s="22"/>
      <c r="N67" s="203"/>
      <c r="O67" s="204"/>
      <c r="T67" s="203"/>
      <c r="U67" s="204"/>
      <c r="BJ67" s="203"/>
    </row>
    <row r="68" spans="11:62" x14ac:dyDescent="0.25">
      <c r="K68" s="22"/>
      <c r="N68" s="203"/>
      <c r="O68" s="204"/>
      <c r="T68" s="203"/>
      <c r="U68" s="204"/>
      <c r="BJ68" s="203"/>
    </row>
    <row r="69" spans="11:62" x14ac:dyDescent="0.25">
      <c r="K69" s="22"/>
      <c r="N69" s="203"/>
      <c r="O69" s="204"/>
      <c r="T69" s="203"/>
      <c r="U69" s="204"/>
      <c r="BJ69" s="203"/>
    </row>
    <row r="70" spans="11:62" x14ac:dyDescent="0.25">
      <c r="K70" s="22"/>
      <c r="N70" s="203"/>
      <c r="O70" s="204"/>
      <c r="T70" s="203"/>
      <c r="U70" s="204"/>
      <c r="BJ70" s="203"/>
    </row>
    <row r="71" spans="11:62" x14ac:dyDescent="0.25">
      <c r="K71" s="22"/>
      <c r="N71" s="203"/>
      <c r="O71" s="204"/>
      <c r="T71" s="203"/>
      <c r="U71" s="204"/>
      <c r="BJ71" s="203"/>
    </row>
    <row r="72" spans="11:62" x14ac:dyDescent="0.25">
      <c r="K72" s="22"/>
      <c r="N72" s="203"/>
      <c r="O72" s="204"/>
      <c r="T72" s="203"/>
      <c r="U72" s="204"/>
      <c r="BJ72" s="203"/>
    </row>
    <row r="73" spans="11:62" x14ac:dyDescent="0.25">
      <c r="K73" s="22"/>
      <c r="N73" s="203"/>
      <c r="O73" s="204"/>
      <c r="T73" s="203"/>
      <c r="U73" s="204"/>
      <c r="BJ73" s="203"/>
    </row>
    <row r="74" spans="11:62" x14ac:dyDescent="0.25">
      <c r="K74" s="22"/>
      <c r="N74" s="203"/>
      <c r="O74" s="204"/>
      <c r="T74" s="203"/>
      <c r="U74" s="204"/>
      <c r="BJ74" s="203"/>
    </row>
    <row r="75" spans="11:62" x14ac:dyDescent="0.25">
      <c r="K75" s="22"/>
      <c r="N75" s="203"/>
      <c r="O75" s="204"/>
      <c r="T75" s="203"/>
      <c r="U75" s="204"/>
      <c r="BJ75" s="203"/>
    </row>
    <row r="76" spans="11:62" x14ac:dyDescent="0.25">
      <c r="K76" s="22"/>
      <c r="N76" s="203"/>
      <c r="O76" s="204"/>
      <c r="T76" s="203"/>
      <c r="U76" s="204"/>
      <c r="BJ76" s="203"/>
    </row>
    <row r="77" spans="11:62" x14ac:dyDescent="0.25">
      <c r="K77" s="22"/>
      <c r="N77" s="203"/>
      <c r="O77" s="204"/>
      <c r="T77" s="203"/>
      <c r="U77" s="204"/>
      <c r="BJ77" s="203"/>
    </row>
    <row r="78" spans="11:62" x14ac:dyDescent="0.25">
      <c r="K78" s="22"/>
      <c r="N78" s="203"/>
      <c r="O78" s="204"/>
      <c r="T78" s="203"/>
      <c r="U78" s="204"/>
      <c r="BJ78" s="203"/>
    </row>
    <row r="79" spans="11:62" x14ac:dyDescent="0.25">
      <c r="K79" s="22"/>
      <c r="N79" s="203"/>
      <c r="O79" s="204"/>
      <c r="T79" s="203"/>
      <c r="U79" s="204"/>
      <c r="BJ79" s="203"/>
    </row>
    <row r="80" spans="11:62" x14ac:dyDescent="0.25">
      <c r="K80" s="22"/>
    </row>
    <row r="81" spans="11:62" x14ac:dyDescent="0.25">
      <c r="K81" s="22"/>
      <c r="N81" s="203"/>
      <c r="O81" s="204"/>
      <c r="T81" s="203"/>
      <c r="U81" s="204"/>
      <c r="BJ81" s="203"/>
    </row>
    <row r="82" spans="11:62" x14ac:dyDescent="0.25">
      <c r="K82" s="22"/>
      <c r="N82" s="203"/>
      <c r="O82" s="204"/>
      <c r="T82" s="203"/>
      <c r="U82" s="204"/>
      <c r="BJ82" s="203"/>
    </row>
    <row r="83" spans="11:62" x14ac:dyDescent="0.25">
      <c r="K83" s="22"/>
      <c r="N83" s="203"/>
      <c r="O83" s="204"/>
      <c r="T83" s="203"/>
      <c r="U83" s="204"/>
      <c r="BJ83" s="203"/>
    </row>
    <row r="84" spans="11:62" x14ac:dyDescent="0.25">
      <c r="K84" s="22"/>
    </row>
    <row r="85" spans="11:62" x14ac:dyDescent="0.25">
      <c r="K85" s="22"/>
    </row>
    <row r="86" spans="11:62" x14ac:dyDescent="0.25">
      <c r="K86" s="22"/>
      <c r="N86" s="203"/>
      <c r="O86" s="204"/>
      <c r="T86" s="203"/>
      <c r="U86" s="204"/>
      <c r="BJ86" s="203"/>
    </row>
    <row r="87" spans="11:62" x14ac:dyDescent="0.25">
      <c r="K87" s="22"/>
      <c r="N87" s="203"/>
      <c r="O87" s="204"/>
      <c r="T87" s="203"/>
      <c r="U87" s="204"/>
      <c r="BJ87" s="203"/>
    </row>
    <row r="88" spans="11:62" x14ac:dyDescent="0.25">
      <c r="K88" s="22"/>
      <c r="N88" s="203"/>
      <c r="O88" s="204"/>
      <c r="T88" s="203"/>
      <c r="U88" s="204"/>
      <c r="BJ88" s="203"/>
    </row>
    <row r="89" spans="11:62" x14ac:dyDescent="0.25">
      <c r="K89" s="22"/>
      <c r="N89" s="203"/>
      <c r="O89" s="204"/>
      <c r="T89" s="203"/>
      <c r="U89" s="204"/>
      <c r="BJ89" s="203"/>
    </row>
    <row r="90" spans="11:62" x14ac:dyDescent="0.25">
      <c r="K90" s="22"/>
      <c r="N90" s="203"/>
      <c r="O90" s="204"/>
      <c r="T90" s="203"/>
      <c r="U90" s="204"/>
      <c r="BJ90" s="203"/>
    </row>
    <row r="91" spans="11:62" x14ac:dyDescent="0.25">
      <c r="K91" s="22"/>
      <c r="N91" s="203"/>
      <c r="O91" s="204"/>
      <c r="T91" s="203"/>
      <c r="U91" s="204"/>
      <c r="BJ91" s="203"/>
    </row>
    <row r="92" spans="11:62" x14ac:dyDescent="0.25">
      <c r="K92" s="22"/>
      <c r="N92" s="203"/>
      <c r="O92" s="204"/>
      <c r="T92" s="203"/>
      <c r="U92" s="204"/>
      <c r="BJ92" s="203"/>
    </row>
    <row r="93" spans="11:62" x14ac:dyDescent="0.25">
      <c r="K93" s="22"/>
      <c r="N93" s="203"/>
      <c r="O93" s="204"/>
      <c r="T93" s="203"/>
      <c r="U93" s="204"/>
      <c r="BJ93" s="203"/>
    </row>
    <row r="94" spans="11:62" x14ac:dyDescent="0.25">
      <c r="K94" s="22"/>
      <c r="N94" s="203"/>
      <c r="O94" s="204"/>
      <c r="T94" s="203"/>
      <c r="U94" s="204"/>
      <c r="BJ94" s="203"/>
    </row>
    <row r="95" spans="11:62" x14ac:dyDescent="0.25">
      <c r="K95" s="22"/>
    </row>
    <row r="96" spans="11:62" x14ac:dyDescent="0.25">
      <c r="K96" s="22"/>
    </row>
    <row r="97" spans="11:62" x14ac:dyDescent="0.25">
      <c r="K97" s="22"/>
    </row>
    <row r="98" spans="11:62" x14ac:dyDescent="0.25">
      <c r="K98" s="22"/>
      <c r="N98" s="203"/>
      <c r="O98" s="204"/>
      <c r="T98" s="203"/>
      <c r="U98" s="204"/>
      <c r="BJ98" s="203"/>
    </row>
    <row r="99" spans="11:62" x14ac:dyDescent="0.25">
      <c r="K99" s="22"/>
      <c r="N99" s="203"/>
      <c r="O99" s="204"/>
      <c r="T99" s="203"/>
      <c r="U99" s="204"/>
      <c r="BJ99" s="203"/>
    </row>
    <row r="100" spans="11:62" x14ac:dyDescent="0.25">
      <c r="K100" s="22"/>
      <c r="N100" s="203"/>
      <c r="O100" s="204"/>
      <c r="T100" s="203"/>
      <c r="U100" s="204"/>
      <c r="BJ100" s="203"/>
    </row>
    <row r="101" spans="11:62" x14ac:dyDescent="0.25">
      <c r="K101" s="22"/>
      <c r="N101" s="203"/>
      <c r="O101" s="204"/>
      <c r="T101" s="203"/>
      <c r="U101" s="204"/>
      <c r="BJ101" s="203"/>
    </row>
    <row r="102" spans="11:62" x14ac:dyDescent="0.25">
      <c r="K102" s="22"/>
      <c r="N102" s="203"/>
      <c r="O102" s="204"/>
      <c r="T102" s="203"/>
      <c r="U102" s="204"/>
      <c r="BJ102" s="203"/>
    </row>
    <row r="103" spans="11:62" x14ac:dyDescent="0.25">
      <c r="K103" s="22"/>
      <c r="N103" s="203"/>
      <c r="O103" s="204"/>
      <c r="T103" s="203"/>
      <c r="U103" s="204"/>
      <c r="BJ103" s="203"/>
    </row>
    <row r="104" spans="11:62" x14ac:dyDescent="0.25">
      <c r="K104" s="22"/>
      <c r="N104" s="203"/>
      <c r="O104" s="204"/>
      <c r="T104" s="203"/>
      <c r="U104" s="204"/>
      <c r="BJ104" s="203"/>
    </row>
    <row r="105" spans="11:62" x14ac:dyDescent="0.25">
      <c r="K105" s="22"/>
      <c r="N105" s="203"/>
      <c r="O105" s="204"/>
      <c r="T105" s="203"/>
      <c r="U105" s="204"/>
      <c r="BJ105" s="203"/>
    </row>
    <row r="106" spans="11:62" x14ac:dyDescent="0.25">
      <c r="K106" s="22"/>
      <c r="N106" s="203"/>
      <c r="O106" s="204"/>
      <c r="T106" s="203"/>
      <c r="U106" s="204"/>
      <c r="BJ106" s="203"/>
    </row>
    <row r="107" spans="11:62" x14ac:dyDescent="0.25">
      <c r="K107" s="22"/>
    </row>
    <row r="109" spans="11:62" x14ac:dyDescent="0.25">
      <c r="N109" s="203"/>
      <c r="O109" s="204"/>
      <c r="T109" s="203"/>
      <c r="U109" s="204"/>
      <c r="BJ109" s="203"/>
    </row>
    <row r="110" spans="11:62" x14ac:dyDescent="0.25">
      <c r="N110" s="203"/>
      <c r="O110" s="204"/>
      <c r="T110" s="203"/>
      <c r="U110" s="204"/>
      <c r="BJ110" s="203"/>
    </row>
    <row r="112" spans="11:62" x14ac:dyDescent="0.25">
      <c r="N112" s="203"/>
      <c r="O112" s="204"/>
      <c r="T112" s="203"/>
      <c r="U112" s="204"/>
      <c r="BJ112" s="203"/>
    </row>
    <row r="113" spans="14:62" x14ac:dyDescent="0.25">
      <c r="N113" s="203"/>
      <c r="O113" s="204"/>
      <c r="T113" s="203"/>
      <c r="U113" s="204"/>
      <c r="BJ113" s="203"/>
    </row>
    <row r="114" spans="14:62" x14ac:dyDescent="0.25">
      <c r="N114" s="203"/>
      <c r="O114" s="204"/>
      <c r="T114" s="203"/>
      <c r="U114" s="204"/>
      <c r="BJ114" s="203"/>
    </row>
    <row r="115" spans="14:62" x14ac:dyDescent="0.25">
      <c r="N115" s="203"/>
      <c r="O115" s="204"/>
      <c r="T115" s="203"/>
      <c r="U115" s="204"/>
      <c r="BJ115" s="203"/>
    </row>
    <row r="116" spans="14:62" x14ac:dyDescent="0.25">
      <c r="N116" s="203"/>
      <c r="O116" s="204"/>
      <c r="T116" s="203"/>
      <c r="U116" s="204"/>
      <c r="BJ116" s="203"/>
    </row>
    <row r="117" spans="14:62" x14ac:dyDescent="0.25">
      <c r="N117" s="203"/>
      <c r="O117" s="204"/>
      <c r="T117" s="203"/>
      <c r="U117" s="204"/>
      <c r="BJ117" s="203"/>
    </row>
    <row r="118" spans="14:62" x14ac:dyDescent="0.25">
      <c r="N118" s="203"/>
      <c r="O118" s="204"/>
      <c r="T118" s="203"/>
      <c r="U118" s="204"/>
      <c r="BJ118" s="203"/>
    </row>
    <row r="119" spans="14:62" x14ac:dyDescent="0.25">
      <c r="N119" s="203"/>
      <c r="O119" s="204"/>
      <c r="T119" s="203"/>
      <c r="U119" s="204"/>
      <c r="BJ119" s="203"/>
    </row>
    <row r="123" spans="14:62" x14ac:dyDescent="0.25">
      <c r="N123" s="203"/>
      <c r="O123" s="204"/>
      <c r="T123" s="203"/>
      <c r="U123" s="204"/>
      <c r="BJ123" s="203"/>
    </row>
    <row r="124" spans="14:62" x14ac:dyDescent="0.25">
      <c r="N124" s="203"/>
      <c r="O124" s="204"/>
      <c r="T124" s="203"/>
      <c r="U124" s="204"/>
      <c r="BJ124" s="203"/>
    </row>
    <row r="125" spans="14:62" x14ac:dyDescent="0.25">
      <c r="N125" s="203"/>
      <c r="O125" s="204"/>
      <c r="T125" s="203"/>
      <c r="U125" s="204"/>
      <c r="BJ125" s="203"/>
    </row>
    <row r="126" spans="14:62" x14ac:dyDescent="0.25">
      <c r="N126" s="203"/>
      <c r="O126" s="204"/>
      <c r="T126" s="203"/>
      <c r="U126" s="204"/>
      <c r="BJ126" s="203"/>
    </row>
    <row r="127" spans="14:62" x14ac:dyDescent="0.25">
      <c r="N127" s="203"/>
      <c r="O127" s="204"/>
      <c r="T127" s="203"/>
      <c r="U127" s="204"/>
      <c r="BJ127" s="203"/>
    </row>
    <row r="128" spans="14:62" x14ac:dyDescent="0.25">
      <c r="N128" s="203"/>
      <c r="O128" s="204"/>
      <c r="T128" s="203"/>
      <c r="U128" s="204"/>
      <c r="BJ128" s="203"/>
    </row>
    <row r="129" spans="14:62" x14ac:dyDescent="0.25">
      <c r="N129" s="203"/>
      <c r="O129" s="204"/>
      <c r="T129" s="203"/>
      <c r="U129" s="204"/>
      <c r="BJ129" s="203"/>
    </row>
    <row r="134" spans="14:62" x14ac:dyDescent="0.25">
      <c r="N134" s="203"/>
      <c r="O134" s="204"/>
      <c r="T134" s="203"/>
      <c r="U134" s="204"/>
      <c r="BJ134" s="203"/>
    </row>
    <row r="135" spans="14:62" x14ac:dyDescent="0.25">
      <c r="N135" s="203"/>
      <c r="O135" s="204"/>
      <c r="T135" s="203"/>
      <c r="U135" s="204"/>
      <c r="BJ135" s="203"/>
    </row>
    <row r="136" spans="14:62" x14ac:dyDescent="0.25">
      <c r="N136" s="203"/>
      <c r="O136" s="204"/>
      <c r="T136" s="203"/>
      <c r="U136" s="204"/>
      <c r="BJ136" s="203"/>
    </row>
    <row r="137" spans="14:62" x14ac:dyDescent="0.25">
      <c r="N137" s="203"/>
      <c r="O137" s="204"/>
      <c r="T137" s="203"/>
      <c r="U137" s="204"/>
      <c r="BJ137" s="203"/>
    </row>
    <row r="138" spans="14:62" x14ac:dyDescent="0.25">
      <c r="N138" s="203"/>
      <c r="O138" s="204"/>
      <c r="T138" s="203"/>
      <c r="U138" s="204"/>
      <c r="BJ138" s="203"/>
    </row>
    <row r="139" spans="14:62" x14ac:dyDescent="0.25">
      <c r="N139" s="203"/>
      <c r="O139" s="204"/>
      <c r="T139" s="203"/>
      <c r="U139" s="204"/>
      <c r="BJ139" s="203"/>
    </row>
    <row r="140" spans="14:62" x14ac:dyDescent="0.25">
      <c r="N140" s="203"/>
      <c r="O140" s="204"/>
      <c r="T140" s="203"/>
      <c r="U140" s="204"/>
      <c r="BJ140" s="203"/>
    </row>
    <row r="143" spans="14:62" x14ac:dyDescent="0.25">
      <c r="N143" s="203"/>
      <c r="O143" s="204"/>
      <c r="T143" s="203"/>
      <c r="U143" s="204"/>
      <c r="BJ143" s="203"/>
    </row>
    <row r="144" spans="14:62" x14ac:dyDescent="0.25">
      <c r="N144" s="203"/>
      <c r="O144" s="204"/>
      <c r="T144" s="203"/>
      <c r="U144" s="204"/>
      <c r="BJ144" s="203"/>
    </row>
    <row r="145" spans="14:62" x14ac:dyDescent="0.25">
      <c r="N145" s="203"/>
      <c r="O145" s="204"/>
      <c r="T145" s="203"/>
      <c r="U145" s="204"/>
      <c r="BJ145" s="203"/>
    </row>
    <row r="146" spans="14:62" x14ac:dyDescent="0.25">
      <c r="N146" s="203"/>
      <c r="O146" s="204"/>
      <c r="T146" s="203"/>
      <c r="U146" s="204"/>
      <c r="BJ146" s="203"/>
    </row>
    <row r="147" spans="14:62" x14ac:dyDescent="0.25">
      <c r="N147" s="203"/>
      <c r="O147" s="204"/>
      <c r="T147" s="203"/>
      <c r="U147" s="204"/>
      <c r="BJ147" s="203"/>
    </row>
    <row r="148" spans="14:62" x14ac:dyDescent="0.25">
      <c r="N148" s="203"/>
      <c r="O148" s="204"/>
      <c r="T148" s="203"/>
      <c r="U148" s="204"/>
      <c r="BJ148" s="203"/>
    </row>
  </sheetData>
  <sheetProtection sheet="1" formatCells="0" formatColumns="0" formatRows="0" sort="0" autoFilter="0" pivotTables="0"/>
  <autoFilter ref="A36:BR43" xr:uid="{C17AB63A-CC2E-45B1-9000-3DF8F50B2535}"/>
  <mergeCells count="213">
    <mergeCell ref="N143:N144"/>
    <mergeCell ref="BJ139:BJ140"/>
    <mergeCell ref="T139:T140"/>
    <mergeCell ref="U139:U140"/>
    <mergeCell ref="N139:N140"/>
    <mergeCell ref="O139:O140"/>
    <mergeCell ref="U147:U148"/>
    <mergeCell ref="BJ147:BJ148"/>
    <mergeCell ref="U143:U144"/>
    <mergeCell ref="BJ143:BJ144"/>
    <mergeCell ref="O143:O144"/>
    <mergeCell ref="T143:T144"/>
    <mergeCell ref="BJ145:BJ146"/>
    <mergeCell ref="T145:T146"/>
    <mergeCell ref="U145:U146"/>
    <mergeCell ref="N145:N146"/>
    <mergeCell ref="O145:O146"/>
    <mergeCell ref="O147:O148"/>
    <mergeCell ref="T147:T148"/>
    <mergeCell ref="N147:N148"/>
    <mergeCell ref="BJ134:BJ136"/>
    <mergeCell ref="T134:T136"/>
    <mergeCell ref="U134:U136"/>
    <mergeCell ref="N134:N136"/>
    <mergeCell ref="O134:O136"/>
    <mergeCell ref="U137:U138"/>
    <mergeCell ref="BJ137:BJ138"/>
    <mergeCell ref="O137:O138"/>
    <mergeCell ref="T137:T138"/>
    <mergeCell ref="N137:N138"/>
    <mergeCell ref="BJ125:BJ126"/>
    <mergeCell ref="T125:T126"/>
    <mergeCell ref="U125:U126"/>
    <mergeCell ref="N125:N126"/>
    <mergeCell ref="O125:O126"/>
    <mergeCell ref="U127:U129"/>
    <mergeCell ref="BJ127:BJ129"/>
    <mergeCell ref="O127:O129"/>
    <mergeCell ref="T127:T129"/>
    <mergeCell ref="N127:N129"/>
    <mergeCell ref="BJ118:BJ119"/>
    <mergeCell ref="T118:T119"/>
    <mergeCell ref="U118:U119"/>
    <mergeCell ref="N118:N119"/>
    <mergeCell ref="O118:O119"/>
    <mergeCell ref="U123:U124"/>
    <mergeCell ref="BJ123:BJ124"/>
    <mergeCell ref="O123:O124"/>
    <mergeCell ref="T123:T124"/>
    <mergeCell ref="N123:N124"/>
    <mergeCell ref="BJ112:BJ114"/>
    <mergeCell ref="T112:T114"/>
    <mergeCell ref="U112:U114"/>
    <mergeCell ref="N112:N114"/>
    <mergeCell ref="O112:O114"/>
    <mergeCell ref="U115:U117"/>
    <mergeCell ref="BJ115:BJ117"/>
    <mergeCell ref="O115:O117"/>
    <mergeCell ref="T115:T117"/>
    <mergeCell ref="N115:N117"/>
    <mergeCell ref="BJ103:BJ106"/>
    <mergeCell ref="T103:T106"/>
    <mergeCell ref="U103:U106"/>
    <mergeCell ref="N103:N106"/>
    <mergeCell ref="O103:O106"/>
    <mergeCell ref="U109:U110"/>
    <mergeCell ref="BJ109:BJ110"/>
    <mergeCell ref="O109:O110"/>
    <mergeCell ref="T109:T110"/>
    <mergeCell ref="N109:N110"/>
    <mergeCell ref="BJ98:BJ99"/>
    <mergeCell ref="T98:T99"/>
    <mergeCell ref="U98:U99"/>
    <mergeCell ref="N98:N99"/>
    <mergeCell ref="O98:O99"/>
    <mergeCell ref="U100:U102"/>
    <mergeCell ref="BJ100:BJ102"/>
    <mergeCell ref="O100:O102"/>
    <mergeCell ref="T100:T102"/>
    <mergeCell ref="N100:N102"/>
    <mergeCell ref="BJ91:BJ92"/>
    <mergeCell ref="T91:T92"/>
    <mergeCell ref="U91:U92"/>
    <mergeCell ref="N91:N92"/>
    <mergeCell ref="O91:O92"/>
    <mergeCell ref="U93:U94"/>
    <mergeCell ref="BJ93:BJ94"/>
    <mergeCell ref="O93:O94"/>
    <mergeCell ref="T93:T94"/>
    <mergeCell ref="N93:N94"/>
    <mergeCell ref="BJ86:BJ88"/>
    <mergeCell ref="T86:T88"/>
    <mergeCell ref="U86:U88"/>
    <mergeCell ref="N86:N88"/>
    <mergeCell ref="O86:O88"/>
    <mergeCell ref="U89:U90"/>
    <mergeCell ref="BJ89:BJ90"/>
    <mergeCell ref="O89:O90"/>
    <mergeCell ref="T89:T90"/>
    <mergeCell ref="N89:N90"/>
    <mergeCell ref="BJ77:BJ79"/>
    <mergeCell ref="T77:T79"/>
    <mergeCell ref="U77:U79"/>
    <mergeCell ref="N77:N79"/>
    <mergeCell ref="O77:O79"/>
    <mergeCell ref="U81:U83"/>
    <mergeCell ref="BJ81:BJ83"/>
    <mergeCell ref="O81:O83"/>
    <mergeCell ref="T81:T83"/>
    <mergeCell ref="N81:N83"/>
    <mergeCell ref="BJ72:BJ73"/>
    <mergeCell ref="T72:T73"/>
    <mergeCell ref="U72:U73"/>
    <mergeCell ref="N72:N73"/>
    <mergeCell ref="O72:O73"/>
    <mergeCell ref="U74:U76"/>
    <mergeCell ref="BJ74:BJ76"/>
    <mergeCell ref="O74:O76"/>
    <mergeCell ref="T74:T76"/>
    <mergeCell ref="N74:N76"/>
    <mergeCell ref="BJ67:BJ69"/>
    <mergeCell ref="T67:T69"/>
    <mergeCell ref="U67:U69"/>
    <mergeCell ref="N67:N69"/>
    <mergeCell ref="O67:O69"/>
    <mergeCell ref="U70:U71"/>
    <mergeCell ref="BJ70:BJ71"/>
    <mergeCell ref="O70:O71"/>
    <mergeCell ref="T70:T71"/>
    <mergeCell ref="N70:N71"/>
    <mergeCell ref="BJ61:BJ62"/>
    <mergeCell ref="T61:T62"/>
    <mergeCell ref="U61:U62"/>
    <mergeCell ref="N61:N62"/>
    <mergeCell ref="O61:O62"/>
    <mergeCell ref="U63:U65"/>
    <mergeCell ref="BJ63:BJ65"/>
    <mergeCell ref="O63:O65"/>
    <mergeCell ref="T63:T65"/>
    <mergeCell ref="N63:N65"/>
    <mergeCell ref="BJ51:BJ53"/>
    <mergeCell ref="T51:T53"/>
    <mergeCell ref="U51:U53"/>
    <mergeCell ref="N51:N53"/>
    <mergeCell ref="O51:O53"/>
    <mergeCell ref="U54:U57"/>
    <mergeCell ref="BJ54:BJ57"/>
    <mergeCell ref="O54:O57"/>
    <mergeCell ref="T54:T57"/>
    <mergeCell ref="N54:N57"/>
    <mergeCell ref="BO37:BO38"/>
    <mergeCell ref="BQ37:BQ38"/>
    <mergeCell ref="I39:I41"/>
    <mergeCell ref="J39:J41"/>
    <mergeCell ref="V37:V38"/>
    <mergeCell ref="W37:W38"/>
    <mergeCell ref="X37:X38"/>
    <mergeCell ref="BK37:BK38"/>
    <mergeCell ref="P37:P38"/>
    <mergeCell ref="Q37:Q38"/>
    <mergeCell ref="R37:R38"/>
    <mergeCell ref="S37:S38"/>
    <mergeCell ref="I37:I38"/>
    <mergeCell ref="J37:J38"/>
    <mergeCell ref="K37:K38"/>
    <mergeCell ref="L37:L38"/>
    <mergeCell ref="M37:M38"/>
    <mergeCell ref="W39:W41"/>
    <mergeCell ref="X39:X41"/>
    <mergeCell ref="BK39:BK41"/>
    <mergeCell ref="BO39:BO41"/>
    <mergeCell ref="BQ39:BQ41"/>
    <mergeCell ref="Q39:Q41"/>
    <mergeCell ref="R39:R41"/>
    <mergeCell ref="A37:A38"/>
    <mergeCell ref="B37:B38"/>
    <mergeCell ref="E37:E38"/>
    <mergeCell ref="F37:F38"/>
    <mergeCell ref="G37:G38"/>
    <mergeCell ref="H37:H38"/>
    <mergeCell ref="BJ46:BJ49"/>
    <mergeCell ref="T46:T49"/>
    <mergeCell ref="U46:U49"/>
    <mergeCell ref="N46:N49"/>
    <mergeCell ref="O46:O49"/>
    <mergeCell ref="S39:S41"/>
    <mergeCell ref="V39:V41"/>
    <mergeCell ref="K39:K41"/>
    <mergeCell ref="L39:L41"/>
    <mergeCell ref="M39:M41"/>
    <mergeCell ref="P39:P41"/>
    <mergeCell ref="A39:A41"/>
    <mergeCell ref="B39:B41"/>
    <mergeCell ref="E39:E41"/>
    <mergeCell ref="F39:F41"/>
    <mergeCell ref="G39:G41"/>
    <mergeCell ref="H39:H41"/>
    <mergeCell ref="B2:D5"/>
    <mergeCell ref="E2:X5"/>
    <mergeCell ref="D28:F28"/>
    <mergeCell ref="D35:K35"/>
    <mergeCell ref="L35:X35"/>
    <mergeCell ref="Y35:BK35"/>
    <mergeCell ref="BJ37:BJ38"/>
    <mergeCell ref="BJ39:BJ41"/>
    <mergeCell ref="N37:N38"/>
    <mergeCell ref="O37:O38"/>
    <mergeCell ref="N39:N41"/>
    <mergeCell ref="O39:O41"/>
    <mergeCell ref="T37:T38"/>
    <mergeCell ref="U37:U38"/>
    <mergeCell ref="T39:T41"/>
    <mergeCell ref="U39:U41"/>
  </mergeCells>
  <conditionalFormatting sqref="W37 W39 W42:W43">
    <cfRule type="containsText" dxfId="63" priority="252" operator="containsText" text="RIESGO BAJO">
      <formula>NOT(ISERROR(SEARCH("RIESGO BAJO",W37)))</formula>
    </cfRule>
    <cfRule type="containsText" dxfId="62" priority="253" operator="containsText" text="RIESGO MODERADO">
      <formula>NOT(ISERROR(SEARCH("RIESGO MODERADO",W37)))</formula>
    </cfRule>
    <cfRule type="containsText" dxfId="61" priority="254" operator="containsText" text="RIESGO ALTO">
      <formula>NOT(ISERROR(SEARCH("RIESGO ALTO",W37)))</formula>
    </cfRule>
    <cfRule type="containsText" dxfId="60" priority="255" operator="containsText" text="RIESGO EXTREMO">
      <formula>NOT(ISERROR(SEARCH("RIESGO EXTREMO",W37)))</formula>
    </cfRule>
  </conditionalFormatting>
  <conditionalFormatting sqref="X37 X39 X42:X43">
    <cfRule type="containsText" dxfId="59" priority="203" operator="containsText" text="RIESGO BAJO">
      <formula>NOT(ISERROR(SEARCH("RIESGO BAJO",X37)))</formula>
    </cfRule>
    <cfRule type="containsText" dxfId="58" priority="204" operator="containsText" text="RIESGO MODERADO">
      <formula>NOT(ISERROR(SEARCH("RIESGO MODERADO",X37)))</formula>
    </cfRule>
    <cfRule type="containsText" dxfId="57" priority="205" operator="containsText" text="RIESGO ALTO">
      <formula>NOT(ISERROR(SEARCH("RIESGO ALTO",X37)))</formula>
    </cfRule>
    <cfRule type="containsText" dxfId="56" priority="206" operator="containsText" text="RIESGO EXTREMO">
      <formula>NOT(ISERROR(SEARCH("RIESGO EXTREMO",X37)))</formula>
    </cfRule>
  </conditionalFormatting>
  <conditionalFormatting sqref="P37 P39 P42:P43">
    <cfRule type="containsText" dxfId="55" priority="191" operator="containsText" text="RIESGO BAJO">
      <formula>NOT(ISERROR(SEARCH("RIESGO BAJO",P37)))</formula>
    </cfRule>
    <cfRule type="containsText" dxfId="54" priority="192" operator="containsText" text="RIESGO MODERADO">
      <formula>NOT(ISERROR(SEARCH("RIESGO MODERADO",P37)))</formula>
    </cfRule>
    <cfRule type="containsText" dxfId="53" priority="193" operator="containsText" text="RIESGO ALTO">
      <formula>NOT(ISERROR(SEARCH("RIESGO ALTO",P37)))</formula>
    </cfRule>
    <cfRule type="containsText" dxfId="52" priority="194" operator="containsText" text="RIESGO EXTREMO">
      <formula>NOT(ISERROR(SEARCH("RIESGO EXTREMO",P37)))</formula>
    </cfRule>
  </conditionalFormatting>
  <conditionalFormatting sqref="O37 O42:O43">
    <cfRule type="containsText" dxfId="51" priority="103" operator="containsText" text="RIESGO BAJO">
      <formula>NOT(ISERROR(SEARCH("RIESGO BAJO",O37)))</formula>
    </cfRule>
    <cfRule type="containsText" dxfId="50" priority="104" operator="containsText" text="RIESGO MODERADO">
      <formula>NOT(ISERROR(SEARCH("RIESGO MODERADO",O37)))</formula>
    </cfRule>
    <cfRule type="containsText" dxfId="49" priority="105" operator="containsText" text="RIESGO ALTO">
      <formula>NOT(ISERROR(SEARCH("RIESGO ALTO",O37)))</formula>
    </cfRule>
    <cfRule type="containsText" dxfId="48" priority="106" operator="containsText" text="RIESGO EXTREMO">
      <formula>NOT(ISERROR(SEARCH("RIESGO EXTREMO",O37)))</formula>
    </cfRule>
  </conditionalFormatting>
  <conditionalFormatting sqref="Q37 Q39 Q42:Q43">
    <cfRule type="containsText" dxfId="47" priority="119" operator="containsText" text="RIESGO BAJO">
      <formula>NOT(ISERROR(SEARCH("RIESGO BAJO",Q37)))</formula>
    </cfRule>
    <cfRule type="containsText" dxfId="46" priority="120" operator="containsText" text="RIESGO MODERADO">
      <formula>NOT(ISERROR(SEARCH("RIESGO MODERADO",Q37)))</formula>
    </cfRule>
    <cfRule type="containsText" dxfId="45" priority="121" operator="containsText" text="RIESGO ALTO">
      <formula>NOT(ISERROR(SEARCH("RIESGO ALTO",Q37)))</formula>
    </cfRule>
    <cfRule type="containsText" dxfId="44" priority="122" operator="containsText" text="RIESGO EXTREMO">
      <formula>NOT(ISERROR(SEARCH("RIESGO EXTREMO",Q37)))</formula>
    </cfRule>
  </conditionalFormatting>
  <conditionalFormatting sqref="O39">
    <cfRule type="containsText" dxfId="43" priority="83" operator="containsText" text="RIESGO BAJO">
      <formula>NOT(ISERROR(SEARCH("RIESGO BAJO",O39)))</formula>
    </cfRule>
    <cfRule type="containsText" dxfId="42" priority="84" operator="containsText" text="RIESGO MODERADO">
      <formula>NOT(ISERROR(SEARCH("RIESGO MODERADO",O39)))</formula>
    </cfRule>
    <cfRule type="containsText" dxfId="41" priority="85" operator="containsText" text="RIESGO ALTO">
      <formula>NOT(ISERROR(SEARCH("RIESGO ALTO",O39)))</formula>
    </cfRule>
    <cfRule type="containsText" dxfId="40" priority="86" operator="containsText" text="RIESGO EXTREMO">
      <formula>NOT(ISERROR(SEARCH("RIESGO EXTREMO",O39)))</formula>
    </cfRule>
  </conditionalFormatting>
  <conditionalFormatting sqref="V37 V39 V42:V43">
    <cfRule type="containsText" dxfId="39" priority="67" operator="containsText" text="RIESGO BAJO">
      <formula>NOT(ISERROR(SEARCH("RIESGO BAJO",V37)))</formula>
    </cfRule>
    <cfRule type="containsText" dxfId="38" priority="68" operator="containsText" text="RIESGO MODERADO">
      <formula>NOT(ISERROR(SEARCH("RIESGO MODERADO",V37)))</formula>
    </cfRule>
    <cfRule type="containsText" dxfId="37" priority="69" operator="containsText" text="RIESGO ALTO">
      <formula>NOT(ISERROR(SEARCH("RIESGO ALTO",V37)))</formula>
    </cfRule>
    <cfRule type="containsText" dxfId="36" priority="70" operator="containsText" text="RIESGO EXTREMO">
      <formula>NOT(ISERROR(SEARCH("RIESGO EXTREMO",V37)))</formula>
    </cfRule>
  </conditionalFormatting>
  <conditionalFormatting sqref="U37 U42:U43">
    <cfRule type="containsText" dxfId="35" priority="47" operator="containsText" text="RIESGO BAJO">
      <formula>NOT(ISERROR(SEARCH("RIESGO BAJO",U37)))</formula>
    </cfRule>
    <cfRule type="containsText" dxfId="34" priority="48" operator="containsText" text="RIESGO MODERADO">
      <formula>NOT(ISERROR(SEARCH("RIESGO MODERADO",U37)))</formula>
    </cfRule>
    <cfRule type="containsText" dxfId="33" priority="49" operator="containsText" text="RIESGO ALTO">
      <formula>NOT(ISERROR(SEARCH("RIESGO ALTO",U37)))</formula>
    </cfRule>
    <cfRule type="containsText" dxfId="32" priority="50" operator="containsText" text="RIESGO EXTREMO">
      <formula>NOT(ISERROR(SEARCH("RIESGO EXTREMO",U37)))</formula>
    </cfRule>
  </conditionalFormatting>
  <conditionalFormatting sqref="U39">
    <cfRule type="containsText" dxfId="31" priority="31" operator="containsText" text="RIESGO BAJO">
      <formula>NOT(ISERROR(SEARCH("RIESGO BAJO",U39)))</formula>
    </cfRule>
    <cfRule type="containsText" dxfId="30" priority="32" operator="containsText" text="RIESGO MODERADO">
      <formula>NOT(ISERROR(SEARCH("RIESGO MODERADO",U39)))</formula>
    </cfRule>
    <cfRule type="containsText" dxfId="29" priority="33" operator="containsText" text="RIESGO ALTO">
      <formula>NOT(ISERROR(SEARCH("RIESGO ALTO",U39)))</formula>
    </cfRule>
    <cfRule type="containsText" dxfId="28" priority="34" operator="containsText" text="RIESGO EXTREMO">
      <formula>NOT(ISERROR(SEARCH("RIESGO EXTREMO",U39)))</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L37:L39 L42:L43 R37:R43" xr:uid="{DD3580DF-E861-47D4-9E59-4DB195C8B3D7}">
      <formula1>$L$6:$L$10</formula1>
    </dataValidation>
    <dataValidation type="list" allowBlank="1" showInputMessage="1" showErrorMessage="1" sqref="M37:M39 M42:M43 S37:S43" xr:uid="{C96FF4EC-2B91-4087-B3AB-7279EEDB08AF}">
      <formula1>$M$6:$M$10</formula1>
    </dataValidation>
    <dataValidation type="list" allowBlank="1" showInputMessage="1" showErrorMessage="1" sqref="E37:E43" xr:uid="{B826AC12-F884-433B-A342-25366AEACF7B}">
      <formula1>$E$6:$E$15</formula1>
    </dataValidation>
    <dataValidation type="list" allowBlank="1" showInputMessage="1" showErrorMessage="1" sqref="F37 F39 F42:F43" xr:uid="{65602A54-2902-4A32-B124-5EB13BC0D0BA}">
      <formula1>$F$6:$F$11</formula1>
    </dataValidation>
    <dataValidation type="list" allowBlank="1" showInputMessage="1" showErrorMessage="1" sqref="G37 G39 G42:G43" xr:uid="{DB3C4A1B-10FE-40A3-9280-4D1B6F41AA8C}">
      <formula1>$G$6:$G$11</formula1>
    </dataValidation>
    <dataValidation type="list" allowBlank="1" showInputMessage="1" showErrorMessage="1" sqref="H37 H39 H42:H43" xr:uid="{847713FD-A636-47FE-A57F-3410578F3657}">
      <formula1>$H$6:$H$12</formula1>
    </dataValidation>
    <dataValidation type="list" allowBlank="1" showInputMessage="1" showErrorMessage="1" sqref="X37:X43" xr:uid="{3FF292BA-E9CA-443F-81A4-7E6895FFB6BA}">
      <formula1>$X$6:$X$7</formula1>
    </dataValidation>
    <dataValidation type="list" allowBlank="1" showInputMessage="1" showErrorMessage="1" sqref="Q37 Q39 Q42:Q43" xr:uid="{B33F6500-8680-4426-AC45-CC8BA45D93E4}">
      <formula1>#REF!</formula1>
    </dataValidation>
    <dataValidation type="list" allowBlank="1" showInputMessage="1" showErrorMessage="1" sqref="AN37:AN43" xr:uid="{B0FC4605-6675-4F15-B721-D9DF90A8FD50}">
      <formula1>$AN$6:$AN$14</formula1>
    </dataValidation>
    <dataValidation type="list" allowBlank="1" showInputMessage="1" showErrorMessage="1" sqref="D37:D43" xr:uid="{648F2E3E-4D39-4A4D-A462-F1C72C2F2DE9}">
      <formula1>$D$6:$D$25</formula1>
    </dataValidation>
    <dataValidation type="list" allowBlank="1" showInputMessage="1" showErrorMessage="1" sqref="BM37:BM43" xr:uid="{4E1E8B4C-0759-4389-BAC5-AAD53CAA2682}">
      <formula1>$BM$6:$BM$8</formula1>
    </dataValidation>
    <dataValidation type="list" allowBlank="1" showInputMessage="1" showErrorMessage="1" sqref="BL37:BL43" xr:uid="{A2B69EF9-5FDD-4D8C-A252-CAE5E86C48B3}">
      <formula1>$BL$6:$BL$7</formula1>
    </dataValidation>
    <dataValidation type="list" allowBlank="1" showInputMessage="1" showErrorMessage="1" sqref="AJ37:AJ43" xr:uid="{F9594200-BAC4-4460-8CF6-4C3AE874494A}">
      <formula1>$AJ$6:$AJ$8</formula1>
    </dataValidation>
    <dataValidation type="list" allowBlank="1" showInputMessage="1" showErrorMessage="1" sqref="AA37:AA43" xr:uid="{E97407C4-F855-4455-B47C-BEE1762CD492}">
      <formula1>$AA$6:$AA$7</formula1>
    </dataValidation>
    <dataValidation type="list" allowBlank="1" showInputMessage="1" showErrorMessage="1" sqref="AK37:AM43" xr:uid="{6A4A1221-669F-4CB4-9936-8A7C90821304}">
      <formula1>$AK$6:$AK$7</formula1>
    </dataValidation>
    <dataValidation type="list" allowBlank="1" showInputMessage="1" showErrorMessage="1" sqref="AP37:AP43" xr:uid="{378351B1-C040-4873-8677-83A355AD4CA4}">
      <formula1>$AP$6:$AP$7</formula1>
    </dataValidation>
    <dataValidation type="list" allowBlank="1" showInputMessage="1" showErrorMessage="1" sqref="AQ37:AQ43" xr:uid="{09EBA4C9-AF15-4617-B619-4F5973D8F3C4}">
      <formula1>$AQ$6:$AQ$7</formula1>
    </dataValidation>
    <dataValidation type="list" allowBlank="1" showInputMessage="1" showErrorMessage="1" sqref="AR37:AR43" xr:uid="{4761C80C-DD5F-4CDF-A172-1E8911527884}">
      <formula1>$AR$6:$AR$7</formula1>
    </dataValidation>
    <dataValidation type="list" allowBlank="1" showInputMessage="1" showErrorMessage="1" sqref="AS37:AS43" xr:uid="{C66AF2BE-2319-42B1-96B8-49C5722C58BF}">
      <formula1>$AS$6:$AS$8</formula1>
    </dataValidation>
    <dataValidation type="list" allowBlank="1" showInputMessage="1" showErrorMessage="1" sqref="AT37:AT43" xr:uid="{6BB9D95B-6349-47F1-B534-F8F047CA0816}">
      <formula1>$AT$6:$AT$7</formula1>
    </dataValidation>
    <dataValidation type="list" allowBlank="1" showInputMessage="1" showErrorMessage="1" sqref="AU37:AU43" xr:uid="{084A44D0-D61B-400D-ACCF-61046727BE84}">
      <formula1>$AU$6:$AU$7</formula1>
    </dataValidation>
    <dataValidation type="list" allowBlank="1" showInputMessage="1" showErrorMessage="1" sqref="AV37:AV43" xr:uid="{0F4C42C8-D6EB-44EE-AC8B-C362EFFC60F9}">
      <formula1>$AV$6:$AV$8</formula1>
    </dataValidation>
    <dataValidation type="list" allowBlank="1" showInputMessage="1" showErrorMessage="1" sqref="BF37:BF43" xr:uid="{D13BAF9A-7326-4ED6-B289-F78DE0A6E909}">
      <formula1>$BF$6:$BF$8</formula1>
    </dataValidation>
    <dataValidation type="list" allowBlank="1" showInputMessage="1" showErrorMessage="1" sqref="AC37:AC43" xr:uid="{0B05377D-EF41-431B-A35C-9575203AD1CC}">
      <formula1>$AC$6:$AC$7</formula1>
    </dataValidation>
    <dataValidation type="list" allowBlank="1" showInputMessage="1" showErrorMessage="1" sqref="AI37:AI43" xr:uid="{ABAA48F7-0EE4-47E1-A916-B2B5DC2E3C37}">
      <formula1>$AI$6:$AI$7</formula1>
    </dataValidation>
    <dataValidation type="list" allowBlank="1" showInputMessage="1" showErrorMessage="1" sqref="AO37:AO43" xr:uid="{FF71CABF-34EE-43E2-9E54-F1A9FAF41FF6}">
      <formula1>$AO$6:$AO$7</formula1>
    </dataValidation>
  </dataValidations>
  <pageMargins left="0.25" right="0.25" top="0.75" bottom="0.75" header="0.3" footer="0.3"/>
  <pageSetup scale="21"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20A3-12ED-490D-A5D1-244D773AAFAD}">
  <sheetPr>
    <tabColor theme="8" tint="-0.249977111117893"/>
  </sheetPr>
  <dimension ref="A1:EH137"/>
  <sheetViews>
    <sheetView showGridLines="0" zoomScale="70" zoomScaleNormal="70" zoomScaleSheetLayoutView="80" workbookViewId="0"/>
  </sheetViews>
  <sheetFormatPr baseColWidth="10" defaultColWidth="11.44140625" defaultRowHeight="14.4" x14ac:dyDescent="0.25"/>
  <cols>
    <col min="1" max="1" width="3.5546875" style="1" bestFit="1" customWidth="1"/>
    <col min="2" max="2" width="7" style="3" customWidth="1"/>
    <col min="3" max="3" width="20.109375" style="26" hidden="1" customWidth="1"/>
    <col min="4" max="4" width="20.44140625" style="2" customWidth="1"/>
    <col min="5" max="5" width="15" style="1" customWidth="1"/>
    <col min="6" max="7" width="14.44140625" style="1" customWidth="1"/>
    <col min="8" max="8" width="15.5546875" style="1" customWidth="1"/>
    <col min="9" max="9" width="37.88671875" style="1" customWidth="1"/>
    <col min="10" max="10" width="33.109375" style="1" customWidth="1"/>
    <col min="11" max="11" width="36.33203125" style="1" customWidth="1"/>
    <col min="12" max="12" width="16.6640625" style="1" customWidth="1"/>
    <col min="13" max="13" width="14.109375" style="1" customWidth="1"/>
    <col min="14" max="14" width="9.5546875" style="1" hidden="1" customWidth="1"/>
    <col min="15" max="15" width="15.5546875" style="6" hidden="1" customWidth="1"/>
    <col min="16" max="16" width="15.5546875" style="6" customWidth="1"/>
    <col min="17" max="17" width="18.44140625" style="1" customWidth="1"/>
    <col min="18" max="18" width="17.6640625" style="1" customWidth="1"/>
    <col min="19" max="19" width="13.88671875" style="1" customWidth="1"/>
    <col min="20" max="20" width="9.5546875" style="1" hidden="1" customWidth="1"/>
    <col min="21" max="21" width="15.5546875" style="6" hidden="1" customWidth="1"/>
    <col min="22" max="22" width="16.6640625" style="6" customWidth="1"/>
    <col min="23" max="24" width="28.109375" style="1" customWidth="1"/>
    <col min="25" max="25" width="82.109375" style="1" customWidth="1"/>
    <col min="26" max="26" width="21.33203125" style="2" customWidth="1"/>
    <col min="27" max="27" width="16.109375" style="1" customWidth="1"/>
    <col min="28" max="28" width="35" style="1" customWidth="1"/>
    <col min="29" max="29" width="21.109375" style="1" customWidth="1"/>
    <col min="30" max="30" width="7.44140625" style="1" customWidth="1"/>
    <col min="31" max="34" width="12" style="1" customWidth="1"/>
    <col min="35" max="35" width="21.109375" style="1" customWidth="1"/>
    <col min="36" max="41" width="16.109375" style="1" customWidth="1"/>
    <col min="42" max="48" width="19.33203125" style="2" customWidth="1"/>
    <col min="49" max="49" width="4.88671875" style="2" customWidth="1"/>
    <col min="50" max="50" width="6.44140625" style="2" customWidth="1"/>
    <col min="51" max="55" width="4.88671875" style="2" customWidth="1"/>
    <col min="56" max="56" width="10.44140625" style="2" customWidth="1"/>
    <col min="57" max="57" width="11.88671875" style="2" customWidth="1"/>
    <col min="58" max="58" width="28.88671875" style="1" customWidth="1"/>
    <col min="59" max="59" width="13" style="1" customWidth="1"/>
    <col min="60" max="60" width="14" style="1" customWidth="1"/>
    <col min="61" max="62" width="14.44140625" style="1" customWidth="1"/>
    <col min="63" max="63" width="13.33203125" style="1" customWidth="1"/>
    <col min="64" max="65" width="18.88671875" style="1" customWidth="1"/>
    <col min="66" max="67" width="18" style="1" customWidth="1"/>
    <col min="68" max="69" width="17.88671875" style="1" customWidth="1"/>
    <col min="70" max="70" width="22.44140625" style="26" customWidth="1"/>
    <col min="71" max="71" width="11.44140625" style="1" customWidth="1"/>
    <col min="72" max="16384" width="11.44140625" style="1"/>
  </cols>
  <sheetData>
    <row r="1" spans="2:70" s="58" customFormat="1" ht="5.95" customHeight="1" thickBot="1" x14ac:dyDescent="0.3">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5">
      <c r="B2" s="158"/>
      <c r="C2" s="159"/>
      <c r="D2" s="160"/>
      <c r="E2" s="167" t="s">
        <v>779</v>
      </c>
      <c r="F2" s="168"/>
      <c r="G2" s="168"/>
      <c r="H2" s="168"/>
      <c r="I2" s="168"/>
      <c r="J2" s="168"/>
      <c r="K2" s="168"/>
      <c r="L2" s="168"/>
      <c r="M2" s="168"/>
      <c r="N2" s="168"/>
      <c r="O2" s="168"/>
      <c r="P2" s="168"/>
      <c r="Q2" s="168"/>
      <c r="R2" s="168"/>
      <c r="S2" s="168"/>
      <c r="T2" s="168"/>
      <c r="U2" s="168"/>
      <c r="V2" s="168"/>
      <c r="W2" s="168"/>
      <c r="X2" s="169"/>
      <c r="Z2" s="2"/>
      <c r="AP2" s="2"/>
      <c r="AQ2" s="2"/>
      <c r="AR2" s="2"/>
      <c r="AS2" s="2"/>
      <c r="AT2" s="2"/>
      <c r="AU2" s="2"/>
      <c r="AV2" s="2"/>
      <c r="AW2" s="2"/>
      <c r="AX2" s="2"/>
      <c r="AY2" s="2"/>
      <c r="AZ2" s="2"/>
      <c r="BA2" s="2"/>
      <c r="BB2" s="2"/>
      <c r="BC2" s="2"/>
      <c r="BD2" s="2"/>
      <c r="BE2" s="2"/>
      <c r="BR2" s="26"/>
    </row>
    <row r="3" spans="2:70" s="58" customFormat="1" ht="14.25" customHeight="1" x14ac:dyDescent="0.25">
      <c r="B3" s="161"/>
      <c r="C3" s="198"/>
      <c r="D3" s="163"/>
      <c r="E3" s="170"/>
      <c r="F3" s="199"/>
      <c r="G3" s="199"/>
      <c r="H3" s="199"/>
      <c r="I3" s="199"/>
      <c r="J3" s="199"/>
      <c r="K3" s="199"/>
      <c r="L3" s="199"/>
      <c r="M3" s="199"/>
      <c r="N3" s="199"/>
      <c r="O3" s="199"/>
      <c r="P3" s="199"/>
      <c r="Q3" s="199"/>
      <c r="R3" s="199"/>
      <c r="S3" s="199"/>
      <c r="T3" s="199"/>
      <c r="U3" s="199"/>
      <c r="V3" s="199"/>
      <c r="W3" s="199"/>
      <c r="X3" s="172"/>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5">
      <c r="B4" s="161"/>
      <c r="C4" s="198"/>
      <c r="D4" s="163"/>
      <c r="E4" s="170"/>
      <c r="F4" s="199"/>
      <c r="G4" s="199"/>
      <c r="H4" s="199"/>
      <c r="I4" s="199"/>
      <c r="J4" s="199"/>
      <c r="K4" s="199"/>
      <c r="L4" s="199"/>
      <c r="M4" s="199"/>
      <c r="N4" s="199"/>
      <c r="O4" s="199"/>
      <c r="P4" s="199"/>
      <c r="Q4" s="199"/>
      <c r="R4" s="199"/>
      <c r="S4" s="199"/>
      <c r="T4" s="199"/>
      <c r="U4" s="199"/>
      <c r="V4" s="199"/>
      <c r="W4" s="199"/>
      <c r="X4" s="172"/>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05" customHeight="1" thickBot="1" x14ac:dyDescent="0.3">
      <c r="B5" s="164"/>
      <c r="C5" s="165"/>
      <c r="D5" s="166"/>
      <c r="E5" s="173"/>
      <c r="F5" s="174"/>
      <c r="G5" s="174"/>
      <c r="H5" s="174"/>
      <c r="I5" s="174"/>
      <c r="J5" s="174"/>
      <c r="K5" s="174"/>
      <c r="L5" s="174"/>
      <c r="M5" s="174"/>
      <c r="N5" s="174"/>
      <c r="O5" s="174"/>
      <c r="P5" s="174"/>
      <c r="Q5" s="174"/>
      <c r="R5" s="174"/>
      <c r="S5" s="174"/>
      <c r="T5" s="174"/>
      <c r="U5" s="174"/>
      <c r="V5" s="174"/>
      <c r="W5" s="174"/>
      <c r="X5" s="175"/>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5">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5">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5">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5">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5">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5">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5">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5">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5">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5">
      <c r="B15" s="3" t="s">
        <v>142</v>
      </c>
      <c r="C15" s="26"/>
      <c r="D15" s="2" t="s">
        <v>51</v>
      </c>
      <c r="E15" s="58" t="s">
        <v>40</v>
      </c>
      <c r="J15" s="58" t="s">
        <v>498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5">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5">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5">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5">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5">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5">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5">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5">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5">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5">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5">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1" customHeight="1" thickBot="1" x14ac:dyDescent="0.35">
      <c r="B27" s="15"/>
      <c r="C27" s="27"/>
      <c r="AG27" s="16"/>
      <c r="AH27" s="16"/>
      <c r="BR27" s="27"/>
    </row>
    <row r="28" spans="2:70" s="4" customFormat="1" ht="15.05" thickBot="1" x14ac:dyDescent="0.35">
      <c r="B28" s="15"/>
      <c r="C28" s="27"/>
      <c r="D28" s="200" t="s">
        <v>775</v>
      </c>
      <c r="E28" s="201"/>
      <c r="F28" s="202"/>
      <c r="AG28" s="16"/>
      <c r="AH28" s="16"/>
      <c r="BR28" s="27"/>
    </row>
    <row r="29" spans="2:70" s="4" customFormat="1" ht="21.8" customHeight="1" thickBot="1" x14ac:dyDescent="0.35">
      <c r="B29" s="15"/>
      <c r="C29" s="27"/>
      <c r="AG29" s="16"/>
      <c r="AH29" s="16"/>
      <c r="BR29" s="27"/>
    </row>
    <row r="30" spans="2:70" s="4" customFormat="1" ht="15.05" hidden="1" thickBot="1" x14ac:dyDescent="0.35">
      <c r="B30" s="15"/>
      <c r="C30" s="27"/>
      <c r="AG30" s="16"/>
      <c r="AH30" s="16"/>
      <c r="BR30" s="27"/>
    </row>
    <row r="31" spans="2:70" s="4" customFormat="1" ht="15.05" hidden="1" thickBot="1" x14ac:dyDescent="0.35">
      <c r="B31" s="15"/>
      <c r="C31" s="27"/>
      <c r="AG31" s="16"/>
      <c r="AH31" s="16"/>
      <c r="BR31" s="27"/>
    </row>
    <row r="32" spans="2:70" s="4" customFormat="1" ht="15.05" hidden="1" thickBot="1" x14ac:dyDescent="0.35">
      <c r="B32" s="15"/>
      <c r="C32" s="27"/>
      <c r="AG32" s="16"/>
      <c r="AH32" s="16"/>
      <c r="BR32" s="27"/>
    </row>
    <row r="33" spans="1:138" s="4" customFormat="1" ht="15.05" hidden="1" thickBot="1" x14ac:dyDescent="0.35">
      <c r="B33" s="15"/>
      <c r="C33" s="27"/>
      <c r="AG33" s="16"/>
      <c r="AH33" s="16"/>
      <c r="BR33" s="27"/>
    </row>
    <row r="34" spans="1:138" s="4" customFormat="1" ht="15.05" hidden="1" thickBot="1" x14ac:dyDescent="0.35">
      <c r="B34" s="15"/>
      <c r="C34" s="27"/>
      <c r="AG34" s="16"/>
      <c r="AH34" s="16"/>
      <c r="BR34" s="27"/>
    </row>
    <row r="35" spans="1:138" s="4" customFormat="1" ht="16.45" customHeight="1" thickBot="1" x14ac:dyDescent="0.35">
      <c r="B35" s="15"/>
      <c r="C35" s="27"/>
      <c r="D35" s="179" t="s">
        <v>491</v>
      </c>
      <c r="E35" s="180"/>
      <c r="F35" s="180"/>
      <c r="G35" s="180"/>
      <c r="H35" s="180"/>
      <c r="I35" s="180"/>
      <c r="J35" s="180"/>
      <c r="K35" s="181"/>
      <c r="L35" s="182" t="s">
        <v>492</v>
      </c>
      <c r="M35" s="183"/>
      <c r="N35" s="183"/>
      <c r="O35" s="183"/>
      <c r="P35" s="183"/>
      <c r="Q35" s="183"/>
      <c r="R35" s="183"/>
      <c r="S35" s="183"/>
      <c r="T35" s="183"/>
      <c r="U35" s="183"/>
      <c r="V35" s="183"/>
      <c r="W35" s="183"/>
      <c r="X35" s="184"/>
      <c r="Y35" s="146" t="s">
        <v>493</v>
      </c>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8"/>
      <c r="BR35" s="27"/>
    </row>
    <row r="36" spans="1:138" s="17" customFormat="1" ht="65.75" x14ac:dyDescent="0.25">
      <c r="A36" s="60" t="s">
        <v>411</v>
      </c>
      <c r="B36" s="60" t="s">
        <v>490</v>
      </c>
      <c r="C36" s="61" t="s">
        <v>498</v>
      </c>
      <c r="D36" s="61" t="s">
        <v>3</v>
      </c>
      <c r="E36" s="61" t="s">
        <v>11</v>
      </c>
      <c r="F36" s="61" t="s">
        <v>63</v>
      </c>
      <c r="G36" s="61" t="s">
        <v>70</v>
      </c>
      <c r="H36" s="61" t="s">
        <v>74</v>
      </c>
      <c r="I36" s="61" t="s">
        <v>12</v>
      </c>
      <c r="J36" s="61" t="s">
        <v>0</v>
      </c>
      <c r="K36" s="61" t="s">
        <v>13</v>
      </c>
      <c r="L36" s="62" t="s">
        <v>1</v>
      </c>
      <c r="M36" s="62" t="s">
        <v>2</v>
      </c>
      <c r="N36" s="61" t="s">
        <v>481</v>
      </c>
      <c r="O36" s="61" t="s">
        <v>513</v>
      </c>
      <c r="P36" s="61" t="s">
        <v>488</v>
      </c>
      <c r="Q36" s="62" t="s">
        <v>62</v>
      </c>
      <c r="R36" s="62" t="s">
        <v>1</v>
      </c>
      <c r="S36" s="62" t="s">
        <v>2</v>
      </c>
      <c r="T36" s="61" t="s">
        <v>482</v>
      </c>
      <c r="U36" s="61" t="s">
        <v>514</v>
      </c>
      <c r="V36" s="61" t="s">
        <v>489</v>
      </c>
      <c r="W36" s="61" t="s">
        <v>153</v>
      </c>
      <c r="X36" s="61" t="s">
        <v>88</v>
      </c>
      <c r="Y36" s="23" t="s">
        <v>10</v>
      </c>
      <c r="Z36" s="23" t="s">
        <v>14</v>
      </c>
      <c r="AA36" s="23" t="s">
        <v>93</v>
      </c>
      <c r="AB36" s="23" t="s">
        <v>154</v>
      </c>
      <c r="AC36" s="23" t="s">
        <v>168</v>
      </c>
      <c r="AD36" s="23" t="s">
        <v>155</v>
      </c>
      <c r="AE36" s="23" t="s">
        <v>549</v>
      </c>
      <c r="AF36" s="23" t="s">
        <v>550</v>
      </c>
      <c r="AG36" s="23" t="s">
        <v>551</v>
      </c>
      <c r="AH36" s="23" t="s">
        <v>552</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485</v>
      </c>
      <c r="BF36" s="23" t="s">
        <v>486</v>
      </c>
      <c r="BG36" s="23" t="s">
        <v>487</v>
      </c>
      <c r="BH36" s="23" t="s">
        <v>160</v>
      </c>
      <c r="BI36" s="23" t="s">
        <v>161</v>
      </c>
      <c r="BJ36" s="23" t="s">
        <v>159</v>
      </c>
      <c r="BK36" s="23" t="s">
        <v>162</v>
      </c>
      <c r="BL36" s="10" t="s">
        <v>163</v>
      </c>
      <c r="BM36" s="10" t="s">
        <v>164</v>
      </c>
      <c r="BN36" s="10" t="s">
        <v>184</v>
      </c>
      <c r="BO36" s="10" t="s">
        <v>183</v>
      </c>
      <c r="BP36" s="10" t="s">
        <v>185</v>
      </c>
      <c r="BQ36" s="10" t="s">
        <v>183</v>
      </c>
      <c r="BR36" s="23" t="s">
        <v>497</v>
      </c>
    </row>
    <row r="37" spans="1:138" s="36" customFormat="1" ht="152.30000000000001" customHeight="1" x14ac:dyDescent="0.25">
      <c r="A37" s="74">
        <v>9</v>
      </c>
      <c r="B37" s="74" t="s">
        <v>416</v>
      </c>
      <c r="C37" s="99" t="s">
        <v>50</v>
      </c>
      <c r="D37" s="75" t="s">
        <v>50</v>
      </c>
      <c r="E37" s="75" t="s">
        <v>32</v>
      </c>
      <c r="F37" s="70" t="s">
        <v>69</v>
      </c>
      <c r="G37" s="70" t="s">
        <v>79</v>
      </c>
      <c r="H37" s="70" t="s">
        <v>83</v>
      </c>
      <c r="I37" s="76" t="s">
        <v>202</v>
      </c>
      <c r="J37" s="77" t="s">
        <v>657</v>
      </c>
      <c r="K37" s="76" t="s">
        <v>203</v>
      </c>
      <c r="L37" s="71">
        <v>5</v>
      </c>
      <c r="M37" s="71">
        <v>3</v>
      </c>
      <c r="N37" s="66">
        <f>+L37*M37</f>
        <v>15</v>
      </c>
      <c r="O37" s="63" t="str">
        <f>(CONCATENATE(L37,M37))</f>
        <v>53</v>
      </c>
      <c r="P37" s="63" t="str">
        <f>IF(OR(O37="11",O37="12",O37="21",O37="22",O37="31"),$P$9,IF(OR(O37="41",O37="32",O37="23",O37="13"),$P$8,IF(OR(O37="51",O37="52",O37="42",O37="43",O37="33",O37="24",O37="14"),$P$7,IF(OR(O37="53",O37="54",O37="44",O37="34",O37="55",O37="45",O37="35",O37="25",O37="15"),$P$6,0))))</f>
        <v>RIESGO EXTREMO</v>
      </c>
      <c r="Q37" s="63" t="s">
        <v>90</v>
      </c>
      <c r="R37" s="73">
        <f>INT(L37-BO37)</f>
        <v>4</v>
      </c>
      <c r="S37" s="73">
        <f>INT(M37-BQ37)</f>
        <v>2</v>
      </c>
      <c r="T37" s="66">
        <f>+R37*S37</f>
        <v>8</v>
      </c>
      <c r="U37" s="63" t="str">
        <f>(CONCATENATE(R37,S37))</f>
        <v>42</v>
      </c>
      <c r="V37" s="63" t="str">
        <f>IF(OR(U37="11",U37="12",U37="21",U37="22",U37="31"),$P$9,IF(OR(U37="41",U37="32",U37="23",U37="13"),$P$8,IF(OR(U37="51",U37="52",U37="42",U37="43",U37="33",U37="24",U37="14"),$P$7,IF(OR(U37="53",U37="54",U37="44",U37="34",U37="55",U37="45",U37="35",U37="25",U37="15"),$P$6,0))))</f>
        <v>RIESGO ALTO</v>
      </c>
      <c r="W37" s="70" t="s">
        <v>663</v>
      </c>
      <c r="X37" s="70" t="s">
        <v>23</v>
      </c>
      <c r="Y37" s="76" t="s">
        <v>773</v>
      </c>
      <c r="Z37" s="80" t="s">
        <v>658</v>
      </c>
      <c r="AA37" s="33" t="s">
        <v>23</v>
      </c>
      <c r="AB37" s="80" t="s">
        <v>659</v>
      </c>
      <c r="AC37" s="33" t="s">
        <v>7</v>
      </c>
      <c r="AD37" s="72">
        <f>+SUM(AE37:AH37)</f>
        <v>12</v>
      </c>
      <c r="AE37" s="33">
        <v>3</v>
      </c>
      <c r="AF37" s="33">
        <v>3</v>
      </c>
      <c r="AG37" s="33">
        <v>3</v>
      </c>
      <c r="AH37" s="33">
        <v>3</v>
      </c>
      <c r="AI37" s="33" t="s">
        <v>23</v>
      </c>
      <c r="AJ37" s="33" t="s">
        <v>21</v>
      </c>
      <c r="AK37" s="33" t="s">
        <v>6</v>
      </c>
      <c r="AL37" s="33" t="s">
        <v>6</v>
      </c>
      <c r="AM37" s="33" t="s">
        <v>6</v>
      </c>
      <c r="AN37" s="33" t="s">
        <v>27</v>
      </c>
      <c r="AO37" s="33" t="s">
        <v>117</v>
      </c>
      <c r="AP37" s="33" t="s">
        <v>101</v>
      </c>
      <c r="AQ37" s="33" t="s">
        <v>103</v>
      </c>
      <c r="AR37" s="33" t="s">
        <v>105</v>
      </c>
      <c r="AS37" s="33" t="str">
        <f>+IF(AJ37="Preventivo","Prevenir",IF(AJ37="Detectivo","Detectar","No es un control"))</f>
        <v>Detectar</v>
      </c>
      <c r="AT37" s="80" t="s">
        <v>108</v>
      </c>
      <c r="AU37" s="80" t="s">
        <v>110</v>
      </c>
      <c r="AV37" s="80" t="s">
        <v>112</v>
      </c>
      <c r="AW37" s="33">
        <f>+IF(AP37=$AP$6,$AP$10,$AP$11)</f>
        <v>15</v>
      </c>
      <c r="AX37" s="33">
        <f>+IF(AQ37=$AQ$6,$AQ$10,$AQ$11)</f>
        <v>15</v>
      </c>
      <c r="AY37" s="33">
        <f>+IF(AR37=$AR$6,$AR$10,$AR$11)</f>
        <v>15</v>
      </c>
      <c r="AZ37" s="33">
        <f>IF(AS37=$AS$6,$AS$10,IF(AS37=$AS$7,$AS$11,0))</f>
        <v>10</v>
      </c>
      <c r="BA37" s="33">
        <f>+IF(AT37=$AT$6,$AT$10,$AT$11)</f>
        <v>15</v>
      </c>
      <c r="BB37" s="33">
        <f>+IF(AU37=$AU$6,$AU$10,$AU$11)</f>
        <v>15</v>
      </c>
      <c r="BC37" s="33">
        <f>IF(AV37=$AV$6,$AV$10,IF(AV37=$AV$7,$AV$11,0))</f>
        <v>10</v>
      </c>
      <c r="BD37" s="72">
        <f>SUM(AW37:BC37)</f>
        <v>95</v>
      </c>
      <c r="BE37" s="72" t="str">
        <f>+IF(BD37&lt;=85,"Débil",IF(AND(BD37&gt;85,BD37&lt;96),"Moderado","Fuerte"))</f>
        <v>Moderado</v>
      </c>
      <c r="BF37" s="34" t="s">
        <v>156</v>
      </c>
      <c r="BG37" s="72" t="str">
        <f>+IF(BF37=$BF$6,"Fuerte",IF(BF37=$BF$7,"Moderado","Débil"))</f>
        <v>Fuerte</v>
      </c>
      <c r="BH37" s="72" t="str">
        <f>+IF(AND(BE37="Fuerte",BG37="Fuerte"),"Fuerte",IF(BE37="Débil","Débil",IF(BG37="Débil","Débil","Moderado")))</f>
        <v>Moderado</v>
      </c>
      <c r="BI37" s="72">
        <f>+IF(BH37=$BE$6,100,IF(BH37=$BE$7,50,0))</f>
        <v>50</v>
      </c>
      <c r="BJ37" s="149">
        <f>+AVERAGE(BI37:BI37)</f>
        <v>50</v>
      </c>
      <c r="BK37" s="72" t="str">
        <f>IF(BJ37&lt;50,"Débil",IF(BJ37=100,"Fuerte","Moderado"))</f>
        <v>Moderado</v>
      </c>
      <c r="BL37" s="39" t="s">
        <v>165</v>
      </c>
      <c r="BM37" s="39" t="s">
        <v>165</v>
      </c>
      <c r="BN37" s="66">
        <f>IF(E37=$E$7,0,IF(AND(BK37="Fuerte",BL37="Directamente"),2,IF(AND(BK37="Moderado",BL37="Directamente"),1,0)))</f>
        <v>1</v>
      </c>
      <c r="BO37" s="81">
        <f>+AVERAGE(BN37:BN37)</f>
        <v>1</v>
      </c>
      <c r="BP37" s="66">
        <f>IF(D37=$E$7,0,IF(AND(BK37="Fuerte",BL37="Indirectamente"),1,IF(AND(BK37="Fuerte",BL37="Directamente"),2,IF(AND(BK37="Moderado",BL37="Directamente"),1,0))))</f>
        <v>1</v>
      </c>
      <c r="BQ37" s="81">
        <f>+AVERAGE(BP37:BP37)</f>
        <v>1</v>
      </c>
      <c r="BR37" s="99" t="s">
        <v>50</v>
      </c>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row>
    <row r="38" spans="1:138" s="36" customFormat="1" ht="191.3" customHeight="1" x14ac:dyDescent="0.25">
      <c r="A38" s="74">
        <v>10</v>
      </c>
      <c r="B38" s="74" t="s">
        <v>417</v>
      </c>
      <c r="C38" s="99" t="s">
        <v>50</v>
      </c>
      <c r="D38" s="75" t="s">
        <v>50</v>
      </c>
      <c r="E38" s="75" t="s">
        <v>34</v>
      </c>
      <c r="F38" s="70" t="s">
        <v>69</v>
      </c>
      <c r="G38" s="70" t="s">
        <v>76</v>
      </c>
      <c r="H38" s="70" t="s">
        <v>81</v>
      </c>
      <c r="I38" s="76" t="s">
        <v>661</v>
      </c>
      <c r="J38" s="77" t="s">
        <v>660</v>
      </c>
      <c r="K38" s="76" t="s">
        <v>204</v>
      </c>
      <c r="L38" s="71">
        <v>4</v>
      </c>
      <c r="M38" s="71">
        <v>5</v>
      </c>
      <c r="N38" s="66">
        <f>+L38*M38</f>
        <v>20</v>
      </c>
      <c r="O38" s="63" t="str">
        <f>(CONCATENATE(L38,M38))</f>
        <v>45</v>
      </c>
      <c r="P38" s="63" t="str">
        <f>IF(OR(O38="11",O38="12",O38="21",O38="22",O38="31"),$P$9,IF(OR(O38="41",O38="32",O38="23",O38="13"),$P$8,IF(OR(O38="51",O38="52",O38="42",O38="43",O38="33",O38="24",O38="14"),$P$7,IF(OR(O38="53",O38="54",O38="44",O38="34",O38="55",O38="45",O38="35",O38="25",O38="15"),$P$6,0))))</f>
        <v>RIESGO EXTREMO</v>
      </c>
      <c r="Q38" s="63" t="s">
        <v>90</v>
      </c>
      <c r="R38" s="73">
        <f>INT(L38-BO38)</f>
        <v>4</v>
      </c>
      <c r="S38" s="73">
        <f>INT(M38-BQ38)</f>
        <v>5</v>
      </c>
      <c r="T38" s="66">
        <f>+R38*S38</f>
        <v>20</v>
      </c>
      <c r="U38" s="63" t="str">
        <f>(CONCATENATE(R38,S38))</f>
        <v>45</v>
      </c>
      <c r="V38" s="63" t="str">
        <f>IF(OR(U38="11",U38="12",U38="21",U38="22",U38="31"),$P$9,IF(OR(U38="41",U38="32",U38="23",U38="13"),$P$8,IF(OR(U38="51",U38="52",U38="42",U38="43",U38="33",U38="24",U38="14"),$P$7,IF(OR(U38="53",U38="54",U38="44",U38="34",U38="55",U38="45",U38="35",U38="25",U38="15"),$P$6,0))))</f>
        <v>RIESGO EXTREMO</v>
      </c>
      <c r="W38" s="70" t="s">
        <v>662</v>
      </c>
      <c r="X38" s="70" t="s">
        <v>23</v>
      </c>
      <c r="Y38" s="76" t="s">
        <v>774</v>
      </c>
      <c r="Z38" s="80" t="s">
        <v>664</v>
      </c>
      <c r="AA38" s="33" t="s">
        <v>23</v>
      </c>
      <c r="AB38" s="80" t="s">
        <v>665</v>
      </c>
      <c r="AC38" s="33" t="s">
        <v>7</v>
      </c>
      <c r="AD38" s="72">
        <f>+SUM(AE38:AH38)</f>
        <v>4</v>
      </c>
      <c r="AE38" s="33">
        <v>1</v>
      </c>
      <c r="AF38" s="33">
        <v>1</v>
      </c>
      <c r="AG38" s="33">
        <v>1</v>
      </c>
      <c r="AH38" s="33">
        <v>1</v>
      </c>
      <c r="AI38" s="33" t="s">
        <v>23</v>
      </c>
      <c r="AJ38" s="33" t="s">
        <v>21</v>
      </c>
      <c r="AK38" s="33" t="s">
        <v>6</v>
      </c>
      <c r="AL38" s="33" t="s">
        <v>23</v>
      </c>
      <c r="AM38" s="33" t="s">
        <v>6</v>
      </c>
      <c r="AN38" s="33" t="s">
        <v>61</v>
      </c>
      <c r="AO38" s="33" t="s">
        <v>117</v>
      </c>
      <c r="AP38" s="33" t="s">
        <v>101</v>
      </c>
      <c r="AQ38" s="33" t="s">
        <v>103</v>
      </c>
      <c r="AR38" s="33" t="s">
        <v>105</v>
      </c>
      <c r="AS38" s="33" t="str">
        <f>+IF(AJ38="Preventivo","Prevenir",IF(AJ38="Detectivo","Detectar","No es un control"))</f>
        <v>Detectar</v>
      </c>
      <c r="AT38" s="80" t="s">
        <v>108</v>
      </c>
      <c r="AU38" s="80" t="s">
        <v>110</v>
      </c>
      <c r="AV38" s="80" t="s">
        <v>112</v>
      </c>
      <c r="AW38" s="33">
        <f>+IF(AP38=$AP$6,$AP$10,$AP$11)</f>
        <v>15</v>
      </c>
      <c r="AX38" s="33">
        <f>+IF(AQ38=$AQ$6,$AQ$10,$AQ$11)</f>
        <v>15</v>
      </c>
      <c r="AY38" s="33">
        <f>+IF(AR38=$AR$6,$AR$10,$AR$11)</f>
        <v>15</v>
      </c>
      <c r="AZ38" s="33">
        <f>IF(AS38=$AS$6,$AS$10,IF(AS38=$AS$7,$AS$11,0))</f>
        <v>10</v>
      </c>
      <c r="BA38" s="33">
        <f>+IF(AT38=$AT$6,$AT$10,$AT$11)</f>
        <v>15</v>
      </c>
      <c r="BB38" s="33">
        <f>+IF(AU38=$AU$6,$AU$10,$AU$11)</f>
        <v>15</v>
      </c>
      <c r="BC38" s="33">
        <f>IF(AV38=$AV$6,$AV$10,IF(AV38=$AV$7,$AV$11,0))</f>
        <v>10</v>
      </c>
      <c r="BD38" s="72">
        <f>SUM(AW38:BC38)</f>
        <v>95</v>
      </c>
      <c r="BE38" s="72" t="str">
        <f>+IF(BD38&lt;=85,"Débil",IF(AND(BD38&gt;85,BD38&lt;96),"Moderado","Fuerte"))</f>
        <v>Moderado</v>
      </c>
      <c r="BF38" s="34" t="s">
        <v>156</v>
      </c>
      <c r="BG38" s="72" t="str">
        <f>+IF(BF38=$BF$6,"Fuerte",IF(BF38=$BF$7,"Moderado","Débil"))</f>
        <v>Fuerte</v>
      </c>
      <c r="BH38" s="72" t="str">
        <f>+IF(AND(BE38="Fuerte",BG38="Fuerte"),"Fuerte",IF(BE38="Débil","Débil",IF(BG38="Débil","Débil","Moderado")))</f>
        <v>Moderado</v>
      </c>
      <c r="BI38" s="72">
        <f>+IF(BH38=$BE$6,100,IF(BH38=$BE$7,50,0))</f>
        <v>50</v>
      </c>
      <c r="BJ38" s="149">
        <f>+AVERAGE(BI38:BI38)</f>
        <v>50</v>
      </c>
      <c r="BK38" s="72" t="str">
        <f>IF(BJ38&lt;50,"Débil",IF(BJ38=100,"Fuerte","Moderado"))</f>
        <v>Moderado</v>
      </c>
      <c r="BL38" s="39" t="s">
        <v>166</v>
      </c>
      <c r="BM38" s="39" t="s">
        <v>166</v>
      </c>
      <c r="BN38" s="66">
        <f>IF(E38=$E$7,0,IF(AND(BK38="Fuerte",BL38="Directamente"),2,IF(AND(BK38="Moderado",BL38="Directamente"),1,0)))</f>
        <v>0</v>
      </c>
      <c r="BO38" s="81">
        <f>+AVERAGE(BN38:BN38)</f>
        <v>0</v>
      </c>
      <c r="BP38" s="66">
        <f>IF(D38=$E$7,0,IF(AND(BK38="Fuerte",BL38="Indirectamente"),1,IF(AND(BK38="Fuerte",BL38="Directamente"),2,IF(AND(BK38="Moderado",BL38="Directamente"),1,0))))</f>
        <v>0</v>
      </c>
      <c r="BQ38" s="81">
        <f>+IF(E38="De Corrupción",0,AVERAGE(BP38:BP38))</f>
        <v>0</v>
      </c>
      <c r="BR38" s="99" t="s">
        <v>50</v>
      </c>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row>
    <row r="39" spans="1:138" s="51" customFormat="1" x14ac:dyDescent="0.25">
      <c r="B39" s="40"/>
      <c r="C39" s="41"/>
      <c r="D39" s="54"/>
      <c r="I39" s="53"/>
      <c r="K39" s="53"/>
      <c r="N39" s="209"/>
      <c r="O39" s="210"/>
      <c r="P39" s="52"/>
      <c r="T39" s="209"/>
      <c r="U39" s="210"/>
      <c r="V39" s="52"/>
      <c r="Z39" s="54"/>
      <c r="AP39" s="54"/>
      <c r="AQ39" s="54"/>
      <c r="AR39" s="54"/>
      <c r="AS39" s="54"/>
      <c r="AT39" s="54"/>
      <c r="AU39" s="54"/>
      <c r="AV39" s="54"/>
      <c r="AW39" s="54"/>
      <c r="AX39" s="54"/>
      <c r="AY39" s="54"/>
      <c r="AZ39" s="54"/>
      <c r="BA39" s="54"/>
      <c r="BB39" s="54"/>
      <c r="BC39" s="54"/>
      <c r="BD39" s="54"/>
      <c r="BE39" s="54"/>
      <c r="BJ39" s="209"/>
      <c r="BR39" s="41"/>
    </row>
    <row r="40" spans="1:138" s="51" customFormat="1" x14ac:dyDescent="0.25">
      <c r="B40" s="40"/>
      <c r="C40" s="41"/>
      <c r="D40" s="54"/>
      <c r="I40" s="53"/>
      <c r="K40" s="53"/>
      <c r="N40" s="209"/>
      <c r="O40" s="210"/>
      <c r="P40" s="52"/>
      <c r="T40" s="209"/>
      <c r="U40" s="210"/>
      <c r="V40" s="52"/>
      <c r="Z40" s="54"/>
      <c r="AP40" s="54"/>
      <c r="AQ40" s="54"/>
      <c r="AR40" s="54"/>
      <c r="AS40" s="54"/>
      <c r="AT40" s="54"/>
      <c r="AU40" s="54"/>
      <c r="AV40" s="54"/>
      <c r="AW40" s="54"/>
      <c r="AX40" s="54"/>
      <c r="AY40" s="54"/>
      <c r="AZ40" s="54"/>
      <c r="BA40" s="54"/>
      <c r="BB40" s="54"/>
      <c r="BC40" s="54"/>
      <c r="BD40" s="54"/>
      <c r="BE40" s="54"/>
      <c r="BJ40" s="209"/>
      <c r="BR40" s="41"/>
    </row>
    <row r="41" spans="1:138" s="51" customFormat="1" x14ac:dyDescent="0.25">
      <c r="B41" s="40"/>
      <c r="C41" s="41"/>
      <c r="D41" s="54"/>
      <c r="K41" s="53"/>
      <c r="N41" s="209"/>
      <c r="O41" s="210"/>
      <c r="P41" s="52"/>
      <c r="T41" s="209"/>
      <c r="U41" s="210"/>
      <c r="V41" s="52"/>
      <c r="Z41" s="54"/>
      <c r="AP41" s="54"/>
      <c r="AQ41" s="54"/>
      <c r="AR41" s="54"/>
      <c r="AS41" s="54"/>
      <c r="AT41" s="54"/>
      <c r="AU41" s="54"/>
      <c r="AV41" s="54"/>
      <c r="AW41" s="54"/>
      <c r="AX41" s="54"/>
      <c r="AY41" s="54"/>
      <c r="AZ41" s="54"/>
      <c r="BA41" s="54"/>
      <c r="BB41" s="54"/>
      <c r="BC41" s="54"/>
      <c r="BD41" s="54"/>
      <c r="BE41" s="54"/>
      <c r="BJ41" s="209"/>
      <c r="BR41" s="41"/>
    </row>
    <row r="42" spans="1:138" x14ac:dyDescent="0.25">
      <c r="K42" s="22"/>
      <c r="N42" s="203"/>
      <c r="O42" s="204"/>
      <c r="T42" s="203"/>
      <c r="U42" s="204"/>
      <c r="BJ42" s="203"/>
    </row>
    <row r="43" spans="1:138" x14ac:dyDescent="0.25">
      <c r="K43" s="22"/>
      <c r="N43" s="203"/>
      <c r="O43" s="204"/>
      <c r="T43" s="203"/>
      <c r="U43" s="204"/>
      <c r="BJ43" s="203"/>
    </row>
    <row r="44" spans="1:138" x14ac:dyDescent="0.25">
      <c r="K44" s="22"/>
      <c r="N44" s="203"/>
      <c r="O44" s="204"/>
      <c r="T44" s="203"/>
      <c r="U44" s="204"/>
      <c r="BJ44" s="203"/>
    </row>
    <row r="45" spans="1:138" x14ac:dyDescent="0.25">
      <c r="K45" s="22"/>
      <c r="N45" s="203"/>
      <c r="O45" s="204"/>
      <c r="T45" s="203"/>
      <c r="U45" s="204"/>
      <c r="BJ45" s="203"/>
    </row>
    <row r="46" spans="1:138" x14ac:dyDescent="0.25">
      <c r="K46" s="22"/>
      <c r="N46" s="203"/>
      <c r="O46" s="204"/>
      <c r="T46" s="203"/>
      <c r="U46" s="204"/>
      <c r="BJ46" s="203"/>
    </row>
    <row r="47" spans="1:138" x14ac:dyDescent="0.25">
      <c r="K47" s="22"/>
      <c r="N47" s="203"/>
      <c r="O47" s="204"/>
      <c r="T47" s="203"/>
      <c r="U47" s="204"/>
      <c r="BJ47" s="203"/>
    </row>
    <row r="48" spans="1:138" x14ac:dyDescent="0.25">
      <c r="K48" s="22"/>
      <c r="N48" s="203"/>
      <c r="O48" s="204"/>
      <c r="T48" s="203"/>
      <c r="U48" s="204"/>
      <c r="BJ48" s="203"/>
    </row>
    <row r="49" spans="11:62" x14ac:dyDescent="0.25">
      <c r="K49" s="22"/>
      <c r="N49" s="203"/>
      <c r="O49" s="204"/>
      <c r="T49" s="203"/>
      <c r="U49" s="204"/>
      <c r="BJ49" s="203"/>
    </row>
    <row r="50" spans="11:62" x14ac:dyDescent="0.25">
      <c r="K50" s="22"/>
      <c r="N50" s="203"/>
      <c r="O50" s="204"/>
      <c r="T50" s="203"/>
      <c r="U50" s="204"/>
      <c r="BJ50" s="203"/>
    </row>
    <row r="51" spans="11:62" x14ac:dyDescent="0.25">
      <c r="K51" s="22"/>
    </row>
    <row r="52" spans="11:62" x14ac:dyDescent="0.25">
      <c r="K52" s="22"/>
      <c r="N52" s="203"/>
      <c r="O52" s="204"/>
      <c r="T52" s="203"/>
      <c r="U52" s="204"/>
      <c r="BJ52" s="203"/>
    </row>
    <row r="53" spans="11:62" x14ac:dyDescent="0.25">
      <c r="K53" s="22"/>
      <c r="N53" s="203"/>
      <c r="O53" s="204"/>
      <c r="T53" s="203"/>
      <c r="U53" s="204"/>
      <c r="BJ53" s="203"/>
    </row>
    <row r="54" spans="11:62" x14ac:dyDescent="0.25">
      <c r="K54" s="22"/>
      <c r="N54" s="203"/>
      <c r="O54" s="204"/>
      <c r="T54" s="203"/>
      <c r="U54" s="204"/>
      <c r="BJ54" s="203"/>
    </row>
    <row r="55" spans="11:62" x14ac:dyDescent="0.25">
      <c r="K55" s="22"/>
    </row>
    <row r="56" spans="11:62" x14ac:dyDescent="0.25">
      <c r="K56" s="22"/>
      <c r="N56" s="203"/>
      <c r="O56" s="204"/>
      <c r="T56" s="203"/>
      <c r="U56" s="204"/>
      <c r="BJ56" s="203"/>
    </row>
    <row r="57" spans="11:62" x14ac:dyDescent="0.25">
      <c r="K57" s="22"/>
      <c r="N57" s="203"/>
      <c r="O57" s="204"/>
      <c r="T57" s="203"/>
      <c r="U57" s="204"/>
      <c r="BJ57" s="203"/>
    </row>
    <row r="58" spans="11:62" x14ac:dyDescent="0.25">
      <c r="K58" s="22"/>
      <c r="N58" s="203"/>
      <c r="O58" s="204"/>
      <c r="T58" s="203"/>
      <c r="U58" s="204"/>
      <c r="BJ58" s="203"/>
    </row>
    <row r="59" spans="11:62" x14ac:dyDescent="0.25">
      <c r="K59" s="22"/>
      <c r="N59" s="203"/>
      <c r="O59" s="204"/>
      <c r="T59" s="203"/>
      <c r="U59" s="204"/>
      <c r="BJ59" s="203"/>
    </row>
    <row r="60" spans="11:62" x14ac:dyDescent="0.25">
      <c r="K60" s="22"/>
      <c r="N60" s="203"/>
      <c r="O60" s="204"/>
      <c r="T60" s="203"/>
      <c r="U60" s="204"/>
      <c r="BJ60" s="203"/>
    </row>
    <row r="61" spans="11:62" x14ac:dyDescent="0.25">
      <c r="K61" s="22"/>
      <c r="N61" s="203"/>
      <c r="O61" s="204"/>
      <c r="T61" s="203"/>
      <c r="U61" s="204"/>
      <c r="BJ61" s="203"/>
    </row>
    <row r="62" spans="11:62" x14ac:dyDescent="0.25">
      <c r="K62" s="22"/>
      <c r="N62" s="203"/>
      <c r="O62" s="204"/>
      <c r="T62" s="203"/>
      <c r="U62" s="204"/>
      <c r="BJ62" s="203"/>
    </row>
    <row r="63" spans="11:62" x14ac:dyDescent="0.25">
      <c r="K63" s="22"/>
      <c r="N63" s="203"/>
      <c r="O63" s="204"/>
      <c r="T63" s="203"/>
      <c r="U63" s="204"/>
      <c r="BJ63" s="203"/>
    </row>
    <row r="64" spans="11:62" x14ac:dyDescent="0.25">
      <c r="K64" s="22"/>
      <c r="N64" s="203"/>
      <c r="O64" s="204"/>
      <c r="T64" s="203"/>
      <c r="U64" s="204"/>
      <c r="BJ64" s="203"/>
    </row>
    <row r="65" spans="11:62" x14ac:dyDescent="0.25">
      <c r="K65" s="22"/>
      <c r="N65" s="203"/>
      <c r="O65" s="204"/>
      <c r="T65" s="203"/>
      <c r="U65" s="204"/>
      <c r="BJ65" s="203"/>
    </row>
    <row r="66" spans="11:62" x14ac:dyDescent="0.25">
      <c r="K66" s="22"/>
      <c r="N66" s="203"/>
      <c r="O66" s="204"/>
      <c r="T66" s="203"/>
      <c r="U66" s="204"/>
      <c r="BJ66" s="203"/>
    </row>
    <row r="67" spans="11:62" x14ac:dyDescent="0.25">
      <c r="K67" s="22"/>
      <c r="N67" s="203"/>
      <c r="O67" s="204"/>
      <c r="T67" s="203"/>
      <c r="U67" s="204"/>
      <c r="BJ67" s="203"/>
    </row>
    <row r="68" spans="11:62" x14ac:dyDescent="0.25">
      <c r="K68" s="22"/>
      <c r="N68" s="203"/>
      <c r="O68" s="204"/>
      <c r="T68" s="203"/>
      <c r="U68" s="204"/>
      <c r="BJ68" s="203"/>
    </row>
    <row r="69" spans="11:62" x14ac:dyDescent="0.25">
      <c r="K69" s="22"/>
    </row>
    <row r="70" spans="11:62" x14ac:dyDescent="0.25">
      <c r="K70" s="22"/>
      <c r="N70" s="203"/>
      <c r="O70" s="204"/>
      <c r="T70" s="203"/>
      <c r="U70" s="204"/>
      <c r="BJ70" s="203"/>
    </row>
    <row r="71" spans="11:62" x14ac:dyDescent="0.25">
      <c r="K71" s="22"/>
      <c r="N71" s="203"/>
      <c r="O71" s="204"/>
      <c r="T71" s="203"/>
      <c r="U71" s="204"/>
      <c r="BJ71" s="203"/>
    </row>
    <row r="72" spans="11:62" x14ac:dyDescent="0.25">
      <c r="K72" s="22"/>
      <c r="N72" s="203"/>
      <c r="O72" s="204"/>
      <c r="T72" s="203"/>
      <c r="U72" s="204"/>
      <c r="BJ72" s="203"/>
    </row>
    <row r="73" spans="11:62" x14ac:dyDescent="0.25">
      <c r="K73" s="22"/>
    </row>
    <row r="74" spans="11:62" x14ac:dyDescent="0.25">
      <c r="K74" s="22"/>
    </row>
    <row r="75" spans="11:62" x14ac:dyDescent="0.25">
      <c r="K75" s="22"/>
      <c r="N75" s="203"/>
      <c r="O75" s="204"/>
      <c r="T75" s="203"/>
      <c r="U75" s="204"/>
      <c r="BJ75" s="203"/>
    </row>
    <row r="76" spans="11:62" x14ac:dyDescent="0.25">
      <c r="K76" s="22"/>
      <c r="N76" s="203"/>
      <c r="O76" s="204"/>
      <c r="T76" s="203"/>
      <c r="U76" s="204"/>
      <c r="BJ76" s="203"/>
    </row>
    <row r="77" spans="11:62" x14ac:dyDescent="0.25">
      <c r="K77" s="22"/>
      <c r="N77" s="203"/>
      <c r="O77" s="204"/>
      <c r="T77" s="203"/>
      <c r="U77" s="204"/>
      <c r="BJ77" s="203"/>
    </row>
    <row r="78" spans="11:62" x14ac:dyDescent="0.25">
      <c r="K78" s="22"/>
      <c r="N78" s="203"/>
      <c r="O78" s="204"/>
      <c r="T78" s="203"/>
      <c r="U78" s="204"/>
      <c r="BJ78" s="203"/>
    </row>
    <row r="79" spans="11:62" x14ac:dyDescent="0.25">
      <c r="K79" s="22"/>
      <c r="N79" s="203"/>
      <c r="O79" s="204"/>
      <c r="T79" s="203"/>
      <c r="U79" s="204"/>
      <c r="BJ79" s="203"/>
    </row>
    <row r="80" spans="11:62" x14ac:dyDescent="0.25">
      <c r="K80" s="22"/>
      <c r="N80" s="203"/>
      <c r="O80" s="204"/>
      <c r="T80" s="203"/>
      <c r="U80" s="204"/>
      <c r="BJ80" s="203"/>
    </row>
    <row r="81" spans="11:62" x14ac:dyDescent="0.25">
      <c r="K81" s="22"/>
      <c r="N81" s="203"/>
      <c r="O81" s="204"/>
      <c r="T81" s="203"/>
      <c r="U81" s="204"/>
      <c r="BJ81" s="203"/>
    </row>
    <row r="82" spans="11:62" x14ac:dyDescent="0.25">
      <c r="K82" s="22"/>
      <c r="N82" s="203"/>
      <c r="O82" s="204"/>
      <c r="T82" s="203"/>
      <c r="U82" s="204"/>
      <c r="BJ82" s="203"/>
    </row>
    <row r="83" spans="11:62" x14ac:dyDescent="0.25">
      <c r="K83" s="22"/>
      <c r="N83" s="203"/>
      <c r="O83" s="204"/>
      <c r="T83" s="203"/>
      <c r="U83" s="204"/>
      <c r="BJ83" s="203"/>
    </row>
    <row r="84" spans="11:62" x14ac:dyDescent="0.25">
      <c r="K84" s="22"/>
    </row>
    <row r="85" spans="11:62" x14ac:dyDescent="0.25">
      <c r="K85" s="22"/>
    </row>
    <row r="86" spans="11:62" x14ac:dyDescent="0.25">
      <c r="K86" s="22"/>
    </row>
    <row r="87" spans="11:62" x14ac:dyDescent="0.25">
      <c r="K87" s="22"/>
      <c r="N87" s="203"/>
      <c r="O87" s="204"/>
      <c r="T87" s="203"/>
      <c r="U87" s="204"/>
      <c r="BJ87" s="203"/>
    </row>
    <row r="88" spans="11:62" x14ac:dyDescent="0.25">
      <c r="K88" s="22"/>
      <c r="N88" s="203"/>
      <c r="O88" s="204"/>
      <c r="T88" s="203"/>
      <c r="U88" s="204"/>
      <c r="BJ88" s="203"/>
    </row>
    <row r="89" spans="11:62" x14ac:dyDescent="0.25">
      <c r="K89" s="22"/>
      <c r="N89" s="203"/>
      <c r="O89" s="204"/>
      <c r="T89" s="203"/>
      <c r="U89" s="204"/>
      <c r="BJ89" s="203"/>
    </row>
    <row r="90" spans="11:62" x14ac:dyDescent="0.25">
      <c r="K90" s="22"/>
      <c r="N90" s="203"/>
      <c r="O90" s="204"/>
      <c r="T90" s="203"/>
      <c r="U90" s="204"/>
      <c r="BJ90" s="203"/>
    </row>
    <row r="91" spans="11:62" x14ac:dyDescent="0.25">
      <c r="K91" s="22"/>
      <c r="N91" s="203"/>
      <c r="O91" s="204"/>
      <c r="T91" s="203"/>
      <c r="U91" s="204"/>
      <c r="BJ91" s="203"/>
    </row>
    <row r="92" spans="11:62" x14ac:dyDescent="0.25">
      <c r="K92" s="22"/>
      <c r="N92" s="203"/>
      <c r="O92" s="204"/>
      <c r="T92" s="203"/>
      <c r="U92" s="204"/>
      <c r="BJ92" s="203"/>
    </row>
    <row r="93" spans="11:62" x14ac:dyDescent="0.25">
      <c r="K93" s="22"/>
      <c r="N93" s="203"/>
      <c r="O93" s="204"/>
      <c r="T93" s="203"/>
      <c r="U93" s="204"/>
      <c r="BJ93" s="203"/>
    </row>
    <row r="94" spans="11:62" x14ac:dyDescent="0.25">
      <c r="K94" s="22"/>
      <c r="N94" s="203"/>
      <c r="O94" s="204"/>
      <c r="T94" s="203"/>
      <c r="U94" s="204"/>
      <c r="BJ94" s="203"/>
    </row>
    <row r="95" spans="11:62" x14ac:dyDescent="0.25">
      <c r="K95" s="22"/>
      <c r="N95" s="203"/>
      <c r="O95" s="204"/>
      <c r="T95" s="203"/>
      <c r="U95" s="204"/>
      <c r="BJ95" s="203"/>
    </row>
    <row r="96" spans="11:62" x14ac:dyDescent="0.25">
      <c r="K96" s="22"/>
    </row>
    <row r="97" spans="11:62" x14ac:dyDescent="0.25">
      <c r="K97" s="22"/>
    </row>
    <row r="98" spans="11:62" x14ac:dyDescent="0.25">
      <c r="N98" s="203"/>
      <c r="O98" s="204"/>
      <c r="T98" s="203"/>
      <c r="U98" s="204"/>
      <c r="BJ98" s="203"/>
    </row>
    <row r="99" spans="11:62" x14ac:dyDescent="0.25">
      <c r="N99" s="203"/>
      <c r="O99" s="204"/>
      <c r="T99" s="203"/>
      <c r="U99" s="204"/>
      <c r="BJ99" s="203"/>
    </row>
    <row r="101" spans="11:62" x14ac:dyDescent="0.25">
      <c r="N101" s="203"/>
      <c r="O101" s="204"/>
      <c r="T101" s="203"/>
      <c r="U101" s="204"/>
      <c r="BJ101" s="203"/>
    </row>
    <row r="102" spans="11:62" x14ac:dyDescent="0.25">
      <c r="N102" s="203"/>
      <c r="O102" s="204"/>
      <c r="T102" s="203"/>
      <c r="U102" s="204"/>
      <c r="BJ102" s="203"/>
    </row>
    <row r="103" spans="11:62" x14ac:dyDescent="0.25">
      <c r="N103" s="203"/>
      <c r="O103" s="204"/>
      <c r="T103" s="203"/>
      <c r="U103" s="204"/>
      <c r="BJ103" s="203"/>
    </row>
    <row r="104" spans="11:62" x14ac:dyDescent="0.25">
      <c r="N104" s="203"/>
      <c r="O104" s="204"/>
      <c r="T104" s="203"/>
      <c r="U104" s="204"/>
      <c r="BJ104" s="203"/>
    </row>
    <row r="105" spans="11:62" x14ac:dyDescent="0.25">
      <c r="N105" s="203"/>
      <c r="O105" s="204"/>
      <c r="T105" s="203"/>
      <c r="U105" s="204"/>
      <c r="BJ105" s="203"/>
    </row>
    <row r="106" spans="11:62" x14ac:dyDescent="0.25">
      <c r="N106" s="203"/>
      <c r="O106" s="204"/>
      <c r="T106" s="203"/>
      <c r="U106" s="204"/>
      <c r="BJ106" s="203"/>
    </row>
    <row r="107" spans="11:62" x14ac:dyDescent="0.25">
      <c r="N107" s="203"/>
      <c r="O107" s="204"/>
      <c r="T107" s="203"/>
      <c r="U107" s="204"/>
      <c r="BJ107" s="203"/>
    </row>
    <row r="108" spans="11:62" x14ac:dyDescent="0.25">
      <c r="N108" s="203"/>
      <c r="O108" s="204"/>
      <c r="T108" s="203"/>
      <c r="U108" s="204"/>
      <c r="BJ108" s="203"/>
    </row>
    <row r="112" spans="11:62" x14ac:dyDescent="0.25">
      <c r="N112" s="203"/>
      <c r="O112" s="204"/>
      <c r="T112" s="203"/>
      <c r="U112" s="204"/>
      <c r="BJ112" s="203"/>
    </row>
    <row r="113" spans="14:62" x14ac:dyDescent="0.25">
      <c r="N113" s="203"/>
      <c r="O113" s="204"/>
      <c r="T113" s="203"/>
      <c r="U113" s="204"/>
      <c r="BJ113" s="203"/>
    </row>
    <row r="114" spans="14:62" x14ac:dyDescent="0.25">
      <c r="N114" s="203"/>
      <c r="O114" s="204"/>
      <c r="T114" s="203"/>
      <c r="U114" s="204"/>
      <c r="BJ114" s="203"/>
    </row>
    <row r="115" spans="14:62" x14ac:dyDescent="0.25">
      <c r="N115" s="203"/>
      <c r="O115" s="204"/>
      <c r="T115" s="203"/>
      <c r="U115" s="204"/>
      <c r="BJ115" s="203"/>
    </row>
    <row r="116" spans="14:62" x14ac:dyDescent="0.25">
      <c r="N116" s="203"/>
      <c r="O116" s="204"/>
      <c r="T116" s="203"/>
      <c r="U116" s="204"/>
      <c r="BJ116" s="203"/>
    </row>
    <row r="117" spans="14:62" x14ac:dyDescent="0.25">
      <c r="N117" s="203"/>
      <c r="O117" s="204"/>
      <c r="T117" s="203"/>
      <c r="U117" s="204"/>
      <c r="BJ117" s="203"/>
    </row>
    <row r="118" spans="14:62" x14ac:dyDescent="0.25">
      <c r="N118" s="203"/>
      <c r="O118" s="204"/>
      <c r="T118" s="203"/>
      <c r="U118" s="204"/>
      <c r="BJ118" s="203"/>
    </row>
    <row r="123" spans="14:62" x14ac:dyDescent="0.25">
      <c r="N123" s="203"/>
      <c r="O123" s="204"/>
      <c r="T123" s="203"/>
      <c r="U123" s="204"/>
      <c r="BJ123" s="203"/>
    </row>
    <row r="124" spans="14:62" x14ac:dyDescent="0.25">
      <c r="N124" s="203"/>
      <c r="O124" s="204"/>
      <c r="T124" s="203"/>
      <c r="U124" s="204"/>
      <c r="BJ124" s="203"/>
    </row>
    <row r="125" spans="14:62" x14ac:dyDescent="0.25">
      <c r="N125" s="203"/>
      <c r="O125" s="204"/>
      <c r="T125" s="203"/>
      <c r="U125" s="204"/>
      <c r="BJ125" s="203"/>
    </row>
    <row r="126" spans="14:62" x14ac:dyDescent="0.25">
      <c r="N126" s="203"/>
      <c r="O126" s="204"/>
      <c r="T126" s="203"/>
      <c r="U126" s="204"/>
      <c r="BJ126" s="203"/>
    </row>
    <row r="127" spans="14:62" x14ac:dyDescent="0.25">
      <c r="N127" s="203"/>
      <c r="O127" s="204"/>
      <c r="T127" s="203"/>
      <c r="U127" s="204"/>
      <c r="BJ127" s="203"/>
    </row>
    <row r="128" spans="14:62" x14ac:dyDescent="0.25">
      <c r="N128" s="203"/>
      <c r="O128" s="204"/>
      <c r="T128" s="203"/>
      <c r="U128" s="204"/>
      <c r="BJ128" s="203"/>
    </row>
    <row r="129" spans="14:62" x14ac:dyDescent="0.25">
      <c r="N129" s="203"/>
      <c r="O129" s="204"/>
      <c r="T129" s="203"/>
      <c r="U129" s="204"/>
      <c r="BJ129" s="203"/>
    </row>
    <row r="132" spans="14:62" x14ac:dyDescent="0.25">
      <c r="N132" s="203"/>
      <c r="O132" s="204"/>
      <c r="T132" s="203"/>
      <c r="U132" s="204"/>
      <c r="BJ132" s="203"/>
    </row>
    <row r="133" spans="14:62" x14ac:dyDescent="0.25">
      <c r="N133" s="203"/>
      <c r="O133" s="204"/>
      <c r="T133" s="203"/>
      <c r="U133" s="204"/>
      <c r="BJ133" s="203"/>
    </row>
    <row r="134" spans="14:62" x14ac:dyDescent="0.25">
      <c r="N134" s="203"/>
      <c r="O134" s="204"/>
      <c r="T134" s="203"/>
      <c r="U134" s="204"/>
      <c r="BJ134" s="203"/>
    </row>
    <row r="135" spans="14:62" x14ac:dyDescent="0.25">
      <c r="N135" s="203"/>
      <c r="O135" s="204"/>
      <c r="T135" s="203"/>
      <c r="U135" s="204"/>
      <c r="BJ135" s="203"/>
    </row>
    <row r="136" spans="14:62" x14ac:dyDescent="0.25">
      <c r="N136" s="203"/>
      <c r="O136" s="204"/>
      <c r="T136" s="203"/>
      <c r="U136" s="204"/>
      <c r="BJ136" s="203"/>
    </row>
    <row r="137" spans="14:62" x14ac:dyDescent="0.25">
      <c r="N137" s="203"/>
      <c r="O137" s="204"/>
      <c r="T137" s="203"/>
      <c r="U137" s="204"/>
      <c r="BJ137" s="203"/>
    </row>
  </sheetData>
  <sheetProtection sheet="1" formatCells="0" formatColumns="0" formatRows="0" sort="0" autoFilter="0" pivotTables="0"/>
  <autoFilter ref="A36:BR38" xr:uid="{C17AB63A-CC2E-45B1-9000-3DF8F50B2535}"/>
  <mergeCells count="162">
    <mergeCell ref="N134:N135"/>
    <mergeCell ref="O134:O135"/>
    <mergeCell ref="O136:O137"/>
    <mergeCell ref="T136:T137"/>
    <mergeCell ref="N136:N137"/>
    <mergeCell ref="U136:U137"/>
    <mergeCell ref="BJ136:BJ137"/>
    <mergeCell ref="U132:U133"/>
    <mergeCell ref="BJ132:BJ133"/>
    <mergeCell ref="O132:O133"/>
    <mergeCell ref="T132:T133"/>
    <mergeCell ref="BJ134:BJ135"/>
    <mergeCell ref="T134:T135"/>
    <mergeCell ref="U134:U135"/>
    <mergeCell ref="U126:U127"/>
    <mergeCell ref="BJ126:BJ127"/>
    <mergeCell ref="O126:O127"/>
    <mergeCell ref="T126:T127"/>
    <mergeCell ref="N126:N127"/>
    <mergeCell ref="N132:N133"/>
    <mergeCell ref="BJ128:BJ129"/>
    <mergeCell ref="T128:T129"/>
    <mergeCell ref="U128:U129"/>
    <mergeCell ref="N128:N129"/>
    <mergeCell ref="O128:O129"/>
    <mergeCell ref="U116:U118"/>
    <mergeCell ref="BJ116:BJ118"/>
    <mergeCell ref="O116:O118"/>
    <mergeCell ref="T116:T118"/>
    <mergeCell ref="N116:N118"/>
    <mergeCell ref="BJ123:BJ125"/>
    <mergeCell ref="T123:T125"/>
    <mergeCell ref="U123:U125"/>
    <mergeCell ref="N123:N125"/>
    <mergeCell ref="O123:O125"/>
    <mergeCell ref="U112:U113"/>
    <mergeCell ref="BJ112:BJ113"/>
    <mergeCell ref="O112:O113"/>
    <mergeCell ref="T112:T113"/>
    <mergeCell ref="N112:N113"/>
    <mergeCell ref="BJ114:BJ115"/>
    <mergeCell ref="T114:T115"/>
    <mergeCell ref="U114:U115"/>
    <mergeCell ref="N114:N115"/>
    <mergeCell ref="O114:O115"/>
    <mergeCell ref="U104:U106"/>
    <mergeCell ref="BJ104:BJ106"/>
    <mergeCell ref="O104:O106"/>
    <mergeCell ref="T104:T106"/>
    <mergeCell ref="N104:N106"/>
    <mergeCell ref="BJ107:BJ108"/>
    <mergeCell ref="T107:T108"/>
    <mergeCell ref="U107:U108"/>
    <mergeCell ref="N107:N108"/>
    <mergeCell ref="O107:O108"/>
    <mergeCell ref="U98:U99"/>
    <mergeCell ref="BJ98:BJ99"/>
    <mergeCell ref="O98:O99"/>
    <mergeCell ref="T98:T99"/>
    <mergeCell ref="N98:N99"/>
    <mergeCell ref="BJ101:BJ103"/>
    <mergeCell ref="T101:T103"/>
    <mergeCell ref="U101:U103"/>
    <mergeCell ref="N101:N103"/>
    <mergeCell ref="O101:O103"/>
    <mergeCell ref="U89:U91"/>
    <mergeCell ref="BJ89:BJ91"/>
    <mergeCell ref="O89:O91"/>
    <mergeCell ref="T89:T91"/>
    <mergeCell ref="N89:N91"/>
    <mergeCell ref="BJ92:BJ95"/>
    <mergeCell ref="T92:T95"/>
    <mergeCell ref="U92:U95"/>
    <mergeCell ref="N92:N95"/>
    <mergeCell ref="O92:O95"/>
    <mergeCell ref="U82:U83"/>
    <mergeCell ref="BJ82:BJ83"/>
    <mergeCell ref="O82:O83"/>
    <mergeCell ref="T82:T83"/>
    <mergeCell ref="N82:N83"/>
    <mergeCell ref="BJ87:BJ88"/>
    <mergeCell ref="T87:T88"/>
    <mergeCell ref="U87:U88"/>
    <mergeCell ref="N87:N88"/>
    <mergeCell ref="O87:O88"/>
    <mergeCell ref="U78:U79"/>
    <mergeCell ref="BJ78:BJ79"/>
    <mergeCell ref="O78:O79"/>
    <mergeCell ref="T78:T79"/>
    <mergeCell ref="N78:N79"/>
    <mergeCell ref="BJ80:BJ81"/>
    <mergeCell ref="T80:T81"/>
    <mergeCell ref="U80:U81"/>
    <mergeCell ref="N80:N81"/>
    <mergeCell ref="O80:O81"/>
    <mergeCell ref="U70:U72"/>
    <mergeCell ref="BJ70:BJ72"/>
    <mergeCell ref="O70:O72"/>
    <mergeCell ref="T70:T72"/>
    <mergeCell ref="N70:N72"/>
    <mergeCell ref="BJ75:BJ77"/>
    <mergeCell ref="T75:T77"/>
    <mergeCell ref="U75:U77"/>
    <mergeCell ref="N75:N77"/>
    <mergeCell ref="O75:O77"/>
    <mergeCell ref="U63:U65"/>
    <mergeCell ref="BJ63:BJ65"/>
    <mergeCell ref="O63:O65"/>
    <mergeCell ref="T63:T65"/>
    <mergeCell ref="N63:N65"/>
    <mergeCell ref="BJ66:BJ68"/>
    <mergeCell ref="T66:T68"/>
    <mergeCell ref="U66:U68"/>
    <mergeCell ref="N66:N68"/>
    <mergeCell ref="O66:O68"/>
    <mergeCell ref="U59:U60"/>
    <mergeCell ref="BJ59:BJ60"/>
    <mergeCell ref="O59:O60"/>
    <mergeCell ref="T59:T60"/>
    <mergeCell ref="N59:N60"/>
    <mergeCell ref="BJ61:BJ62"/>
    <mergeCell ref="T61:T62"/>
    <mergeCell ref="U61:U62"/>
    <mergeCell ref="N61:N62"/>
    <mergeCell ref="O61:O62"/>
    <mergeCell ref="U52:U54"/>
    <mergeCell ref="BJ52:BJ54"/>
    <mergeCell ref="O52:O54"/>
    <mergeCell ref="T52:T54"/>
    <mergeCell ref="N52:N54"/>
    <mergeCell ref="BJ56:BJ58"/>
    <mergeCell ref="T56:T58"/>
    <mergeCell ref="U56:U58"/>
    <mergeCell ref="N56:N58"/>
    <mergeCell ref="O56:O58"/>
    <mergeCell ref="BJ48:BJ50"/>
    <mergeCell ref="T48:T50"/>
    <mergeCell ref="U48:U50"/>
    <mergeCell ref="N48:N50"/>
    <mergeCell ref="O48:O50"/>
    <mergeCell ref="BJ42:BJ45"/>
    <mergeCell ref="T42:T45"/>
    <mergeCell ref="U42:U45"/>
    <mergeCell ref="N42:N45"/>
    <mergeCell ref="O42:O45"/>
    <mergeCell ref="U46:U47"/>
    <mergeCell ref="BJ46:BJ47"/>
    <mergeCell ref="O46:O47"/>
    <mergeCell ref="T46:T47"/>
    <mergeCell ref="N46:N47"/>
    <mergeCell ref="N39:N41"/>
    <mergeCell ref="U39:U41"/>
    <mergeCell ref="BJ39:BJ41"/>
    <mergeCell ref="O39:O41"/>
    <mergeCell ref="T39:T41"/>
    <mergeCell ref="B2:D5"/>
    <mergeCell ref="E2:X5"/>
    <mergeCell ref="D28:F28"/>
    <mergeCell ref="D35:K35"/>
    <mergeCell ref="L35:X35"/>
    <mergeCell ref="Y35:BK35"/>
    <mergeCell ref="BJ37:BJ38"/>
  </mergeCells>
  <conditionalFormatting sqref="W38 O37:Q37 U37:X37">
    <cfRule type="containsText" dxfId="27" priority="252" operator="containsText" text="RIESGO BAJO">
      <formula>NOT(ISERROR(SEARCH("RIESGO BAJO",O37)))</formula>
    </cfRule>
    <cfRule type="containsText" dxfId="26" priority="253" operator="containsText" text="RIESGO MODERADO">
      <formula>NOT(ISERROR(SEARCH("RIESGO MODERADO",O37)))</formula>
    </cfRule>
    <cfRule type="containsText" dxfId="25" priority="254" operator="containsText" text="RIESGO ALTO">
      <formula>NOT(ISERROR(SEARCH("RIESGO ALTO",O37)))</formula>
    </cfRule>
    <cfRule type="containsText" dxfId="24" priority="255" operator="containsText" text="RIESGO EXTREMO">
      <formula>NOT(ISERROR(SEARCH("RIESGO EXTREMO",O37)))</formula>
    </cfRule>
  </conditionalFormatting>
  <conditionalFormatting sqref="X38">
    <cfRule type="containsText" dxfId="23" priority="203" operator="containsText" text="RIESGO BAJO">
      <formula>NOT(ISERROR(SEARCH("RIESGO BAJO",X38)))</formula>
    </cfRule>
    <cfRule type="containsText" dxfId="22" priority="204" operator="containsText" text="RIESGO MODERADO">
      <formula>NOT(ISERROR(SEARCH("RIESGO MODERADO",X38)))</formula>
    </cfRule>
    <cfRule type="containsText" dxfId="21" priority="205" operator="containsText" text="RIESGO ALTO">
      <formula>NOT(ISERROR(SEARCH("RIESGO ALTO",X38)))</formula>
    </cfRule>
    <cfRule type="containsText" dxfId="20" priority="206" operator="containsText" text="RIESGO EXTREMO">
      <formula>NOT(ISERROR(SEARCH("RIESGO EXTREMO",X38)))</formula>
    </cfRule>
  </conditionalFormatting>
  <conditionalFormatting sqref="P38">
    <cfRule type="containsText" dxfId="19" priority="191" operator="containsText" text="RIESGO BAJO">
      <formula>NOT(ISERROR(SEARCH("RIESGO BAJO",P38)))</formula>
    </cfRule>
    <cfRule type="containsText" dxfId="18" priority="192" operator="containsText" text="RIESGO MODERADO">
      <formula>NOT(ISERROR(SEARCH("RIESGO MODERADO",P38)))</formula>
    </cfRule>
    <cfRule type="containsText" dxfId="17" priority="193" operator="containsText" text="RIESGO ALTO">
      <formula>NOT(ISERROR(SEARCH("RIESGO ALTO",P38)))</formula>
    </cfRule>
    <cfRule type="containsText" dxfId="16" priority="194" operator="containsText" text="RIESGO EXTREMO">
      <formula>NOT(ISERROR(SEARCH("RIESGO EXTREMO",P38)))</formula>
    </cfRule>
  </conditionalFormatting>
  <conditionalFormatting sqref="O38">
    <cfRule type="containsText" dxfId="15" priority="103" operator="containsText" text="RIESGO BAJO">
      <formula>NOT(ISERROR(SEARCH("RIESGO BAJO",O38)))</formula>
    </cfRule>
    <cfRule type="containsText" dxfId="14" priority="104" operator="containsText" text="RIESGO MODERADO">
      <formula>NOT(ISERROR(SEARCH("RIESGO MODERADO",O38)))</formula>
    </cfRule>
    <cfRule type="containsText" dxfId="13" priority="105" operator="containsText" text="RIESGO ALTO">
      <formula>NOT(ISERROR(SEARCH("RIESGO ALTO",O38)))</formula>
    </cfRule>
    <cfRule type="containsText" dxfId="12" priority="106" operator="containsText" text="RIESGO EXTREMO">
      <formula>NOT(ISERROR(SEARCH("RIESGO EXTREMO",O38)))</formula>
    </cfRule>
  </conditionalFormatting>
  <conditionalFormatting sqref="Q38">
    <cfRule type="containsText" dxfId="11" priority="119" operator="containsText" text="RIESGO BAJO">
      <formula>NOT(ISERROR(SEARCH("RIESGO BAJO",Q38)))</formula>
    </cfRule>
    <cfRule type="containsText" dxfId="10" priority="120" operator="containsText" text="RIESGO MODERADO">
      <formula>NOT(ISERROR(SEARCH("RIESGO MODERADO",Q38)))</formula>
    </cfRule>
    <cfRule type="containsText" dxfId="9" priority="121" operator="containsText" text="RIESGO ALTO">
      <formula>NOT(ISERROR(SEARCH("RIESGO ALTO",Q38)))</formula>
    </cfRule>
    <cfRule type="containsText" dxfId="8" priority="122" operator="containsText" text="RIESGO EXTREMO">
      <formula>NOT(ISERROR(SEARCH("RIESGO EXTREMO",Q38)))</formula>
    </cfRule>
  </conditionalFormatting>
  <conditionalFormatting sqref="V38">
    <cfRule type="containsText" dxfId="7" priority="67" operator="containsText" text="RIESGO BAJO">
      <formula>NOT(ISERROR(SEARCH("RIESGO BAJO",V38)))</formula>
    </cfRule>
    <cfRule type="containsText" dxfId="6" priority="68" operator="containsText" text="RIESGO MODERADO">
      <formula>NOT(ISERROR(SEARCH("RIESGO MODERADO",V38)))</formula>
    </cfRule>
    <cfRule type="containsText" dxfId="5" priority="69" operator="containsText" text="RIESGO ALTO">
      <formula>NOT(ISERROR(SEARCH("RIESGO ALTO",V38)))</formula>
    </cfRule>
    <cfRule type="containsText" dxfId="4" priority="70" operator="containsText" text="RIESGO EXTREMO">
      <formula>NOT(ISERROR(SEARCH("RIESGO EXTREMO",V38)))</formula>
    </cfRule>
  </conditionalFormatting>
  <conditionalFormatting sqref="U38">
    <cfRule type="containsText" dxfId="3" priority="47" operator="containsText" text="RIESGO BAJO">
      <formula>NOT(ISERROR(SEARCH("RIESGO BAJO",U38)))</formula>
    </cfRule>
    <cfRule type="containsText" dxfId="2" priority="48" operator="containsText" text="RIESGO MODERADO">
      <formula>NOT(ISERROR(SEARCH("RIESGO MODERADO",U38)))</formula>
    </cfRule>
    <cfRule type="containsText" dxfId="1" priority="49" operator="containsText" text="RIESGO ALTO">
      <formula>NOT(ISERROR(SEARCH("RIESGO ALTO",U38)))</formula>
    </cfRule>
    <cfRule type="containsText" dxfId="0" priority="50" operator="containsText" text="RIESGO EXTREMO">
      <formula>NOT(ISERROR(SEARCH("RIESGO EXTREMO",U38)))</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F37:F38" xr:uid="{8B37F6EB-D5AC-4332-B5C5-A627B1667EBA}">
      <formula1>$F$6:$F$11</formula1>
    </dataValidation>
    <dataValidation type="list" allowBlank="1" showInputMessage="1" showErrorMessage="1" sqref="G37:G38" xr:uid="{DC4EF387-8188-4C89-A6F3-2BF986D63BE2}">
      <formula1>$G$6:$G$11</formula1>
    </dataValidation>
    <dataValidation type="list" allowBlank="1" showInputMessage="1" showErrorMessage="1" sqref="H37:H38" xr:uid="{205CBC71-8297-4803-9081-B3C37DD093AC}">
      <formula1>$H$6:$H$12</formula1>
    </dataValidation>
    <dataValidation type="list" allowBlank="1" showInputMessage="1" showErrorMessage="1" sqref="Q37:Q38" xr:uid="{00D0A039-6F9C-4E84-AC20-E03BC00360C9}">
      <formula1>#REF!</formula1>
    </dataValidation>
    <dataValidation type="list" allowBlank="1" showInputMessage="1" showErrorMessage="1" sqref="R37:R38 L37:L38" xr:uid="{D62AB4C0-EBDE-4278-87A8-DD365D859B09}">
      <formula1>$L$6:$L$10</formula1>
    </dataValidation>
    <dataValidation type="list" allowBlank="1" showInputMessage="1" showErrorMessage="1" sqref="S37:S38 M37:M38" xr:uid="{6D20D403-072C-430A-AFD2-46FF98E11506}">
      <formula1>$M$6:$M$10</formula1>
    </dataValidation>
    <dataValidation type="list" allowBlank="1" showInputMessage="1" showErrorMessage="1" sqref="AN37:AN38" xr:uid="{96B7ADC9-8FED-4BAC-B5C7-96F637B10C1E}">
      <formula1>$AN$6:$AN$14</formula1>
    </dataValidation>
    <dataValidation type="list" allowBlank="1" showInputMessage="1" showErrorMessage="1" sqref="E37:E38" xr:uid="{ACA24129-7EC8-442B-AFCB-22FEE3B3ABEB}">
      <formula1>$E$6:$E$15</formula1>
    </dataValidation>
    <dataValidation type="list" allowBlank="1" showInputMessage="1" showErrorMessage="1" sqref="D37:D38" xr:uid="{4D5F9E42-1897-4DA2-8931-11606373F825}">
      <formula1>$D$6:$D$25</formula1>
    </dataValidation>
    <dataValidation type="list" allowBlank="1" showInputMessage="1" showErrorMessage="1" sqref="BM37:BM38" xr:uid="{44C5ADD6-FB12-496B-A969-437EAE01B2F5}">
      <formula1>$BM$6:$BM$8</formula1>
    </dataValidation>
    <dataValidation type="list" allowBlank="1" showInputMessage="1" showErrorMessage="1" sqref="BL37:BL38" xr:uid="{6032F203-7313-4CE5-8623-D82914BF6F37}">
      <formula1>$BL$6:$BL$7</formula1>
    </dataValidation>
    <dataValidation type="list" allowBlank="1" showInputMessage="1" showErrorMessage="1" sqref="X37:X38" xr:uid="{F2F00556-D62F-4F20-A175-432B12E50130}">
      <formula1>$X$6:$X$7</formula1>
    </dataValidation>
    <dataValidation type="list" allowBlank="1" showInputMessage="1" showErrorMessage="1" sqref="AJ37:AJ38" xr:uid="{DFF4E66B-1F1A-4301-A698-CDD3289BF22F}">
      <formula1>$AJ$6:$AJ$8</formula1>
    </dataValidation>
    <dataValidation type="list" allowBlank="1" showInputMessage="1" showErrorMessage="1" sqref="AA37:AA38" xr:uid="{DC6979DC-9263-4275-9D17-A93FA538864F}">
      <formula1>$AA$6:$AA$7</formula1>
    </dataValidation>
    <dataValidation type="list" allowBlank="1" showInputMessage="1" showErrorMessage="1" sqref="AK37:AM38" xr:uid="{8E17F660-0994-4784-BD67-012A5411C668}">
      <formula1>$AK$6:$AK$7</formula1>
    </dataValidation>
    <dataValidation type="list" allowBlank="1" showInputMessage="1" showErrorMessage="1" sqref="AP37:AP38" xr:uid="{A1F99B61-1C8F-433D-BB41-8C7368BF3E58}">
      <formula1>$AP$6:$AP$7</formula1>
    </dataValidation>
    <dataValidation type="list" allowBlank="1" showInputMessage="1" showErrorMessage="1" sqref="AQ37:AQ38" xr:uid="{37B2592E-E640-4931-8920-8DD07955701C}">
      <formula1>$AQ$6:$AQ$7</formula1>
    </dataValidation>
    <dataValidation type="list" allowBlank="1" showInputMessage="1" showErrorMessage="1" sqref="AR37:AR38" xr:uid="{035524AF-6950-45E3-8924-7B4525BAF50B}">
      <formula1>$AR$6:$AR$7</formula1>
    </dataValidation>
    <dataValidation type="list" allowBlank="1" showInputMessage="1" showErrorMessage="1" sqref="AS37:AS38" xr:uid="{25A075C2-76DD-4F91-B2C9-77A3DE501FF5}">
      <formula1>$AS$6:$AS$8</formula1>
    </dataValidation>
    <dataValidation type="list" allowBlank="1" showInputMessage="1" showErrorMessage="1" sqref="AT37:AT38" xr:uid="{6352FBCC-BA21-4294-99FA-49D706DAFF9B}">
      <formula1>$AT$6:$AT$7</formula1>
    </dataValidation>
    <dataValidation type="list" allowBlank="1" showInputMessage="1" showErrorMessage="1" sqref="AU37:AU38" xr:uid="{1DE228A1-9179-4FDF-B999-FECC44C0E47A}">
      <formula1>$AU$6:$AU$7</formula1>
    </dataValidation>
    <dataValidation type="list" allowBlank="1" showInputMessage="1" showErrorMessage="1" sqref="AV37:AV38" xr:uid="{8D6BA02B-7E60-45EE-9586-7907232EC9D7}">
      <formula1>$AV$6:$AV$8</formula1>
    </dataValidation>
    <dataValidation type="list" allowBlank="1" showInputMessage="1" showErrorMessage="1" sqref="BF37:BF38" xr:uid="{5360EF7E-D6FC-4169-92D8-AFD8FEEF15B0}">
      <formula1>$BF$6:$BF$8</formula1>
    </dataValidation>
    <dataValidation type="list" allowBlank="1" showInputMessage="1" showErrorMessage="1" sqref="AC37:AC38" xr:uid="{A9B87DA9-CA23-403C-BC31-FD6DD04DA603}">
      <formula1>$AC$6:$AC$7</formula1>
    </dataValidation>
    <dataValidation type="list" allowBlank="1" showInputMessage="1" showErrorMessage="1" sqref="AI37:AI38" xr:uid="{A114AAFF-33E3-4A56-AC3F-2F22564D9186}">
      <formula1>$AI$6:$AI$7</formula1>
    </dataValidation>
    <dataValidation type="list" allowBlank="1" showInputMessage="1" showErrorMessage="1" sqref="AO37:AO38" xr:uid="{36DE4CA2-B863-4160-B3EF-DC4BC03D5015}">
      <formula1>$AO$6:$AO$7</formula1>
    </dataValidation>
  </dataValidations>
  <pageMargins left="0.25" right="0.25" top="0.75" bottom="0.75" header="0.3" footer="0.3"/>
  <pageSetup scale="21" orientation="landscape"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DD85-317A-459E-BFB4-3FBD04C17C8E}">
  <dimension ref="A4:G11"/>
  <sheetViews>
    <sheetView workbookViewId="0">
      <selection activeCell="G13" sqref="G13"/>
    </sheetView>
  </sheetViews>
  <sheetFormatPr baseColWidth="10" defaultRowHeight="15.05" x14ac:dyDescent="0.3"/>
  <cols>
    <col min="2" max="2" width="12" customWidth="1"/>
    <col min="3" max="7" width="14.33203125" customWidth="1"/>
  </cols>
  <sheetData>
    <row r="4" spans="1:7" x14ac:dyDescent="0.3">
      <c r="C4" s="28"/>
      <c r="D4" s="28"/>
      <c r="E4" s="28"/>
      <c r="F4" s="28"/>
      <c r="G4" s="28"/>
    </row>
    <row r="5" spans="1:7" x14ac:dyDescent="0.3">
      <c r="A5">
        <v>5</v>
      </c>
      <c r="B5" t="s">
        <v>504</v>
      </c>
      <c r="C5" s="31" t="str">
        <f>CONCATENATE($A$5,C11)</f>
        <v>51</v>
      </c>
      <c r="D5" s="31" t="str">
        <f>CONCATENATE($A$5,D11)</f>
        <v>52</v>
      </c>
      <c r="E5" s="32" t="str">
        <f>CONCATENATE($A$5,E11)</f>
        <v>53</v>
      </c>
      <c r="F5" s="32" t="str">
        <f>CONCATENATE($A$5,F11)</f>
        <v>54</v>
      </c>
      <c r="G5" s="32" t="str">
        <f>CONCATENATE($A$5,G11)</f>
        <v>55</v>
      </c>
    </row>
    <row r="6" spans="1:7" x14ac:dyDescent="0.3">
      <c r="A6">
        <v>4</v>
      </c>
      <c r="B6" t="s">
        <v>505</v>
      </c>
      <c r="C6" s="30" t="str">
        <f>CONCATENATE($A$6,C11)</f>
        <v>41</v>
      </c>
      <c r="D6" s="31" t="str">
        <f>CONCATENATE($A$6,D11)</f>
        <v>42</v>
      </c>
      <c r="E6" s="31" t="str">
        <f>CONCATENATE($A$6,E11)</f>
        <v>43</v>
      </c>
      <c r="F6" s="32" t="str">
        <f>CONCATENATE($A$6,F11)</f>
        <v>44</v>
      </c>
      <c r="G6" s="32" t="str">
        <f>CONCATENATE($A$6,G11)</f>
        <v>45</v>
      </c>
    </row>
    <row r="7" spans="1:7" x14ac:dyDescent="0.3">
      <c r="A7">
        <v>3</v>
      </c>
      <c r="B7" t="s">
        <v>506</v>
      </c>
      <c r="C7" s="29" t="str">
        <f>CONCATENATE($A$7,C11)</f>
        <v>31</v>
      </c>
      <c r="D7" s="30" t="str">
        <f>CONCATENATE($A$7,D11)</f>
        <v>32</v>
      </c>
      <c r="E7" s="31" t="str">
        <f>CONCATENATE($A$7,E11)</f>
        <v>33</v>
      </c>
      <c r="F7" s="32" t="str">
        <f>CONCATENATE($A$7,F11)</f>
        <v>34</v>
      </c>
      <c r="G7" s="32" t="str">
        <f>CONCATENATE($A$7,G11)</f>
        <v>35</v>
      </c>
    </row>
    <row r="8" spans="1:7" x14ac:dyDescent="0.3">
      <c r="A8">
        <v>2</v>
      </c>
      <c r="B8" t="s">
        <v>507</v>
      </c>
      <c r="C8" s="29" t="str">
        <f>CONCATENATE($A$8,C11)</f>
        <v>21</v>
      </c>
      <c r="D8" s="29" t="str">
        <f>CONCATENATE($A$8,D11)</f>
        <v>22</v>
      </c>
      <c r="E8" s="30" t="str">
        <f>CONCATENATE($A$8,E11)</f>
        <v>23</v>
      </c>
      <c r="F8" s="31" t="str">
        <f>CONCATENATE($A$8,F11)</f>
        <v>24</v>
      </c>
      <c r="G8" s="32" t="str">
        <f>CONCATENATE($A$8,G11)</f>
        <v>25</v>
      </c>
    </row>
    <row r="9" spans="1:7" x14ac:dyDescent="0.3">
      <c r="A9">
        <v>1</v>
      </c>
      <c r="B9" t="s">
        <v>508</v>
      </c>
      <c r="C9" s="29" t="str">
        <f>CONCATENATE($A$9,C11)</f>
        <v>11</v>
      </c>
      <c r="D9" s="29" t="str">
        <f>CONCATENATE($A$9,D11)</f>
        <v>12</v>
      </c>
      <c r="E9" s="30" t="str">
        <f>CONCATENATE($A$9,E11)</f>
        <v>13</v>
      </c>
      <c r="F9" s="31" t="str">
        <f>CONCATENATE($A$9,F11)</f>
        <v>14</v>
      </c>
      <c r="G9" s="32" t="str">
        <f>CONCATENATE($A$9,G11)</f>
        <v>15</v>
      </c>
    </row>
    <row r="10" spans="1:7" x14ac:dyDescent="0.3">
      <c r="C10" s="28" t="s">
        <v>509</v>
      </c>
      <c r="D10" s="28" t="s">
        <v>510</v>
      </c>
      <c r="E10" s="28" t="s">
        <v>127</v>
      </c>
      <c r="F10" s="28" t="s">
        <v>511</v>
      </c>
      <c r="G10" s="28" t="s">
        <v>512</v>
      </c>
    </row>
    <row r="11" spans="1:7" x14ac:dyDescent="0.3">
      <c r="C11" s="28">
        <v>1</v>
      </c>
      <c r="D11" s="28">
        <v>2</v>
      </c>
      <c r="E11" s="28">
        <v>3</v>
      </c>
      <c r="F11" s="28">
        <v>4</v>
      </c>
      <c r="G11" s="28">
        <v>5</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2A93-60F1-43E7-8B96-718B1CA21ABF}">
  <sheetPr codeName="Hoja3"/>
  <dimension ref="A1:C23"/>
  <sheetViews>
    <sheetView showGridLines="0" workbookViewId="0">
      <selection sqref="A1:C21"/>
    </sheetView>
  </sheetViews>
  <sheetFormatPr baseColWidth="10" defaultColWidth="11.44140625" defaultRowHeight="15.05" x14ac:dyDescent="0.3"/>
  <cols>
    <col min="1" max="1" width="11.44140625" style="13" customWidth="1"/>
    <col min="2" max="2" width="60.6640625" style="13" customWidth="1"/>
    <col min="3" max="3" width="52.109375" style="13" customWidth="1"/>
    <col min="4" max="16384" width="11.44140625" style="13"/>
  </cols>
  <sheetData>
    <row r="1" spans="1:3" x14ac:dyDescent="0.3">
      <c r="A1" s="11" t="s">
        <v>4</v>
      </c>
      <c r="B1" s="12" t="s">
        <v>3</v>
      </c>
      <c r="C1" s="12" t="s">
        <v>5</v>
      </c>
    </row>
    <row r="2" spans="1:3" x14ac:dyDescent="0.3">
      <c r="A2" s="7">
        <v>1</v>
      </c>
      <c r="B2" s="14" t="s">
        <v>58</v>
      </c>
      <c r="C2" s="18" t="s">
        <v>478</v>
      </c>
    </row>
    <row r="3" spans="1:3" x14ac:dyDescent="0.3">
      <c r="A3" s="7">
        <v>2</v>
      </c>
      <c r="B3" s="14" t="s">
        <v>8</v>
      </c>
      <c r="C3" s="18" t="s">
        <v>465</v>
      </c>
    </row>
    <row r="4" spans="1:3" x14ac:dyDescent="0.3">
      <c r="A4" s="7">
        <v>3</v>
      </c>
      <c r="B4" s="14" t="s">
        <v>44</v>
      </c>
      <c r="C4" s="18" t="s">
        <v>469</v>
      </c>
    </row>
    <row r="5" spans="1:3" x14ac:dyDescent="0.3">
      <c r="A5" s="7">
        <v>4</v>
      </c>
      <c r="B5" s="14" t="s">
        <v>43</v>
      </c>
      <c r="C5" s="18" t="s">
        <v>187</v>
      </c>
    </row>
    <row r="6" spans="1:3" x14ac:dyDescent="0.3">
      <c r="A6" s="7">
        <v>5</v>
      </c>
      <c r="B6" s="14" t="s">
        <v>46</v>
      </c>
      <c r="C6" s="18" t="s">
        <v>470</v>
      </c>
    </row>
    <row r="7" spans="1:3" x14ac:dyDescent="0.3">
      <c r="A7" s="7">
        <v>6</v>
      </c>
      <c r="B7" s="14" t="s">
        <v>55</v>
      </c>
      <c r="C7" s="18" t="s">
        <v>474</v>
      </c>
    </row>
    <row r="8" spans="1:3" x14ac:dyDescent="0.3">
      <c r="A8" s="7">
        <v>7</v>
      </c>
      <c r="B8" s="14" t="s">
        <v>49</v>
      </c>
      <c r="C8" s="18" t="s">
        <v>466</v>
      </c>
    </row>
    <row r="9" spans="1:3" x14ac:dyDescent="0.3">
      <c r="A9" s="7">
        <v>8</v>
      </c>
      <c r="B9" s="14" t="s">
        <v>60</v>
      </c>
      <c r="C9" s="18" t="s">
        <v>476</v>
      </c>
    </row>
    <row r="10" spans="1:3" x14ac:dyDescent="0.3">
      <c r="A10" s="7">
        <v>9</v>
      </c>
      <c r="B10" s="14" t="s">
        <v>48</v>
      </c>
      <c r="C10" s="18" t="s">
        <v>472</v>
      </c>
    </row>
    <row r="11" spans="1:3" x14ac:dyDescent="0.3">
      <c r="A11" s="7">
        <v>10</v>
      </c>
      <c r="B11" s="14" t="s">
        <v>51</v>
      </c>
      <c r="C11" s="18" t="s">
        <v>188</v>
      </c>
    </row>
    <row r="12" spans="1:3" x14ac:dyDescent="0.3">
      <c r="A12" s="7">
        <v>11</v>
      </c>
      <c r="B12" s="14" t="s">
        <v>52</v>
      </c>
      <c r="C12" s="18" t="s">
        <v>475</v>
      </c>
    </row>
    <row r="13" spans="1:3" x14ac:dyDescent="0.3">
      <c r="A13" s="7">
        <v>12</v>
      </c>
      <c r="B13" s="14" t="s">
        <v>54</v>
      </c>
      <c r="C13" s="18" t="s">
        <v>479</v>
      </c>
    </row>
    <row r="14" spans="1:3" x14ac:dyDescent="0.3">
      <c r="A14" s="7">
        <v>13</v>
      </c>
      <c r="B14" s="14" t="s">
        <v>53</v>
      </c>
      <c r="C14" s="18" t="s">
        <v>477</v>
      </c>
    </row>
    <row r="15" spans="1:3" x14ac:dyDescent="0.3">
      <c r="A15" s="7">
        <v>14</v>
      </c>
      <c r="B15" s="14" t="s">
        <v>42</v>
      </c>
      <c r="C15" s="18" t="s">
        <v>468</v>
      </c>
    </row>
    <row r="16" spans="1:3" x14ac:dyDescent="0.3">
      <c r="A16" s="7">
        <v>15</v>
      </c>
      <c r="B16" s="14" t="s">
        <v>45</v>
      </c>
      <c r="C16" s="18" t="s">
        <v>471</v>
      </c>
    </row>
    <row r="17" spans="1:3" x14ac:dyDescent="0.3">
      <c r="A17" s="7">
        <v>16</v>
      </c>
      <c r="B17" s="14" t="s">
        <v>57</v>
      </c>
      <c r="C17" s="18" t="s">
        <v>189</v>
      </c>
    </row>
    <row r="18" spans="1:3" x14ac:dyDescent="0.3">
      <c r="A18" s="7">
        <v>17</v>
      </c>
      <c r="B18" s="14" t="s">
        <v>56</v>
      </c>
      <c r="C18" s="18" t="s">
        <v>473</v>
      </c>
    </row>
    <row r="19" spans="1:3" x14ac:dyDescent="0.3">
      <c r="A19" s="7">
        <v>18</v>
      </c>
      <c r="B19" s="14" t="s">
        <v>47</v>
      </c>
      <c r="C19" s="18" t="s">
        <v>467</v>
      </c>
    </row>
    <row r="20" spans="1:3" x14ac:dyDescent="0.3">
      <c r="A20" s="7">
        <v>19</v>
      </c>
      <c r="B20" s="14" t="s">
        <v>59</v>
      </c>
      <c r="C20" s="18" t="s">
        <v>466</v>
      </c>
    </row>
    <row r="21" spans="1:3" x14ac:dyDescent="0.3">
      <c r="A21" s="7">
        <v>20</v>
      </c>
      <c r="B21" s="14" t="s">
        <v>50</v>
      </c>
      <c r="C21" s="18" t="s">
        <v>480</v>
      </c>
    </row>
    <row r="22" spans="1:3" x14ac:dyDescent="0.3">
      <c r="C22" s="19"/>
    </row>
    <row r="23" spans="1:3" x14ac:dyDescent="0.3">
      <c r="C23"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43</vt:i4>
      </vt:variant>
    </vt:vector>
  </HeadingPairs>
  <TitlesOfParts>
    <vt:vector size="67" baseType="lpstr">
      <vt:lpstr>Inicio</vt:lpstr>
      <vt:lpstr>Matriz consolidada</vt:lpstr>
      <vt:lpstr>CDI</vt:lpstr>
      <vt:lpstr>DEP</vt:lpstr>
      <vt:lpstr>GAG</vt:lpstr>
      <vt:lpstr>GCA</vt:lpstr>
      <vt:lpstr>GCT</vt:lpstr>
      <vt:lpstr>GCO</vt:lpstr>
      <vt:lpstr>GCM</vt:lpstr>
      <vt:lpstr>GSA</vt:lpstr>
      <vt:lpstr>GTI</vt:lpstr>
      <vt:lpstr>GCI</vt:lpstr>
      <vt:lpstr>GTH</vt:lpstr>
      <vt:lpstr>GDO</vt:lpstr>
      <vt:lpstr>GFI</vt:lpstr>
      <vt:lpstr>GGD</vt:lpstr>
      <vt:lpstr>GGG</vt:lpstr>
      <vt:lpstr>GIS</vt:lpstr>
      <vt:lpstr>GJU</vt:lpstr>
      <vt:lpstr>REG</vt:lpstr>
      <vt:lpstr>SEI</vt:lpstr>
      <vt:lpstr>SCP</vt:lpstr>
      <vt:lpstr>Mapa de calor</vt:lpstr>
      <vt:lpstr>OBJ_PRO</vt:lpstr>
      <vt:lpstr>CDI!Área_de_impresión</vt:lpstr>
      <vt:lpstr>DEP!Área_de_impresión</vt:lpstr>
      <vt:lpstr>GAG!Área_de_impresión</vt:lpstr>
      <vt:lpstr>GCA!Área_de_impresión</vt:lpstr>
      <vt:lpstr>GCI!Área_de_impresión</vt:lpstr>
      <vt:lpstr>GCM!Área_de_impresión</vt:lpstr>
      <vt:lpstr>GCO!Área_de_impresión</vt:lpstr>
      <vt:lpstr>GCT!Área_de_impresión</vt:lpstr>
      <vt:lpstr>GDO!Área_de_impresión</vt:lpstr>
      <vt:lpstr>GFI!Área_de_impresión</vt:lpstr>
      <vt:lpstr>GGD!Área_de_impresión</vt:lpstr>
      <vt:lpstr>GGG!Área_de_impresión</vt:lpstr>
      <vt:lpstr>GIS!Área_de_impresión</vt:lpstr>
      <vt:lpstr>GJU!Área_de_impresión</vt:lpstr>
      <vt:lpstr>GSA!Área_de_impresión</vt:lpstr>
      <vt:lpstr>GTH!Área_de_impresión</vt:lpstr>
      <vt:lpstr>GTI!Área_de_impresión</vt:lpstr>
      <vt:lpstr>Inicio!Área_de_impresión</vt:lpstr>
      <vt:lpstr>'Matriz consolidada'!Área_de_impresión</vt:lpstr>
      <vt:lpstr>REG!Área_de_impresión</vt:lpstr>
      <vt:lpstr>SCP!Área_de_impresión</vt:lpstr>
      <vt:lpstr>SEI!Área_de_impresión</vt:lpstr>
      <vt:lpstr>CDI!Criterios</vt:lpstr>
      <vt:lpstr>DEP!Criterios</vt:lpstr>
      <vt:lpstr>GAG!Criterios</vt:lpstr>
      <vt:lpstr>GCA!Criterios</vt:lpstr>
      <vt:lpstr>GCI!Criterios</vt:lpstr>
      <vt:lpstr>GCM!Criterios</vt:lpstr>
      <vt:lpstr>GCO!Criterios</vt:lpstr>
      <vt:lpstr>GCT!Criterios</vt:lpstr>
      <vt:lpstr>GDO!Criterios</vt:lpstr>
      <vt:lpstr>GFI!Criterios</vt:lpstr>
      <vt:lpstr>GGD!Criterios</vt:lpstr>
      <vt:lpstr>GGG!Criterios</vt:lpstr>
      <vt:lpstr>GIS!Criterios</vt:lpstr>
      <vt:lpstr>GJU!Criterios</vt:lpstr>
      <vt:lpstr>GSA!Criterios</vt:lpstr>
      <vt:lpstr>GTH!Criterios</vt:lpstr>
      <vt:lpstr>GTI!Criterios</vt:lpstr>
      <vt:lpstr>'Matriz consolidada'!Criterios</vt:lpstr>
      <vt:lpstr>REG!Criterios</vt:lpstr>
      <vt:lpstr>SCP!Criterios</vt:lpstr>
      <vt:lpstr>SEI!Criterios</vt:lpstr>
    </vt:vector>
  </TitlesOfParts>
  <Manager>David Leonardo Caro</Manager>
  <Company>IGAC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Riesgos Institucionales IGAC 2021</dc:title>
  <dc:creator>dlcarop</dc:creator>
  <cp:keywords>Matriz de riesgos</cp:keywords>
  <cp:lastModifiedBy>David Leonardo</cp:lastModifiedBy>
  <cp:revision>1</cp:revision>
  <cp:lastPrinted>2020-08-31T19:39:24Z</cp:lastPrinted>
  <dcterms:created xsi:type="dcterms:W3CDTF">2019-10-25T02:25:03Z</dcterms:created>
  <dcterms:modified xsi:type="dcterms:W3CDTF">2021-07-07T19:50:11Z</dcterms:modified>
  <cp:version>1</cp:version>
</cp:coreProperties>
</file>