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23250" windowHeight="1317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F22" i="1"/>
  <c r="D22" i="1"/>
  <c r="C22" i="1"/>
  <c r="C20" i="1"/>
  <c r="K10" i="1"/>
  <c r="J10" i="1"/>
  <c r="G10" i="1"/>
  <c r="F10" i="1"/>
  <c r="D10" i="1"/>
  <c r="C10" i="1"/>
  <c r="L9" i="1"/>
  <c r="H9" i="1"/>
  <c r="E9" i="1"/>
  <c r="I9" i="1" l="1"/>
  <c r="M9" i="1"/>
  <c r="L6" i="1" l="1"/>
  <c r="L8" i="1"/>
  <c r="L7" i="1"/>
  <c r="L10" i="1" l="1"/>
  <c r="H8" i="1"/>
  <c r="E8" i="1"/>
  <c r="H27" i="1"/>
  <c r="H26" i="1"/>
  <c r="E26" i="1"/>
  <c r="H25" i="1"/>
  <c r="E25" i="1"/>
  <c r="L21" i="1"/>
  <c r="L20" i="1"/>
  <c r="I8" i="1" l="1"/>
  <c r="H20" i="1"/>
  <c r="E21" i="1"/>
  <c r="M21" i="1" s="1"/>
  <c r="H21" i="1"/>
  <c r="E22" i="1"/>
  <c r="I25" i="1"/>
  <c r="I26" i="1"/>
  <c r="H19" i="1"/>
  <c r="E20" i="1"/>
  <c r="M20" i="1" s="1"/>
  <c r="E23" i="1"/>
  <c r="H23" i="1"/>
  <c r="E24" i="1"/>
  <c r="H24" i="1"/>
  <c r="L25" i="1"/>
  <c r="M25" i="1" s="1"/>
  <c r="L26" i="1"/>
  <c r="M26" i="1" s="1"/>
  <c r="E6" i="1"/>
  <c r="H6" i="1"/>
  <c r="M8" i="1"/>
  <c r="E19" i="1"/>
  <c r="G28" i="1"/>
  <c r="L19" i="1"/>
  <c r="K28" i="1"/>
  <c r="K31" i="1" s="1"/>
  <c r="L23" i="1"/>
  <c r="L24" i="1"/>
  <c r="L27" i="1"/>
  <c r="E27" i="1"/>
  <c r="I27" i="1" s="1"/>
  <c r="E7" i="1"/>
  <c r="H7" i="1"/>
  <c r="E10" i="1" l="1"/>
  <c r="H10" i="1"/>
  <c r="I7" i="1"/>
  <c r="I6" i="1"/>
  <c r="M23" i="1"/>
  <c r="G31" i="1"/>
  <c r="I23" i="1"/>
  <c r="M24" i="1"/>
  <c r="I24" i="1"/>
  <c r="I21" i="1"/>
  <c r="I19" i="1"/>
  <c r="J28" i="1"/>
  <c r="D28" i="1"/>
  <c r="D31" i="1" s="1"/>
  <c r="M27" i="1"/>
  <c r="M19" i="1"/>
  <c r="L22" i="1"/>
  <c r="M22" i="1" s="1"/>
  <c r="H22" i="1"/>
  <c r="I22" i="1" s="1"/>
  <c r="I20" i="1"/>
  <c r="M6" i="1"/>
  <c r="M7" i="1"/>
  <c r="F28" i="1"/>
  <c r="F31" i="1" l="1"/>
  <c r="H31" i="1" s="1"/>
  <c r="I10" i="1"/>
  <c r="J31" i="1"/>
  <c r="L31" i="1" s="1"/>
  <c r="L28" i="1"/>
  <c r="H28" i="1"/>
  <c r="E28" i="1"/>
  <c r="C28" i="1"/>
  <c r="M10" i="1"/>
  <c r="C31" i="1" l="1"/>
  <c r="E31" i="1" s="1"/>
  <c r="M28" i="1"/>
  <c r="I28" i="1"/>
  <c r="M31" i="1" l="1"/>
  <c r="I31" i="1"/>
</calcChain>
</file>

<file path=xl/sharedStrings.xml><?xml version="1.0" encoding="utf-8"?>
<sst xmlns="http://schemas.openxmlformats.org/spreadsheetml/2006/main" count="52" uniqueCount="29">
  <si>
    <t>Proyectos Presupuestales</t>
  </si>
  <si>
    <t>Total</t>
  </si>
  <si>
    <t>%</t>
  </si>
  <si>
    <t>*APGN: Recursos de Apropiación del Presupuesto General de la Nación</t>
  </si>
  <si>
    <t>Funcionamiento</t>
  </si>
  <si>
    <t>Apropiación Vigente</t>
  </si>
  <si>
    <t>Ejecución Compromisos</t>
  </si>
  <si>
    <t>Ejecución Obligaciones</t>
  </si>
  <si>
    <t>APGN*</t>
  </si>
  <si>
    <t>Recursos Propios</t>
  </si>
  <si>
    <t>Fuente: SIIF II Nación</t>
  </si>
  <si>
    <t>GASTOS DE PERSONAL</t>
  </si>
  <si>
    <t>TOTAL FUNCIONAMIENTO</t>
  </si>
  <si>
    <t>TOTAL INVERSIÓN</t>
  </si>
  <si>
    <t>TOTAL PRESUPUESTO IGAC</t>
  </si>
  <si>
    <t>ADQUISICIÓN DE BIENES Y SERVICIOS</t>
  </si>
  <si>
    <t>TRANSFERENCIAS CORRIENTES</t>
  </si>
  <si>
    <t>Presupuesto de Funcionamiento 2019
Apropiación y Ejecución a 31 de enero
(Cifras en pesos corrientes)</t>
  </si>
  <si>
    <t>GASTOS POR TRIBUTOS, MULTAS, SANCIONES E INTERESES DE MORA</t>
  </si>
  <si>
    <t>GENERACIÓN DE ESTUDIOS GEOGRÁFICOS E INVESTIGACIONES PARA LA CARACTERIZACIÓN, ANÁLISIS Y DELIMITACIÓN GEOGRÁFICA DEL TERRITORIO  NACIONAL</t>
  </si>
  <si>
    <t>LEVANTAMIENTO , GENERACIÓN Y ACTUALIZACIÓN DE LA RED GEODÉSICA Y LA CARTOGRAFÍA BÁSICA A NIVEL   NACIONAL</t>
  </si>
  <si>
    <t>GENERACIÓN DE ESTUDIOS DE SUELOS, TIERRAS Y APLICACIONES AGROLÓGICAS COMO INSUMO PARA EL ORDENAMIENTO INTEGRAL Y EL MANEJO SOSTENIBLE DEL TERRITORIO A NIVEL  NACIONAL</t>
  </si>
  <si>
    <t>ACTUALIZACIÓN  Y GESTIÓN CATASTRAL  NACIONAL</t>
  </si>
  <si>
    <t>FORTALECIMIENTO DE LA GESTIÓN DEL CONOCIMIENTO Y LA INNOVACIÓN EN EL ÁMBITO GEOGRÁFICO DEL  TERRITORIO   NACIONAL</t>
  </si>
  <si>
    <t>FORTALECIMIENTO DE LA GESTIÓN INSTITUCIONAL DEL IGAC A NIVEL   NACIONAL</t>
  </si>
  <si>
    <t>FORTALECIMIENTO DE LA INFRAESTRUCTURA FÍSICA DEL IGAC A NIVEL  NACIONAL</t>
  </si>
  <si>
    <t>IMPLEMENTACIÓN DE UN SISTEMA DE GESTIÓN DOCUMENTAL EN EL IGAC A NIVEL   NACIONAL</t>
  </si>
  <si>
    <t>FORTALECIMIENTO DE LOS PROCESOS DE DIFUSIÓN Y ACCESO A LA INFORMACIÓN GEOGRÁFICA A NIVEL   NACIONAL</t>
  </si>
  <si>
    <t>Presupuesto de Inversión 2019
Apropiación y Ejecución a 31 de enero
(Cifras en pesos corrientes)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</si>
</sst>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name val="Calibri"/>
      <family val="2"/>
      <scheme val="minor"/>
    </font>
    <font>
      <b/>
      <sz val="9"/>
      <color theme="0"/>
      <name val="Arial"/>
      <family val="2"/>
    </font>
    <font>
      <i/>
      <sz val="9"/>
      <name val="Arial"/>
      <family val="2"/>
    </font>
    <font>
      <b/>
      <i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5D4F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BAA506"/>
        <bgColor indexed="64"/>
      </patternFill>
    </fill>
    <fill>
      <patternFill patternType="solid">
        <fgColor rgb="FFFCF1A2"/>
        <bgColor indexed="64"/>
      </patternFill>
    </fill>
    <fill>
      <patternFill patternType="solid">
        <fgColor rgb="FFBDFFDE"/>
        <bgColor indexed="64"/>
      </patternFill>
    </fill>
    <fill>
      <patternFill patternType="solid">
        <fgColor theme="4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indexed="64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rgb="FF000000"/>
      </left>
      <right style="thin">
        <color indexed="64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 applyAlignment="1">
      <alignment vertical="center"/>
    </xf>
    <xf numFmtId="43" fontId="2" fillId="0" borderId="0" xfId="0" applyNumberFormat="1" applyFont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justify" vertical="center" wrapText="1"/>
    </xf>
    <xf numFmtId="10" fontId="2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10" fontId="4" fillId="0" borderId="4" xfId="0" applyNumberFormat="1" applyFont="1" applyFill="1" applyBorder="1" applyAlignment="1">
      <alignment horizontal="center" vertical="center" wrapText="1"/>
    </xf>
    <xf numFmtId="10" fontId="4" fillId="0" borderId="4" xfId="0" applyNumberFormat="1" applyFont="1" applyFill="1" applyBorder="1" applyAlignment="1">
      <alignment vertical="center" wrapText="1"/>
    </xf>
    <xf numFmtId="10" fontId="4" fillId="0" borderId="9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justify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vertical="center" wrapText="1"/>
    </xf>
    <xf numFmtId="164" fontId="1" fillId="0" borderId="3" xfId="0" applyNumberFormat="1" applyFont="1" applyFill="1" applyBorder="1" applyAlignment="1">
      <alignment vertical="center" wrapText="1"/>
    </xf>
    <xf numFmtId="164" fontId="1" fillId="0" borderId="4" xfId="0" applyNumberFormat="1" applyFont="1" applyFill="1" applyBorder="1" applyAlignment="1">
      <alignment vertical="center" wrapText="1"/>
    </xf>
    <xf numFmtId="164" fontId="1" fillId="0" borderId="7" xfId="0" applyNumberFormat="1" applyFont="1" applyFill="1" applyBorder="1" applyAlignment="1">
      <alignment vertical="center" wrapText="1"/>
    </xf>
    <xf numFmtId="164" fontId="1" fillId="0" borderId="8" xfId="0" applyNumberFormat="1" applyFont="1" applyFill="1" applyBorder="1" applyAlignment="1">
      <alignment vertical="center" wrapText="1"/>
    </xf>
    <xf numFmtId="164" fontId="1" fillId="0" borderId="9" xfId="0" applyNumberFormat="1" applyFont="1" applyFill="1" applyBorder="1" applyAlignment="1">
      <alignment vertical="center" wrapText="1"/>
    </xf>
    <xf numFmtId="164" fontId="2" fillId="0" borderId="0" xfId="0" applyNumberFormat="1" applyFont="1" applyAlignment="1">
      <alignment vertical="center"/>
    </xf>
    <xf numFmtId="164" fontId="1" fillId="3" borderId="7" xfId="0" applyNumberFormat="1" applyFont="1" applyFill="1" applyBorder="1" applyAlignment="1">
      <alignment vertical="center" wrapText="1"/>
    </xf>
    <xf numFmtId="164" fontId="1" fillId="3" borderId="8" xfId="0" applyNumberFormat="1" applyFont="1" applyFill="1" applyBorder="1" applyAlignment="1">
      <alignment vertical="center" wrapText="1"/>
    </xf>
    <xf numFmtId="10" fontId="4" fillId="3" borderId="9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164" fontId="3" fillId="4" borderId="11" xfId="0" applyNumberFormat="1" applyFont="1" applyFill="1" applyBorder="1" applyAlignment="1">
      <alignment horizontal="center" vertical="center" wrapText="1"/>
    </xf>
    <xf numFmtId="164" fontId="3" fillId="4" borderId="12" xfId="0" applyNumberFormat="1" applyFont="1" applyFill="1" applyBorder="1" applyAlignment="1">
      <alignment horizontal="center" vertical="center" wrapText="1"/>
    </xf>
    <xf numFmtId="164" fontId="3" fillId="4" borderId="13" xfId="0" applyNumberFormat="1" applyFont="1" applyFill="1" applyBorder="1" applyAlignment="1">
      <alignment horizontal="center" vertical="center" wrapText="1"/>
    </xf>
    <xf numFmtId="164" fontId="1" fillId="5" borderId="7" xfId="0" applyNumberFormat="1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vertical="center" wrapText="1"/>
    </xf>
    <xf numFmtId="164" fontId="3" fillId="4" borderId="11" xfId="0" applyNumberFormat="1" applyFont="1" applyFill="1" applyBorder="1" applyAlignment="1">
      <alignment vertical="center" wrapText="1"/>
    </xf>
    <xf numFmtId="164" fontId="3" fillId="4" borderId="12" xfId="0" applyNumberFormat="1" applyFont="1" applyFill="1" applyBorder="1" applyAlignment="1">
      <alignment vertical="center" wrapText="1"/>
    </xf>
    <xf numFmtId="164" fontId="3" fillId="4" borderId="13" xfId="0" applyNumberFormat="1" applyFont="1" applyFill="1" applyBorder="1" applyAlignment="1">
      <alignment vertical="center" wrapText="1"/>
    </xf>
    <xf numFmtId="0" fontId="1" fillId="7" borderId="6" xfId="0" applyFont="1" applyFill="1" applyBorder="1" applyAlignment="1">
      <alignment horizontal="justify" vertical="center" wrapText="1"/>
    </xf>
    <xf numFmtId="164" fontId="3" fillId="9" borderId="11" xfId="0" applyNumberFormat="1" applyFont="1" applyFill="1" applyBorder="1" applyAlignment="1">
      <alignment horizontal="center" vertical="center" wrapText="1"/>
    </xf>
    <xf numFmtId="164" fontId="3" fillId="9" borderId="12" xfId="0" applyNumberFormat="1" applyFont="1" applyFill="1" applyBorder="1" applyAlignment="1">
      <alignment horizontal="center" vertical="center" wrapText="1"/>
    </xf>
    <xf numFmtId="10" fontId="5" fillId="9" borderId="13" xfId="0" applyNumberFormat="1" applyFont="1" applyFill="1" applyBorder="1" applyAlignment="1">
      <alignment horizontal="center" vertical="center" wrapText="1"/>
    </xf>
    <xf numFmtId="164" fontId="1" fillId="10" borderId="7" xfId="0" applyNumberFormat="1" applyFont="1" applyFill="1" applyBorder="1" applyAlignment="1">
      <alignment horizontal="center" vertical="center" wrapText="1"/>
    </xf>
    <xf numFmtId="164" fontId="1" fillId="10" borderId="8" xfId="0" applyNumberFormat="1" applyFont="1" applyFill="1" applyBorder="1" applyAlignment="1">
      <alignment horizontal="center" vertical="center" wrapText="1"/>
    </xf>
    <xf numFmtId="10" fontId="4" fillId="10" borderId="9" xfId="0" applyNumberFormat="1" applyFont="1" applyFill="1" applyBorder="1" applyAlignment="1">
      <alignment horizontal="center" vertical="center" wrapText="1"/>
    </xf>
    <xf numFmtId="164" fontId="1" fillId="11" borderId="7" xfId="0" applyNumberFormat="1" applyFont="1" applyFill="1" applyBorder="1" applyAlignment="1">
      <alignment horizontal="center" vertical="center" wrapText="1"/>
    </xf>
    <xf numFmtId="164" fontId="1" fillId="11" borderId="8" xfId="0" applyNumberFormat="1" applyFont="1" applyFill="1" applyBorder="1" applyAlignment="1">
      <alignment horizontal="center" vertical="center" wrapText="1"/>
    </xf>
    <xf numFmtId="164" fontId="1" fillId="11" borderId="9" xfId="0" applyNumberFormat="1" applyFont="1" applyFill="1" applyBorder="1" applyAlignment="1">
      <alignment horizontal="center" vertical="center" wrapText="1"/>
    </xf>
    <xf numFmtId="164" fontId="1" fillId="11" borderId="7" xfId="0" applyNumberFormat="1" applyFont="1" applyFill="1" applyBorder="1" applyAlignment="1">
      <alignment vertical="center" wrapText="1"/>
    </xf>
    <xf numFmtId="164" fontId="1" fillId="11" borderId="8" xfId="0" applyNumberFormat="1" applyFont="1" applyFill="1" applyBorder="1" applyAlignment="1">
      <alignment vertical="center" wrapText="1"/>
    </xf>
    <xf numFmtId="164" fontId="1" fillId="11" borderId="9" xfId="0" applyNumberFormat="1" applyFont="1" applyFill="1" applyBorder="1" applyAlignment="1">
      <alignment vertical="center" wrapText="1"/>
    </xf>
    <xf numFmtId="164" fontId="3" fillId="8" borderId="11" xfId="0" applyNumberFormat="1" applyFont="1" applyFill="1" applyBorder="1" applyAlignment="1">
      <alignment horizontal="center" vertical="center" wrapText="1"/>
    </xf>
    <xf numFmtId="164" fontId="3" fillId="8" borderId="12" xfId="0" applyNumberFormat="1" applyFont="1" applyFill="1" applyBorder="1" applyAlignment="1">
      <alignment horizontal="center" vertical="center" wrapText="1"/>
    </xf>
    <xf numFmtId="10" fontId="5" fillId="8" borderId="13" xfId="0" applyNumberFormat="1" applyFont="1" applyFill="1" applyBorder="1" applyAlignment="1">
      <alignment horizontal="center" vertical="center" wrapText="1"/>
    </xf>
    <xf numFmtId="164" fontId="3" fillId="8" borderId="11" xfId="0" applyNumberFormat="1" applyFont="1" applyFill="1" applyBorder="1" applyAlignment="1">
      <alignment vertical="center" wrapText="1"/>
    </xf>
    <xf numFmtId="164" fontId="3" fillId="8" borderId="12" xfId="0" applyNumberFormat="1" applyFont="1" applyFill="1" applyBorder="1" applyAlignment="1">
      <alignment vertical="center" wrapText="1"/>
    </xf>
    <xf numFmtId="10" fontId="5" fillId="8" borderId="13" xfId="0" applyNumberFormat="1" applyFont="1" applyFill="1" applyBorder="1" applyAlignment="1">
      <alignment vertical="center" wrapText="1"/>
    </xf>
    <xf numFmtId="164" fontId="1" fillId="5" borderId="7" xfId="0" applyNumberFormat="1" applyFont="1" applyFill="1" applyBorder="1" applyAlignment="1">
      <alignment vertical="center" wrapText="1"/>
    </xf>
    <xf numFmtId="164" fontId="1" fillId="5" borderId="8" xfId="0" applyNumberFormat="1" applyFont="1" applyFill="1" applyBorder="1" applyAlignment="1">
      <alignment vertical="center" wrapText="1"/>
    </xf>
    <xf numFmtId="10" fontId="4" fillId="5" borderId="9" xfId="0" applyNumberFormat="1" applyFont="1" applyFill="1" applyBorder="1" applyAlignment="1">
      <alignment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3" fillId="8" borderId="21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wrapText="1"/>
    </xf>
    <xf numFmtId="0" fontId="3" fillId="8" borderId="24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4" fontId="3" fillId="12" borderId="11" xfId="0" applyNumberFormat="1" applyFont="1" applyFill="1" applyBorder="1" applyAlignment="1">
      <alignment vertical="center" wrapText="1"/>
    </xf>
    <xf numFmtId="164" fontId="3" fillId="12" borderId="12" xfId="0" applyNumberFormat="1" applyFont="1" applyFill="1" applyBorder="1" applyAlignment="1">
      <alignment vertical="center" wrapText="1"/>
    </xf>
    <xf numFmtId="10" fontId="5" fillId="12" borderId="13" xfId="0" applyNumberFormat="1" applyFont="1" applyFill="1" applyBorder="1" applyAlignment="1">
      <alignment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0" fontId="4" fillId="0" borderId="9" xfId="0" applyNumberFormat="1" applyFont="1" applyFill="1" applyBorder="1" applyAlignment="1">
      <alignment horizontal="center" vertical="center" wrapText="1"/>
    </xf>
    <xf numFmtId="10" fontId="4" fillId="0" borderId="32" xfId="0" applyNumberFormat="1" applyFont="1" applyFill="1" applyBorder="1" applyAlignment="1">
      <alignment horizontal="center" vertical="center" wrapText="1"/>
    </xf>
    <xf numFmtId="10" fontId="4" fillId="5" borderId="33" xfId="0" applyNumberFormat="1" applyFont="1" applyFill="1" applyBorder="1" applyAlignment="1">
      <alignment horizontal="center" vertical="center" wrapText="1"/>
    </xf>
    <xf numFmtId="10" fontId="4" fillId="0" borderId="33" xfId="0" applyNumberFormat="1" applyFont="1" applyFill="1" applyBorder="1" applyAlignment="1">
      <alignment horizontal="center" vertical="center" wrapText="1"/>
    </xf>
    <xf numFmtId="10" fontId="5" fillId="8" borderId="34" xfId="0" applyNumberFormat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3" fillId="8" borderId="19" xfId="0" applyFont="1" applyFill="1" applyBorder="1" applyAlignment="1">
      <alignment horizontal="center" vertical="center" wrapText="1"/>
    </xf>
    <xf numFmtId="0" fontId="3" fillId="8" borderId="20" xfId="0" applyFont="1" applyFill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3" fillId="9" borderId="29" xfId="0" applyFont="1" applyFill="1" applyBorder="1" applyAlignment="1">
      <alignment horizontal="center" vertical="center" wrapText="1"/>
    </xf>
    <xf numFmtId="0" fontId="3" fillId="9" borderId="30" xfId="0" applyFont="1" applyFill="1" applyBorder="1" applyAlignment="1">
      <alignment horizontal="center" vertical="center" wrapText="1"/>
    </xf>
    <xf numFmtId="0" fontId="3" fillId="9" borderId="31" xfId="0" applyFont="1" applyFill="1" applyBorder="1" applyAlignment="1">
      <alignment horizontal="center" vertical="center" wrapText="1"/>
    </xf>
    <xf numFmtId="0" fontId="3" fillId="8" borderId="29" xfId="0" applyFont="1" applyFill="1" applyBorder="1" applyAlignment="1">
      <alignment horizontal="center" vertical="center" wrapText="1"/>
    </xf>
    <xf numFmtId="0" fontId="3" fillId="8" borderId="30" xfId="0" applyFont="1" applyFill="1" applyBorder="1" applyAlignment="1">
      <alignment horizontal="center" vertical="center" wrapText="1"/>
    </xf>
    <xf numFmtId="0" fontId="3" fillId="8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12" borderId="22" xfId="0" applyFont="1" applyFill="1" applyBorder="1" applyAlignment="1">
      <alignment horizontal="center" vertical="center" wrapText="1"/>
    </xf>
    <xf numFmtId="0" fontId="3" fillId="12" borderId="26" xfId="0" applyFont="1" applyFill="1" applyBorder="1" applyAlignment="1">
      <alignment horizontal="center" vertical="center" wrapText="1"/>
    </xf>
    <xf numFmtId="0" fontId="3" fillId="12" borderId="23" xfId="0" applyFont="1" applyFill="1" applyBorder="1" applyAlignment="1">
      <alignment horizontal="center" vertical="center" wrapText="1"/>
    </xf>
    <xf numFmtId="0" fontId="3" fillId="12" borderId="27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12" borderId="19" xfId="0" applyFont="1" applyFill="1" applyBorder="1" applyAlignment="1">
      <alignment horizontal="center" vertical="center" wrapText="1"/>
    </xf>
    <xf numFmtId="0" fontId="3" fillId="12" borderId="20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12" borderId="21" xfId="0" applyFont="1" applyFill="1" applyBorder="1" applyAlignment="1">
      <alignment horizontal="center" vertical="center" wrapText="1"/>
    </xf>
    <xf numFmtId="0" fontId="3" fillId="12" borderId="25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wrapText="1"/>
    </xf>
    <xf numFmtId="0" fontId="3" fillId="8" borderId="26" xfId="0" applyFont="1" applyFill="1" applyBorder="1" applyAlignment="1">
      <alignment horizontal="center" vertical="center" wrapText="1"/>
    </xf>
    <xf numFmtId="0" fontId="3" fillId="8" borderId="23" xfId="0" applyFont="1" applyFill="1" applyBorder="1" applyAlignment="1">
      <alignment horizontal="center" vertical="center" wrapText="1"/>
    </xf>
    <xf numFmtId="0" fontId="3" fillId="8" borderId="27" xfId="0" applyFont="1" applyFill="1" applyBorder="1" applyAlignment="1">
      <alignment horizontal="center" vertical="center" wrapText="1"/>
    </xf>
    <xf numFmtId="0" fontId="3" fillId="8" borderId="21" xfId="0" applyFont="1" applyFill="1" applyBorder="1" applyAlignment="1">
      <alignment horizontal="center" vertical="center" wrapText="1"/>
    </xf>
    <xf numFmtId="0" fontId="3" fillId="8" borderId="2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DFFDE"/>
      <color rgb="FFE1FFF0"/>
      <color rgb="FFBAA506"/>
      <color rgb="FFFCF1A2"/>
      <color rgb="FFDFC507"/>
      <color rgb="FFFF9900"/>
      <color rgb="FF3366CC"/>
      <color rgb="FFC5D4F1"/>
      <color rgb="FFD1FFE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perico/Downloads/Copia%20de%20REP_EPG034_EjecucionPresupuestalAgregada_ene_31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_EPG034_EjecucionPresupuesta"/>
    </sheetNames>
    <sheetDataSet>
      <sheetData sheetId="0">
        <row r="108">
          <cell r="S108">
            <v>500000000</v>
          </cell>
        </row>
        <row r="109">
          <cell r="S109">
            <v>10295000000</v>
          </cell>
        </row>
        <row r="119">
          <cell r="S119">
            <v>7000000000</v>
          </cell>
          <cell r="X119">
            <v>6034893</v>
          </cell>
        </row>
        <row r="120">
          <cell r="S120">
            <v>8183590302</v>
          </cell>
          <cell r="X120">
            <v>143498483</v>
          </cell>
          <cell r="Y120">
            <v>5176622</v>
          </cell>
        </row>
        <row r="121">
          <cell r="S121">
            <v>17636000000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"/>
  <sheetViews>
    <sheetView tabSelected="1" zoomScale="98" zoomScaleNormal="98" workbookViewId="0">
      <selection activeCell="G12" sqref="G12"/>
    </sheetView>
  </sheetViews>
  <sheetFormatPr baseColWidth="10" defaultColWidth="15.5703125" defaultRowHeight="12" x14ac:dyDescent="0.25"/>
  <cols>
    <col min="1" max="1" width="2.7109375" style="1" customWidth="1"/>
    <col min="2" max="2" width="34.85546875" style="1" customWidth="1"/>
    <col min="3" max="3" width="15.42578125" style="1" customWidth="1"/>
    <col min="4" max="4" width="15.85546875" style="1" bestFit="1" customWidth="1"/>
    <col min="5" max="6" width="15.42578125" style="1" customWidth="1"/>
    <col min="7" max="7" width="14.42578125" style="1" customWidth="1"/>
    <col min="8" max="8" width="15.42578125" style="1" customWidth="1"/>
    <col min="9" max="9" width="9.7109375" style="1" bestFit="1" customWidth="1"/>
    <col min="10" max="10" width="15.85546875" style="1" customWidth="1"/>
    <col min="11" max="11" width="14.42578125" style="1" customWidth="1"/>
    <col min="12" max="12" width="15.85546875" style="1" customWidth="1"/>
    <col min="13" max="13" width="9.140625" style="1" customWidth="1"/>
    <col min="14" max="17" width="15.5703125" style="1"/>
    <col min="18" max="18" width="17.42578125" style="1" bestFit="1" customWidth="1"/>
    <col min="19" max="16384" width="15.5703125" style="1"/>
  </cols>
  <sheetData>
    <row r="1" spans="2:18" x14ac:dyDescent="0.3">
      <c r="B1" s="68">
        <v>1000000</v>
      </c>
    </row>
    <row r="3" spans="2:18" ht="42.75" customHeight="1" x14ac:dyDescent="0.25">
      <c r="B3" s="80" t="s">
        <v>17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2:18" ht="12" customHeight="1" x14ac:dyDescent="0.25">
      <c r="B4" s="83" t="s">
        <v>4</v>
      </c>
      <c r="C4" s="85" t="s">
        <v>5</v>
      </c>
      <c r="D4" s="86"/>
      <c r="E4" s="87"/>
      <c r="F4" s="88" t="s">
        <v>6</v>
      </c>
      <c r="G4" s="89"/>
      <c r="H4" s="89"/>
      <c r="I4" s="90"/>
      <c r="J4" s="91" t="s">
        <v>7</v>
      </c>
      <c r="K4" s="92"/>
      <c r="L4" s="92"/>
      <c r="M4" s="93"/>
    </row>
    <row r="5" spans="2:18" ht="24" x14ac:dyDescent="0.25">
      <c r="B5" s="84"/>
      <c r="C5" s="59" t="s">
        <v>8</v>
      </c>
      <c r="D5" s="60" t="s">
        <v>9</v>
      </c>
      <c r="E5" s="61" t="s">
        <v>1</v>
      </c>
      <c r="F5" s="62" t="s">
        <v>8</v>
      </c>
      <c r="G5" s="63" t="s">
        <v>9</v>
      </c>
      <c r="H5" s="63" t="s">
        <v>1</v>
      </c>
      <c r="I5" s="64" t="s">
        <v>2</v>
      </c>
      <c r="J5" s="65" t="s">
        <v>8</v>
      </c>
      <c r="K5" s="66" t="s">
        <v>9</v>
      </c>
      <c r="L5" s="66" t="s">
        <v>1</v>
      </c>
      <c r="M5" s="67" t="s">
        <v>2</v>
      </c>
    </row>
    <row r="6" spans="2:18" x14ac:dyDescent="0.3">
      <c r="B6" s="3" t="s">
        <v>11</v>
      </c>
      <c r="C6" s="13">
        <v>43953000000</v>
      </c>
      <c r="D6" s="14">
        <v>0</v>
      </c>
      <c r="E6" s="15">
        <f>SUM(C6:D6)</f>
        <v>43953000000</v>
      </c>
      <c r="F6" s="13">
        <v>2589125186</v>
      </c>
      <c r="G6" s="14">
        <v>0</v>
      </c>
      <c r="H6" s="14">
        <f>SUM(F6:G6)</f>
        <v>2589125186</v>
      </c>
      <c r="I6" s="9">
        <f>IF(H6=0,0,H6/E6)</f>
        <v>5.8906677268900871E-2</v>
      </c>
      <c r="J6" s="13">
        <v>2589125186</v>
      </c>
      <c r="K6" s="14">
        <v>0</v>
      </c>
      <c r="L6" s="14">
        <f>SUM(J6:K6)</f>
        <v>2589125186</v>
      </c>
      <c r="M6" s="76">
        <f>IF(L6=0,0,L6/E6)</f>
        <v>5.8906677268900871E-2</v>
      </c>
      <c r="N6" s="6"/>
      <c r="O6" s="7"/>
      <c r="Q6" s="6"/>
      <c r="R6" s="6"/>
    </row>
    <row r="7" spans="2:18" x14ac:dyDescent="0.25">
      <c r="B7" s="33" t="s">
        <v>15</v>
      </c>
      <c r="C7" s="44">
        <v>11220000000</v>
      </c>
      <c r="D7" s="45">
        <v>3207000000</v>
      </c>
      <c r="E7" s="46">
        <f>SUM(C7:D7)</f>
        <v>14427000000</v>
      </c>
      <c r="F7" s="41">
        <v>6397008455.2799997</v>
      </c>
      <c r="G7" s="42">
        <v>1088159405</v>
      </c>
      <c r="H7" s="42">
        <f>SUM(F7:G7)</f>
        <v>7485167860.2799997</v>
      </c>
      <c r="I7" s="43">
        <f>IF(H7=0,0,H7/E7)</f>
        <v>0.51883051641228251</v>
      </c>
      <c r="J7" s="30">
        <v>99762175.540000007</v>
      </c>
      <c r="K7" s="31">
        <v>0</v>
      </c>
      <c r="L7" s="31">
        <f>SUM(J7:K7)</f>
        <v>99762175.540000007</v>
      </c>
      <c r="M7" s="77">
        <f t="shared" ref="M7:M10" si="0">IF(L7=0,0,L7/E7)</f>
        <v>6.9149633007555287E-3</v>
      </c>
      <c r="N7" s="6"/>
      <c r="O7" s="7"/>
      <c r="Q7" s="6"/>
      <c r="R7" s="6"/>
    </row>
    <row r="8" spans="2:18" x14ac:dyDescent="0.3">
      <c r="B8" s="4" t="s">
        <v>16</v>
      </c>
      <c r="C8" s="72">
        <v>0</v>
      </c>
      <c r="D8" s="73">
        <v>60000000</v>
      </c>
      <c r="E8" s="74">
        <f>SUM(C8:D8)</f>
        <v>60000000</v>
      </c>
      <c r="F8" s="72">
        <v>0</v>
      </c>
      <c r="G8" s="73">
        <v>0</v>
      </c>
      <c r="H8" s="73">
        <f>SUM(F8:G8)</f>
        <v>0</v>
      </c>
      <c r="I8" s="75">
        <f>IF(H8=0,0,H8/E8)</f>
        <v>0</v>
      </c>
      <c r="J8" s="72">
        <v>0</v>
      </c>
      <c r="K8" s="73">
        <v>0</v>
      </c>
      <c r="L8" s="73">
        <f>SUM(J8:K8)</f>
        <v>0</v>
      </c>
      <c r="M8" s="78">
        <f t="shared" si="0"/>
        <v>0</v>
      </c>
      <c r="O8" s="7"/>
      <c r="Q8" s="6"/>
    </row>
    <row r="9" spans="2:18" ht="22.9" x14ac:dyDescent="0.3">
      <c r="B9" s="33" t="s">
        <v>18</v>
      </c>
      <c r="C9" s="44">
        <v>823000000</v>
      </c>
      <c r="D9" s="45">
        <v>307000000</v>
      </c>
      <c r="E9" s="46">
        <f>SUM(C9:D9)</f>
        <v>1130000000</v>
      </c>
      <c r="F9" s="41">
        <v>7173836</v>
      </c>
      <c r="G9" s="42">
        <v>0</v>
      </c>
      <c r="H9" s="42">
        <f>SUM(F9:G9)</f>
        <v>7173836</v>
      </c>
      <c r="I9" s="43">
        <f>IF(H9=0,0,H9/E9)</f>
        <v>6.3485274336283187E-3</v>
      </c>
      <c r="J9" s="30">
        <v>0</v>
      </c>
      <c r="K9" s="31">
        <v>0</v>
      </c>
      <c r="L9" s="31">
        <f>SUM(J9:K9)</f>
        <v>0</v>
      </c>
      <c r="M9" s="77">
        <f t="shared" ref="M9" si="1">IF(L9=0,0,L9/E9)</f>
        <v>0</v>
      </c>
      <c r="O9" s="7"/>
      <c r="Q9" s="6"/>
    </row>
    <row r="10" spans="2:18" x14ac:dyDescent="0.3">
      <c r="B10" s="32" t="s">
        <v>12</v>
      </c>
      <c r="C10" s="27">
        <f>SUM(C6:C9)</f>
        <v>55996000000</v>
      </c>
      <c r="D10" s="28">
        <f t="shared" ref="D10:E10" si="2">SUM(D6:D9)</f>
        <v>3574000000</v>
      </c>
      <c r="E10" s="29">
        <f t="shared" si="2"/>
        <v>59570000000</v>
      </c>
      <c r="F10" s="38">
        <f>SUM(F6:F9)</f>
        <v>8993307477.2799988</v>
      </c>
      <c r="G10" s="39">
        <f t="shared" ref="G10" si="3">SUM(G6:G9)</f>
        <v>1088159405</v>
      </c>
      <c r="H10" s="39">
        <f t="shared" ref="H10" si="4">SUM(H6:H9)</f>
        <v>10081466882.279999</v>
      </c>
      <c r="I10" s="40">
        <f t="shared" ref="I10" si="5">IF(H10=0,0,H10/E10)</f>
        <v>0.16923731546550275</v>
      </c>
      <c r="J10" s="50">
        <f>SUM(J6:J9)</f>
        <v>2688887361.54</v>
      </c>
      <c r="K10" s="51">
        <f t="shared" ref="K10" si="6">SUM(K6:K9)</f>
        <v>0</v>
      </c>
      <c r="L10" s="51">
        <f t="shared" ref="L10" si="7">SUM(L6:L9)</f>
        <v>2688887361.54</v>
      </c>
      <c r="M10" s="79">
        <f t="shared" si="0"/>
        <v>4.5138280368306194E-2</v>
      </c>
      <c r="Q10" s="6"/>
    </row>
    <row r="11" spans="2:18" x14ac:dyDescent="0.25">
      <c r="B11" s="94" t="s">
        <v>3</v>
      </c>
      <c r="C11" s="94"/>
      <c r="D11" s="94"/>
      <c r="E11" s="94"/>
      <c r="F11" s="94"/>
      <c r="G11" s="94"/>
      <c r="H11" s="94"/>
      <c r="I11" s="94"/>
      <c r="K11" s="2"/>
      <c r="L11" s="2"/>
      <c r="Q11" s="6"/>
    </row>
    <row r="12" spans="2:18" x14ac:dyDescent="0.25">
      <c r="B12" s="26" t="s">
        <v>10</v>
      </c>
      <c r="C12" s="26"/>
      <c r="D12" s="26"/>
      <c r="E12" s="26"/>
      <c r="F12" s="26"/>
      <c r="G12" s="26"/>
      <c r="H12" s="26"/>
      <c r="I12" s="26"/>
      <c r="K12" s="2"/>
      <c r="L12" s="2"/>
      <c r="Q12" s="6"/>
    </row>
    <row r="14" spans="2:18" ht="41.25" customHeight="1" x14ac:dyDescent="0.25">
      <c r="B14" s="80" t="s">
        <v>28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2:18" ht="8.25" customHeight="1" x14ac:dyDescent="0.25">
      <c r="B15" s="103" t="s">
        <v>0</v>
      </c>
      <c r="C15" s="106" t="s">
        <v>5</v>
      </c>
      <c r="D15" s="106"/>
      <c r="E15" s="106"/>
      <c r="F15" s="101" t="s">
        <v>6</v>
      </c>
      <c r="G15" s="101"/>
      <c r="H15" s="101"/>
      <c r="I15" s="101"/>
      <c r="J15" s="81" t="s">
        <v>7</v>
      </c>
      <c r="K15" s="81"/>
      <c r="L15" s="81"/>
      <c r="M15" s="81"/>
    </row>
    <row r="16" spans="2:18" ht="8.25" customHeight="1" x14ac:dyDescent="0.25">
      <c r="B16" s="103"/>
      <c r="C16" s="107"/>
      <c r="D16" s="107"/>
      <c r="E16" s="107"/>
      <c r="F16" s="102"/>
      <c r="G16" s="102"/>
      <c r="H16" s="102"/>
      <c r="I16" s="102"/>
      <c r="J16" s="82"/>
      <c r="K16" s="82"/>
      <c r="L16" s="82"/>
      <c r="M16" s="82"/>
    </row>
    <row r="17" spans="2:18" ht="27" customHeight="1" x14ac:dyDescent="0.25">
      <c r="B17" s="104"/>
      <c r="C17" s="108" t="s">
        <v>8</v>
      </c>
      <c r="D17" s="99" t="s">
        <v>9</v>
      </c>
      <c r="E17" s="110" t="s">
        <v>1</v>
      </c>
      <c r="F17" s="112" t="s">
        <v>8</v>
      </c>
      <c r="G17" s="95" t="s">
        <v>9</v>
      </c>
      <c r="H17" s="95" t="s">
        <v>1</v>
      </c>
      <c r="I17" s="97" t="s">
        <v>2</v>
      </c>
      <c r="J17" s="118" t="s">
        <v>8</v>
      </c>
      <c r="K17" s="114" t="s">
        <v>9</v>
      </c>
      <c r="L17" s="114" t="s">
        <v>1</v>
      </c>
      <c r="M17" s="116" t="s">
        <v>2</v>
      </c>
    </row>
    <row r="18" spans="2:18" ht="21" customHeight="1" x14ac:dyDescent="0.25">
      <c r="B18" s="105"/>
      <c r="C18" s="109"/>
      <c r="D18" s="100"/>
      <c r="E18" s="111"/>
      <c r="F18" s="113"/>
      <c r="G18" s="96"/>
      <c r="H18" s="96"/>
      <c r="I18" s="98"/>
      <c r="J18" s="119"/>
      <c r="K18" s="115"/>
      <c r="L18" s="115"/>
      <c r="M18" s="117"/>
    </row>
    <row r="19" spans="2:18" ht="60" x14ac:dyDescent="0.25">
      <c r="B19" s="12" t="s">
        <v>19</v>
      </c>
      <c r="C19" s="16">
        <v>4000000000</v>
      </c>
      <c r="D19" s="17">
        <v>1000000000</v>
      </c>
      <c r="E19" s="18">
        <f>C19+D19</f>
        <v>5000000000</v>
      </c>
      <c r="F19" s="16">
        <v>148221636</v>
      </c>
      <c r="G19" s="17">
        <v>0</v>
      </c>
      <c r="H19" s="17">
        <f>F19+G19</f>
        <v>148221636</v>
      </c>
      <c r="I19" s="10">
        <f>IF(H19=0,0,H19/E19)</f>
        <v>2.9644327200000001E-2</v>
      </c>
      <c r="J19" s="16">
        <v>740969</v>
      </c>
      <c r="K19" s="17">
        <v>0</v>
      </c>
      <c r="L19" s="17">
        <f>J19+K19</f>
        <v>740969</v>
      </c>
      <c r="M19" s="10">
        <f t="shared" ref="M19:M28" si="8">IF(L19=0,0,L19/E19)</f>
        <v>1.481938E-4</v>
      </c>
      <c r="N19" s="22"/>
      <c r="O19" s="22"/>
      <c r="P19" s="22"/>
      <c r="Q19" s="22"/>
      <c r="R19" s="22"/>
    </row>
    <row r="20" spans="2:18" ht="48" x14ac:dyDescent="0.25">
      <c r="B20" s="37" t="s">
        <v>20</v>
      </c>
      <c r="C20" s="47">
        <f>[1]REP_EPG034_EjecucionPresupuesta!$S$108+[1]REP_EPG034_EjecucionPresupuesta!$S$109</f>
        <v>10795000000</v>
      </c>
      <c r="D20" s="48">
        <v>4500000000</v>
      </c>
      <c r="E20" s="49">
        <f t="shared" ref="E20:E27" si="9">C20+D20</f>
        <v>15295000000</v>
      </c>
      <c r="F20" s="23">
        <v>218754929</v>
      </c>
      <c r="G20" s="24">
        <v>0</v>
      </c>
      <c r="H20" s="24">
        <f t="shared" ref="H20:H27" si="10">F20+G20</f>
        <v>218754929</v>
      </c>
      <c r="I20" s="25">
        <f t="shared" ref="I20:I28" si="11">IF(H20=0,0,H20/E20)</f>
        <v>1.4302381758744688E-2</v>
      </c>
      <c r="J20" s="56">
        <v>5339458</v>
      </c>
      <c r="K20" s="57">
        <v>0</v>
      </c>
      <c r="L20" s="57">
        <f>J20+K20</f>
        <v>5339458</v>
      </c>
      <c r="M20" s="58">
        <f t="shared" si="8"/>
        <v>3.4909826740764957E-4</v>
      </c>
      <c r="N20" s="22"/>
      <c r="O20" s="22"/>
      <c r="P20" s="22"/>
    </row>
    <row r="21" spans="2:18" ht="72" x14ac:dyDescent="0.25">
      <c r="B21" s="5" t="s">
        <v>21</v>
      </c>
      <c r="C21" s="19">
        <v>4500244560</v>
      </c>
      <c r="D21" s="20">
        <v>2900000000</v>
      </c>
      <c r="E21" s="21">
        <f t="shared" si="9"/>
        <v>7400244560</v>
      </c>
      <c r="F21" s="19">
        <v>607892</v>
      </c>
      <c r="G21" s="20">
        <v>0</v>
      </c>
      <c r="H21" s="20">
        <f t="shared" si="10"/>
        <v>607892</v>
      </c>
      <c r="I21" s="11">
        <f t="shared" si="11"/>
        <v>8.2144852791189382E-5</v>
      </c>
      <c r="J21" s="19">
        <v>607892</v>
      </c>
      <c r="K21" s="20">
        <v>0</v>
      </c>
      <c r="L21" s="20">
        <f t="shared" ref="L21:L27" si="12">J21+K21</f>
        <v>607892</v>
      </c>
      <c r="M21" s="11">
        <f t="shared" si="8"/>
        <v>8.2144852791189382E-5</v>
      </c>
      <c r="N21" s="22"/>
      <c r="O21" s="22"/>
      <c r="P21" s="22"/>
    </row>
    <row r="22" spans="2:18" ht="24" x14ac:dyDescent="0.25">
      <c r="B22" s="37" t="s">
        <v>22</v>
      </c>
      <c r="C22" s="47">
        <f>[1]REP_EPG034_EjecucionPresupuesta!$S$119+[1]REP_EPG034_EjecucionPresupuesta!$S$120</f>
        <v>15183590302</v>
      </c>
      <c r="D22" s="48">
        <f>[1]REP_EPG034_EjecucionPresupuesta!$S$121</f>
        <v>17636000000</v>
      </c>
      <c r="E22" s="49">
        <f t="shared" si="9"/>
        <v>32819590302</v>
      </c>
      <c r="F22" s="23">
        <f>[1]REP_EPG034_EjecucionPresupuesta!$X$119+[1]REP_EPG034_EjecucionPresupuesta!$X$120</f>
        <v>149533376</v>
      </c>
      <c r="G22" s="24">
        <v>0</v>
      </c>
      <c r="H22" s="24">
        <f t="shared" si="10"/>
        <v>149533376</v>
      </c>
      <c r="I22" s="25">
        <f t="shared" si="11"/>
        <v>4.5562231162552796E-3</v>
      </c>
      <c r="J22" s="56">
        <f>[1]REP_EPG034_EjecucionPresupuesta!$Y$120</f>
        <v>5176622</v>
      </c>
      <c r="K22" s="57">
        <v>0</v>
      </c>
      <c r="L22" s="57">
        <f t="shared" si="12"/>
        <v>5176622</v>
      </c>
      <c r="M22" s="58">
        <f t="shared" si="8"/>
        <v>1.5772963502486321E-4</v>
      </c>
      <c r="N22" s="22"/>
      <c r="O22" s="22"/>
      <c r="P22" s="22"/>
    </row>
    <row r="23" spans="2:18" ht="48" x14ac:dyDescent="0.25">
      <c r="B23" s="5" t="s">
        <v>23</v>
      </c>
      <c r="C23" s="19">
        <v>2037000000</v>
      </c>
      <c r="D23" s="20">
        <v>2500000000</v>
      </c>
      <c r="E23" s="21">
        <f t="shared" si="9"/>
        <v>4537000000</v>
      </c>
      <c r="F23" s="19">
        <v>66200643</v>
      </c>
      <c r="G23" s="20">
        <v>0</v>
      </c>
      <c r="H23" s="20">
        <f t="shared" si="10"/>
        <v>66200643</v>
      </c>
      <c r="I23" s="11">
        <f t="shared" si="11"/>
        <v>1.4591281243112189E-2</v>
      </c>
      <c r="J23" s="19">
        <v>750643</v>
      </c>
      <c r="K23" s="20">
        <v>0</v>
      </c>
      <c r="L23" s="20">
        <f t="shared" si="12"/>
        <v>750643</v>
      </c>
      <c r="M23" s="11">
        <f t="shared" si="8"/>
        <v>1.6544919550363677E-4</v>
      </c>
      <c r="N23" s="22"/>
      <c r="O23" s="22"/>
      <c r="P23" s="22"/>
    </row>
    <row r="24" spans="2:18" ht="36" x14ac:dyDescent="0.25">
      <c r="B24" s="37" t="s">
        <v>24</v>
      </c>
      <c r="C24" s="47">
        <v>7479000000</v>
      </c>
      <c r="D24" s="48">
        <v>5450000000</v>
      </c>
      <c r="E24" s="49">
        <f t="shared" si="9"/>
        <v>12929000000</v>
      </c>
      <c r="F24" s="23">
        <v>1698014832.25</v>
      </c>
      <c r="G24" s="24">
        <v>81069840</v>
      </c>
      <c r="H24" s="24">
        <f t="shared" si="10"/>
        <v>1779084672.25</v>
      </c>
      <c r="I24" s="25">
        <f t="shared" si="11"/>
        <v>0.13760419771444041</v>
      </c>
      <c r="J24" s="56">
        <v>0</v>
      </c>
      <c r="K24" s="57">
        <v>0</v>
      </c>
      <c r="L24" s="57">
        <f t="shared" si="12"/>
        <v>0</v>
      </c>
      <c r="M24" s="58">
        <f t="shared" si="8"/>
        <v>0</v>
      </c>
      <c r="N24" s="22"/>
      <c r="O24" s="22"/>
      <c r="P24" s="22"/>
    </row>
    <row r="25" spans="2:18" ht="36" x14ac:dyDescent="0.25">
      <c r="B25" s="5" t="s">
        <v>25</v>
      </c>
      <c r="C25" s="19">
        <v>8461000000</v>
      </c>
      <c r="D25" s="20">
        <v>850000000</v>
      </c>
      <c r="E25" s="21">
        <f t="shared" si="9"/>
        <v>9311000000</v>
      </c>
      <c r="F25" s="19">
        <v>0</v>
      </c>
      <c r="G25" s="20">
        <v>887831</v>
      </c>
      <c r="H25" s="20">
        <f t="shared" si="10"/>
        <v>887831</v>
      </c>
      <c r="I25" s="11">
        <f t="shared" si="11"/>
        <v>9.5352915905917737E-5</v>
      </c>
      <c r="J25" s="19">
        <v>0</v>
      </c>
      <c r="K25" s="20">
        <v>0</v>
      </c>
      <c r="L25" s="20">
        <f t="shared" si="12"/>
        <v>0</v>
      </c>
      <c r="M25" s="11">
        <f t="shared" si="8"/>
        <v>0</v>
      </c>
      <c r="N25" s="22"/>
      <c r="O25" s="22"/>
      <c r="P25" s="22"/>
    </row>
    <row r="26" spans="2:18" ht="36" x14ac:dyDescent="0.25">
      <c r="B26" s="37" t="s">
        <v>26</v>
      </c>
      <c r="C26" s="47">
        <v>2000000000</v>
      </c>
      <c r="D26" s="48">
        <v>250000000</v>
      </c>
      <c r="E26" s="49">
        <f t="shared" si="9"/>
        <v>2250000000</v>
      </c>
      <c r="F26" s="23">
        <v>20973734</v>
      </c>
      <c r="G26" s="24">
        <v>0</v>
      </c>
      <c r="H26" s="24">
        <f t="shared" si="10"/>
        <v>20973734</v>
      </c>
      <c r="I26" s="25">
        <f t="shared" si="11"/>
        <v>9.3216595555555559E-3</v>
      </c>
      <c r="J26" s="56">
        <v>0</v>
      </c>
      <c r="K26" s="57">
        <v>0</v>
      </c>
      <c r="L26" s="57">
        <f t="shared" si="12"/>
        <v>0</v>
      </c>
      <c r="M26" s="58">
        <f t="shared" si="8"/>
        <v>0</v>
      </c>
      <c r="N26" s="22"/>
      <c r="O26" s="22"/>
      <c r="P26" s="22"/>
    </row>
    <row r="27" spans="2:18" ht="48" x14ac:dyDescent="0.25">
      <c r="B27" s="5" t="s">
        <v>27</v>
      </c>
      <c r="C27" s="19">
        <v>800000000</v>
      </c>
      <c r="D27" s="20">
        <v>850000000</v>
      </c>
      <c r="E27" s="21">
        <f t="shared" si="9"/>
        <v>1650000000</v>
      </c>
      <c r="F27" s="19">
        <v>0</v>
      </c>
      <c r="G27" s="20">
        <v>0</v>
      </c>
      <c r="H27" s="20">
        <f t="shared" si="10"/>
        <v>0</v>
      </c>
      <c r="I27" s="11">
        <f t="shared" si="11"/>
        <v>0</v>
      </c>
      <c r="J27" s="19">
        <v>0</v>
      </c>
      <c r="K27" s="20">
        <v>0</v>
      </c>
      <c r="L27" s="20">
        <f t="shared" si="12"/>
        <v>0</v>
      </c>
      <c r="M27" s="11">
        <f t="shared" si="8"/>
        <v>0</v>
      </c>
      <c r="N27" s="22"/>
      <c r="O27" s="22"/>
      <c r="P27" s="22"/>
    </row>
    <row r="28" spans="2:18" x14ac:dyDescent="0.25">
      <c r="B28" s="32" t="s">
        <v>13</v>
      </c>
      <c r="C28" s="34">
        <f t="shared" ref="C28:H28" si="13">SUM(C19:C27)</f>
        <v>55255834862</v>
      </c>
      <c r="D28" s="35">
        <f t="shared" si="13"/>
        <v>35936000000</v>
      </c>
      <c r="E28" s="36">
        <f t="shared" si="13"/>
        <v>91191834862</v>
      </c>
      <c r="F28" s="69">
        <f t="shared" si="13"/>
        <v>2302307042.25</v>
      </c>
      <c r="G28" s="70">
        <f t="shared" si="13"/>
        <v>81957671</v>
      </c>
      <c r="H28" s="70">
        <f t="shared" si="13"/>
        <v>2384264713.25</v>
      </c>
      <c r="I28" s="71">
        <f t="shared" si="11"/>
        <v>2.6145594250385377E-2</v>
      </c>
      <c r="J28" s="53">
        <f>SUM(J19:J27)</f>
        <v>12615584</v>
      </c>
      <c r="K28" s="54">
        <f>SUM(K19:K27)</f>
        <v>0</v>
      </c>
      <c r="L28" s="54">
        <f>SUM(L19:L27)</f>
        <v>12615584</v>
      </c>
      <c r="M28" s="55">
        <f t="shared" si="8"/>
        <v>1.3834115761669977E-4</v>
      </c>
      <c r="N28" s="22"/>
      <c r="O28" s="22"/>
      <c r="P28" s="22"/>
    </row>
    <row r="29" spans="2:18" x14ac:dyDescent="0.25">
      <c r="B29" s="94"/>
      <c r="C29" s="94"/>
      <c r="D29" s="94"/>
      <c r="E29" s="94"/>
      <c r="F29" s="94"/>
      <c r="G29" s="94"/>
      <c r="H29" s="94"/>
      <c r="I29" s="94"/>
      <c r="J29" s="8"/>
      <c r="K29" s="8"/>
      <c r="L29" s="8"/>
    </row>
    <row r="30" spans="2:18" x14ac:dyDescent="0.25">
      <c r="J30" s="8"/>
      <c r="K30" s="8"/>
      <c r="L30" s="8"/>
    </row>
    <row r="31" spans="2:18" x14ac:dyDescent="0.25">
      <c r="B31" s="32" t="s">
        <v>14</v>
      </c>
      <c r="C31" s="27">
        <f>C10+C28</f>
        <v>111251834862</v>
      </c>
      <c r="D31" s="28">
        <f>D10+D28</f>
        <v>39510000000</v>
      </c>
      <c r="E31" s="29">
        <f>C31+D31</f>
        <v>150761834862</v>
      </c>
      <c r="F31" s="38">
        <f>F10+F28</f>
        <v>11295614519.529999</v>
      </c>
      <c r="G31" s="39">
        <f>G10+G28</f>
        <v>1170117076</v>
      </c>
      <c r="H31" s="39">
        <f>F31+G31</f>
        <v>12465731595.529999</v>
      </c>
      <c r="I31" s="40">
        <f t="shared" ref="I31" si="14">IF(H31=0,0,H31/E31)</f>
        <v>8.268492889424249E-2</v>
      </c>
      <c r="J31" s="50">
        <f>J10+J28</f>
        <v>2701502945.54</v>
      </c>
      <c r="K31" s="51">
        <f>K10+K28</f>
        <v>0</v>
      </c>
      <c r="L31" s="51">
        <f>J31+K31</f>
        <v>2701502945.54</v>
      </c>
      <c r="M31" s="52">
        <f>IF(L31=0,0,L31/E31)</f>
        <v>1.7919010789519931E-2</v>
      </c>
    </row>
    <row r="32" spans="2:18" x14ac:dyDescent="0.25">
      <c r="B32" s="94" t="s">
        <v>3</v>
      </c>
      <c r="C32" s="94"/>
      <c r="D32" s="94"/>
      <c r="E32" s="94"/>
      <c r="F32" s="94"/>
      <c r="G32" s="94"/>
      <c r="H32" s="94"/>
      <c r="I32" s="94"/>
    </row>
    <row r="33" spans="2:8" x14ac:dyDescent="0.25">
      <c r="B33" s="26" t="s">
        <v>10</v>
      </c>
      <c r="E33" s="22"/>
      <c r="H33" s="2"/>
    </row>
    <row r="36" spans="2:8" x14ac:dyDescent="0.25">
      <c r="C36" s="22"/>
      <c r="D36" s="22"/>
      <c r="E36" s="22"/>
    </row>
    <row r="37" spans="2:8" x14ac:dyDescent="0.25">
      <c r="C37" s="22"/>
      <c r="D37" s="22"/>
      <c r="E37" s="22"/>
    </row>
  </sheetData>
  <mergeCells count="24">
    <mergeCell ref="L17:L18"/>
    <mergeCell ref="B14:M14"/>
    <mergeCell ref="M17:M18"/>
    <mergeCell ref="J17:J18"/>
    <mergeCell ref="K17:K18"/>
    <mergeCell ref="B32:I32"/>
    <mergeCell ref="B11:I11"/>
    <mergeCell ref="H17:H18"/>
    <mergeCell ref="I17:I18"/>
    <mergeCell ref="B29:I29"/>
    <mergeCell ref="D17:D18"/>
    <mergeCell ref="F15:I16"/>
    <mergeCell ref="B15:B18"/>
    <mergeCell ref="C15:E16"/>
    <mergeCell ref="C17:C18"/>
    <mergeCell ref="E17:E18"/>
    <mergeCell ref="F17:F18"/>
    <mergeCell ref="G17:G18"/>
    <mergeCell ref="B3:M3"/>
    <mergeCell ref="J15:M16"/>
    <mergeCell ref="B4:B5"/>
    <mergeCell ref="C4:E4"/>
    <mergeCell ref="F4:I4"/>
    <mergeCell ref="J4:M4"/>
  </mergeCells>
  <pageMargins left="0.7" right="0.7" top="0.75" bottom="0.75" header="0.3" footer="0.3"/>
  <pageSetup orientation="portrait" r:id="rId1"/>
  <ignoredErrors>
    <ignoredError sqref="E31 I28 I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mmaldona</dc:creator>
  <cp:lastModifiedBy>Adriana L. Perico Sierra</cp:lastModifiedBy>
  <dcterms:created xsi:type="dcterms:W3CDTF">2010-02-19T12:52:09Z</dcterms:created>
  <dcterms:modified xsi:type="dcterms:W3CDTF">2019-02-15T20:36:45Z</dcterms:modified>
</cp:coreProperties>
</file>