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000" windowHeight="8835"/>
  </bookViews>
  <sheets>
    <sheet name="Componente anticorrupción y SC" sheetId="3" r:id="rId1"/>
  </sheets>
  <definedNames>
    <definedName name="_xlnm._FilterDatabase" localSheetId="0" hidden="1">'Componente anticorrupción y SC'!#REF!</definedName>
    <definedName name="_xlnm.Print_Titles" localSheetId="0">'Componente anticorrupción y SC'!$5:$6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6" i="3" l="1"/>
  <c r="O86" i="3"/>
  <c r="M86" i="3"/>
  <c r="O126" i="3" l="1"/>
  <c r="N126" i="3"/>
  <c r="M126" i="3"/>
  <c r="P89" i="3" l="1"/>
  <c r="P88" i="3"/>
  <c r="P76" i="3" l="1"/>
  <c r="P103" i="3" l="1"/>
  <c r="P83" i="3"/>
  <c r="P77" i="3"/>
  <c r="P86" i="3"/>
  <c r="P74" i="3"/>
  <c r="P72" i="3"/>
  <c r="P32" i="3"/>
  <c r="P35" i="3"/>
  <c r="P34" i="3"/>
  <c r="O176" i="3"/>
  <c r="N176" i="3"/>
  <c r="M176" i="3"/>
  <c r="O127" i="3"/>
  <c r="N127" i="3"/>
  <c r="M127" i="3"/>
  <c r="P102" i="3"/>
  <c r="O27" i="3"/>
  <c r="N27" i="3"/>
  <c r="M27" i="3"/>
  <c r="P78" i="3"/>
  <c r="P80" i="3"/>
  <c r="P101" i="3"/>
  <c r="P100" i="3"/>
  <c r="P143" i="3"/>
  <c r="P142" i="3"/>
  <c r="P167" i="3"/>
  <c r="P166" i="3"/>
  <c r="P165" i="3"/>
  <c r="P164" i="3"/>
  <c r="P171" i="3"/>
  <c r="P170" i="3"/>
  <c r="P147" i="3"/>
  <c r="P146" i="3"/>
  <c r="P139" i="3"/>
  <c r="P138" i="3"/>
  <c r="P22" i="3"/>
  <c r="P21" i="3"/>
  <c r="M28" i="3"/>
  <c r="O28" i="3"/>
  <c r="N28" i="3"/>
  <c r="N177" i="3"/>
  <c r="O177" i="3"/>
  <c r="M177" i="3"/>
  <c r="M87" i="3"/>
  <c r="N87" i="3"/>
  <c r="O87" i="3"/>
  <c r="P97" i="3"/>
  <c r="P95" i="3"/>
  <c r="P93" i="3"/>
  <c r="P65" i="3"/>
  <c r="P64" i="3"/>
  <c r="P96" i="3"/>
  <c r="P173" i="3"/>
  <c r="P172" i="3"/>
  <c r="P145" i="3"/>
  <c r="P144" i="3"/>
  <c r="P141" i="3"/>
  <c r="P140" i="3"/>
  <c r="P137" i="3"/>
  <c r="P136" i="3"/>
  <c r="P123" i="3"/>
  <c r="P122" i="3"/>
  <c r="P113" i="3"/>
  <c r="P112" i="3"/>
  <c r="P111" i="3"/>
  <c r="P110" i="3"/>
  <c r="P109" i="3"/>
  <c r="P108" i="3"/>
  <c r="P107" i="3"/>
  <c r="P106" i="3"/>
  <c r="P55" i="3"/>
  <c r="P54" i="3"/>
  <c r="P50" i="3"/>
  <c r="P51" i="3"/>
  <c r="P105" i="3"/>
  <c r="P104" i="3"/>
  <c r="P163" i="3"/>
  <c r="P162" i="3"/>
  <c r="P161" i="3"/>
  <c r="P160" i="3"/>
  <c r="P23" i="3"/>
  <c r="P94" i="3"/>
  <c r="P92" i="3"/>
  <c r="P169" i="3"/>
  <c r="P168" i="3"/>
  <c r="P159" i="3"/>
  <c r="P158" i="3"/>
  <c r="P157" i="3"/>
  <c r="P156" i="3"/>
  <c r="P155" i="3"/>
  <c r="P154" i="3"/>
  <c r="P153" i="3"/>
  <c r="P152" i="3"/>
  <c r="P151" i="3"/>
  <c r="P150" i="3"/>
  <c r="P149" i="3"/>
  <c r="P148" i="3"/>
  <c r="P135" i="3"/>
  <c r="P134" i="3"/>
  <c r="P133" i="3"/>
  <c r="P132" i="3"/>
  <c r="P131" i="3"/>
  <c r="P130" i="3"/>
  <c r="P129" i="3"/>
  <c r="P128" i="3"/>
  <c r="P121" i="3"/>
  <c r="P120" i="3"/>
  <c r="P119" i="3"/>
  <c r="P118" i="3"/>
  <c r="P117" i="3"/>
  <c r="P116" i="3"/>
  <c r="P115" i="3"/>
  <c r="P114" i="3"/>
  <c r="P99" i="3"/>
  <c r="P98" i="3"/>
  <c r="P91" i="3"/>
  <c r="P90" i="3"/>
  <c r="P82" i="3"/>
  <c r="P71" i="3"/>
  <c r="P70" i="3"/>
  <c r="P69" i="3"/>
  <c r="P68" i="3"/>
  <c r="P67" i="3"/>
  <c r="P66" i="3"/>
  <c r="P63" i="3"/>
  <c r="P62" i="3"/>
  <c r="P61" i="3"/>
  <c r="P60" i="3"/>
  <c r="P59" i="3"/>
  <c r="P58" i="3"/>
  <c r="P57" i="3"/>
  <c r="P56" i="3"/>
  <c r="P53" i="3"/>
  <c r="P52" i="3"/>
  <c r="P49" i="3"/>
  <c r="P48" i="3"/>
  <c r="P47" i="3"/>
  <c r="P46" i="3"/>
  <c r="P45" i="3"/>
  <c r="P44" i="3"/>
  <c r="P43" i="3"/>
  <c r="P42" i="3"/>
  <c r="P41" i="3"/>
  <c r="P40" i="3"/>
  <c r="P39" i="3"/>
  <c r="P38" i="3"/>
  <c r="P37" i="3"/>
  <c r="P36" i="3"/>
  <c r="P31" i="3"/>
  <c r="P30" i="3"/>
  <c r="P20" i="3"/>
  <c r="P19" i="3"/>
  <c r="P18" i="3"/>
  <c r="P17" i="3"/>
  <c r="P16" i="3"/>
  <c r="P15" i="3"/>
  <c r="P14" i="3"/>
  <c r="P13" i="3"/>
  <c r="P12" i="3"/>
  <c r="P11" i="3"/>
  <c r="P10" i="3"/>
  <c r="P9" i="3"/>
  <c r="P8" i="3"/>
  <c r="P7" i="3"/>
  <c r="P28" i="3" l="1"/>
  <c r="P27" i="3"/>
  <c r="P87" i="3"/>
  <c r="P177" i="3"/>
  <c r="P176" i="3"/>
  <c r="P127" i="3"/>
  <c r="P126" i="3"/>
</calcChain>
</file>

<file path=xl/sharedStrings.xml><?xml version="1.0" encoding="utf-8"?>
<sst xmlns="http://schemas.openxmlformats.org/spreadsheetml/2006/main" count="660" uniqueCount="339">
  <si>
    <t>PESO</t>
  </si>
  <si>
    <t>ACTIVIDADES</t>
  </si>
  <si>
    <t>RESPONSABLE</t>
  </si>
  <si>
    <t>P
E</t>
  </si>
  <si>
    <t>P</t>
  </si>
  <si>
    <t>E</t>
  </si>
  <si>
    <t>COMPONENTES</t>
  </si>
  <si>
    <t>SUB TOTAL Actualización mapa de riesgos de corrupción</t>
  </si>
  <si>
    <t>Secretaría General /GIT Gestón Contractual</t>
  </si>
  <si>
    <t>Git Servicio al Ciudadano</t>
  </si>
  <si>
    <t>Informe Publicado en PW</t>
  </si>
  <si>
    <t>SUBCOMPONENTES</t>
  </si>
  <si>
    <t>Oficina Asesora de Planeación</t>
  </si>
  <si>
    <t xml:space="preserve">Informe de Auditoría Interna. </t>
  </si>
  <si>
    <t>Mayo</t>
  </si>
  <si>
    <t>Diciembre</t>
  </si>
  <si>
    <t>Enero</t>
  </si>
  <si>
    <t>diciembre</t>
  </si>
  <si>
    <t>Febrero</t>
  </si>
  <si>
    <t>Marzo</t>
  </si>
  <si>
    <t>Fecha de inicio</t>
  </si>
  <si>
    <t>Fecha de terminación</t>
  </si>
  <si>
    <t>Abril</t>
  </si>
  <si>
    <t>Julio</t>
  </si>
  <si>
    <t>Git de Gestión de Servicios Administrativos</t>
  </si>
  <si>
    <t>Oficina de Difusión y Mercadeo/ Secretaria General/GIT servicio al ciudadano</t>
  </si>
  <si>
    <t xml:space="preserve">Secretaría General / GIT.Servicio al ciudadano / GIT.Talento Humano </t>
  </si>
  <si>
    <t xml:space="preserve">Octubre </t>
  </si>
  <si>
    <t xml:space="preserve">Mantenimientos realizados </t>
  </si>
  <si>
    <t>Registro SUIT actualizado</t>
  </si>
  <si>
    <t>Todas las áreas misionales del IGAC</t>
  </si>
  <si>
    <t>SECOP actualizado</t>
  </si>
  <si>
    <t xml:space="preserve">Enero </t>
  </si>
  <si>
    <t xml:space="preserve">GIT Control Disciplinario </t>
  </si>
  <si>
    <t>GIT Control Disciplinario - GIT Talento Humano</t>
  </si>
  <si>
    <t>Registros de socialización y publicación</t>
  </si>
  <si>
    <t xml:space="preserve">Secretaria General
Servicio al Ciudadano
Oficina de Informática
</t>
  </si>
  <si>
    <t>Agosto</t>
  </si>
  <si>
    <t>Diciembre (mensualmente se publican)</t>
  </si>
  <si>
    <t>Oficina de Difusión y Mercadeo</t>
  </si>
  <si>
    <t>Secretaría General - GIT de Gestión Documental - Oficina de Informatica y Telecomunicaciones
Oficina Asesora Jurídica</t>
  </si>
  <si>
    <t>PRODUCTO</t>
  </si>
  <si>
    <t>UNIDAD DE MEDIDA</t>
  </si>
  <si>
    <t xml:space="preserve">Política de Administración  Integral  de riesgos del IGAC </t>
  </si>
  <si>
    <t>Documento</t>
  </si>
  <si>
    <t>Mapas de Riesgos de Corrupción del IGAC</t>
  </si>
  <si>
    <t xml:space="preserve"> P</t>
  </si>
  <si>
    <t>Datos publicados</t>
  </si>
  <si>
    <t>Oficina de Informática y Telecomunicaciones publica la información que entreguen las áreas misionales</t>
  </si>
  <si>
    <t xml:space="preserve">Acompañamiento en la implementación del sistema de asignación de turnos </t>
  </si>
  <si>
    <t xml:space="preserve">Oficina de Informática y Telecomunicaciones/ GIT Servicio al ciudadano </t>
  </si>
  <si>
    <t>Atención de incidencias y requerimientos relacionados con la plataforma Lync</t>
  </si>
  <si>
    <t xml:space="preserve">Oficina de Informática y Telecomunicaciones </t>
  </si>
  <si>
    <t>N° de Servicios implementados y mantenidos</t>
  </si>
  <si>
    <t xml:space="preserve">Implementar servicios de interoperabilidad con las entidades del gobierno </t>
  </si>
  <si>
    <t xml:space="preserve">Oficina de Informatica y Telecomunicaciones </t>
  </si>
  <si>
    <t>Elaborar el instrumento Indice de Información Clasificada y reservada  en formato de hoja de cálculo de acuerdo al Decreto 1081 de 2015.</t>
  </si>
  <si>
    <t>Plan Publicado</t>
  </si>
  <si>
    <t>Seguimientos Publicados</t>
  </si>
  <si>
    <t>Un informe</t>
  </si>
  <si>
    <t>Publicacion de los Procesos</t>
  </si>
  <si>
    <t>Publicaciones de las TRD</t>
  </si>
  <si>
    <t>Mantener actualizado el instrumento Inventario de activos de información  en formato de hoja de cálculo de acuerdo al Decreto 1081 de 2015.</t>
  </si>
  <si>
    <t>GIT de Gestion Documental</t>
  </si>
  <si>
    <t xml:space="preserve"> Mantener actualizado el instrumento Indice de Información Clasificada y reservada  en formato de hoja de cálculo de acuerdo al Decreto 1081 de 2015.</t>
  </si>
  <si>
    <t xml:space="preserve"> Adoptar mediante Acto Administrativo los  siguientes instrumentos de Gestión de la Información: El Registro o  inventario de activos de información y el  Indice de Información Clasificada y Reservada. </t>
  </si>
  <si>
    <t>Publicaciones realizadas</t>
  </si>
  <si>
    <t>Adelantar el 100%  de los procesos disciplinarios en la Sede Central.</t>
  </si>
  <si>
    <t>Informe de los procesos disciplinarios</t>
  </si>
  <si>
    <t>marzo</t>
  </si>
  <si>
    <t>Publicacion actualizada de los contratos</t>
  </si>
  <si>
    <t>Publicar el Plan Anual de Adquisiciones y sus diferentes modificaciones durante la vigencia.</t>
  </si>
  <si>
    <t>Recopilar y consolidar la información de la matriz del plan anticorrupción y reportar a la oficina de comunicaciones; solicitar los avances cuatrimestrales y enviar a la oficina de Control interno  para su seguimiento.</t>
  </si>
  <si>
    <t>Plan Publicado e informes consolidados</t>
  </si>
  <si>
    <t>capacitaciones realizadas /registros de asistencia</t>
  </si>
  <si>
    <t>mayo</t>
  </si>
  <si>
    <t>Actualizar los costos de reproducción de los productos y servicios del Instituto.</t>
  </si>
  <si>
    <t xml:space="preserve">Participar en ferias y eventos nacionales como en algunas del servicio y atención al ciudadano convocadas por el DNP.
</t>
  </si>
  <si>
    <t>Número de ferias y eventos</t>
  </si>
  <si>
    <t>Oficina de Difusión y Mercadeo/Oficina Informática</t>
  </si>
  <si>
    <t xml:space="preserve">Elaborar y publicar mensualmente el presupuesto de Funcionamiento e Inversiones </t>
  </si>
  <si>
    <t>Publicar los Estados Financieros de las dos últimas vigencias, con corte a diciembre del año respectivo.</t>
  </si>
  <si>
    <t>Elaborar y Publicar el seguimiento trimestral de PAA</t>
  </si>
  <si>
    <t>Relacionar el estado de los procesos de contratación y publicarlo</t>
  </si>
  <si>
    <t xml:space="preserve">Publicar y comunicar los resultados de la gestión, actividades y  contenidos estratégicos de alto impacto producidos por el IGAC </t>
  </si>
  <si>
    <t xml:space="preserve"> Publicar las noticias y boletines de prensa del IGAC, en el Portal de Noticias del sitio web www.igac.gov.co, en las redes sociales (Facebook y Twitter), Igacnet, pantallas.                                                              Hacer seguimiento permanente a los comentarios que realicen los usuarios en redes sociales</t>
  </si>
  <si>
    <t>Noticias y Boletines publicados en el Portal de Noticias de la pagina web, redes sociales, igacnet y pantallas.
 Respuestas a los usuarios de redes (Twitter y Facebook)</t>
  </si>
  <si>
    <t xml:space="preserve"> Informar permanentemente sobre los tramites y servicios, publicaciones y la gestión institucional del IGAC</t>
  </si>
  <si>
    <t xml:space="preserve">Contenidos temáticos publicados </t>
  </si>
  <si>
    <t xml:space="preserve">Acciones de dialogo generadas a través de las redes sociales del IGAC relacionadas con los contenidos publicados y socializados </t>
  </si>
  <si>
    <t>Acciones de Dialogo</t>
  </si>
  <si>
    <t>Documento Plan de comunicaciones</t>
  </si>
  <si>
    <t>Publicar mensajes y contenidos sobre canales de atención al ciudadano</t>
  </si>
  <si>
    <t>Realizar actividades de socialización y/o campañas educativas, dirigida a los ciudadanos y funcionarios con el fin de promover los trámites del IGAC.</t>
  </si>
  <si>
    <t>Socializar el Protocolo de Atención y carta de trato digno al usuario</t>
  </si>
  <si>
    <t>piezas comunicativas o mensajes divulgados</t>
  </si>
  <si>
    <t>Documento publicado</t>
  </si>
  <si>
    <t xml:space="preserve">Socialización de política de datos personales. </t>
  </si>
  <si>
    <t xml:space="preserve"> Publicar en la página web el informe de solicitudes de acceso a la información recibidas a través de la página web institucional</t>
  </si>
  <si>
    <t>Abrll</t>
  </si>
  <si>
    <t>Resolucion de precios publicada</t>
  </si>
  <si>
    <t>Instrumento Indice Actualizado</t>
  </si>
  <si>
    <t>Acto Administrativo adoptado</t>
  </si>
  <si>
    <t>Instrumento Inventario de activos</t>
  </si>
  <si>
    <t xml:space="preserve">2. RACIONALIZACIÓN DE TRÁMITES
    20%
</t>
  </si>
  <si>
    <t xml:space="preserve">1. GESTIÓN DEL RIESGO DE CORRUPCIÓN - MAPA DE RIESGOS CORRUPCION 
   20%
</t>
  </si>
  <si>
    <t xml:space="preserve">1.1  Política de Administración de riesgos de Corrupción.                                       </t>
  </si>
  <si>
    <t>1.2. Construcción del Mapa de Riesgos de Corrupción</t>
  </si>
  <si>
    <t xml:space="preserve">1.3. Consulta y divulgación </t>
  </si>
  <si>
    <t>1.4. Monitoreo y revisión</t>
  </si>
  <si>
    <t>1.5. Seguimiento</t>
  </si>
  <si>
    <t>3. RENDICION DE CUENTAS 
       20%</t>
  </si>
  <si>
    <t>4. MECANISMOS PARA MEJORAR LA ATENCIÓN AL CIUDADANO 
                 20%</t>
  </si>
  <si>
    <t>4.2 Adecuación de espacios físicos de acuerdo a normatividad vigente  en materia de accesibilidad y señalización</t>
  </si>
  <si>
    <t>4.4 Lineamiento elaborado de grupos étnicos o culturales</t>
  </si>
  <si>
    <t>4.5 Dar a conocer a los funcionarios la guía de atención incluyente</t>
  </si>
  <si>
    <t>5.1  Registrar en el SUIT los requisitos de los trámites y OPA definidos en el Instituto según resolución No. 1495 de 17 de noviembre de 2016</t>
  </si>
  <si>
    <t xml:space="preserve"> 5.2 Garantizar el registro de los contratos que adelante el Instituto en el SECOP</t>
  </si>
  <si>
    <t>5.3 Plan Anual de Adquisiciones publicado</t>
  </si>
  <si>
    <t>5.4 Plan anticorrupción publicado y Información cuatrimestral consolidada y enviada a la Oficina de Control Interno</t>
  </si>
  <si>
    <t>SUBTOTAL MECANISMOS DE ATENCIÓN AL CIUDADANO</t>
  </si>
  <si>
    <t>Recopilar y consolidar el informe al congreso 2018</t>
  </si>
  <si>
    <t>Estrategia Plan Anticorrupción y de servicio al ciudadano Publicada y seguimientos publicados</t>
  </si>
  <si>
    <t>Divulgar la estrategia del el plan anti-corrupción y de servicio al ciudadano  adoptado por el IGAC y los seguimientos para el año 2019 en la sección de Transparencia y acceso a información</t>
  </si>
  <si>
    <t>informe de redes sociales y página web e Igacnet</t>
  </si>
  <si>
    <t>informes por capacitacion</t>
  </si>
  <si>
    <t>4,3 Articular el sistema gestión de correspondencia donde se incorpore y esté actualizada la información pública que se provea a la ciudadanía (seguimiento PQRSD)</t>
  </si>
  <si>
    <t xml:space="preserve">Elaboración de informes de control y seguimiento de las PQRDS que incluya siguiente información:
* Conocer el número de días hábiles que se demora en promedio la respuesta de una solicitud de información 
* Conocer el número de solicitudes de información y de derechos de petición que recibe mensualmente 
* Conoce el número de solicitudes de información que ha contestado de manera negativa </t>
  </si>
  <si>
    <t>abril</t>
  </si>
  <si>
    <t>Mesa de trabajo</t>
  </si>
  <si>
    <t>Definir los roles y responsabilidades de las diferentes áreas de la entidad, en materia de participación ciudadana</t>
  </si>
  <si>
    <t>Realizar respuestas escritas, en el término de quince días a las preguntas de los ciudadanos formuladas en el marco del proceso de rendición de cuentas y publicarlas en la página web o en los medios de difusión oficiales de las entidades</t>
  </si>
  <si>
    <t>Respuestas enviadas</t>
  </si>
  <si>
    <t>5,5  publicar en su sitio Web de Transparencia y acceso a la información los mecanismos para interponer PQRS y denuncias.</t>
  </si>
  <si>
    <t>5.7 Publicación de contenidos temáticos adicionales a los requeridos por la normatividad vigente</t>
  </si>
  <si>
    <t>5.9 Socializar a través de las herramientas de comunicación del IGAC la política de datos personales</t>
  </si>
  <si>
    <t xml:space="preserve">5.6 Publicación de contenidos temáticos requeridos como información de las escalas salariales de funcionarios y contratistas, </t>
  </si>
  <si>
    <t xml:space="preserve"> Realizar capacitaciones a las dependencias, GIT, o áreas del Insituto que tengan a su cargo elaborar respuestas a las solicitudes de acceso a la información pública, que permitan generar estándares del contenido y oportunidad en las respuestas a las solicitudes de información </t>
  </si>
  <si>
    <t>Conferencias relacionadas sobre la ley de transparencia y acceso a la informacion</t>
  </si>
  <si>
    <t>GIT Talento Humano y Secretaria General, GIT servicio al ciudadano</t>
  </si>
  <si>
    <t>Informe de resultado de la encuesta</t>
  </si>
  <si>
    <t>Informe de denuncias de corrupción</t>
  </si>
  <si>
    <t>1.1.1 Revisar y  actualizar la política de Administración Integral  de riesgos, si hay lugar a ello.</t>
  </si>
  <si>
    <t>1.1.2 Socializar  la Política de Administración  Integral  de riesgos del IGAC.</t>
  </si>
  <si>
    <t>1.2.1  Actualizar los mapas de riesgos de corrupción por procesos del IGAC.</t>
  </si>
  <si>
    <t xml:space="preserve">1.2.2 Realizar convocatoria o invitación  interna y externamente, para la actualización participativa  de los mapas de riesgos de corrupción del IGAC.  </t>
  </si>
  <si>
    <t xml:space="preserve">1.3.1 Publicar interna y externamente, los mapas de riesgos de corrupción por procesos del IGAC.  </t>
  </si>
  <si>
    <t xml:space="preserve">1.3.2 Socializar interna y externamente, los mapas de riesgos de corrupción por procesos del IGAC, a través de diferentes medios o canales  </t>
  </si>
  <si>
    <t xml:space="preserve">1.4.1  Desarrollar en Comité de mejoramiento el ítem relacionado con "Autoevaluación a la Administración del riesgo". </t>
  </si>
  <si>
    <t xml:space="preserve">3 capacitaciones o sensiblizaciones </t>
  </si>
  <si>
    <t>Socializar y Sensibilizar a funcionarios y contratistas frente a cumplimiento del nuevo  Código General Disciplinario.</t>
  </si>
  <si>
    <t>Promover la sustanciación del  100% de las indagaciones o Investigaciones disciplinarias que adelantan por competencia las DT y conocer los hechos generadores de corrupcion</t>
  </si>
  <si>
    <t>Acciones de comunicación</t>
  </si>
  <si>
    <t>Medios o Herramientas de comunicación internos implementados para divulgar información a los servidores del IGAC y a la ciudadanía en general.</t>
  </si>
  <si>
    <t>3 informes</t>
  </si>
  <si>
    <t>3 informes de los procesos disciplinarios y los hechos generadores de corrupción</t>
  </si>
  <si>
    <t>3 Campañas realizadas</t>
  </si>
  <si>
    <t xml:space="preserve"> 1.5.2 Realizar seguimiento a los riesgos de corrupción identificados para el año 2019 y publicarlos en la pagina web en la seccion de transparencia y acceso a la informacion</t>
  </si>
  <si>
    <t>1.5.1  Relación de actos de corrupción reportados o de conocimiento de la entidad</t>
  </si>
  <si>
    <t>Tienda virtual</t>
  </si>
  <si>
    <t>GIT de Contrataciòn</t>
  </si>
  <si>
    <t>GIT de servicio al ciudadano, Oficina de Difusión y Mercadeo (comunicaciones)  publica el informe entregado</t>
  </si>
  <si>
    <t>Comité Institucional de gestión y Desempeño y Secretaría General</t>
  </si>
  <si>
    <t>Comité Institucional de gestión y Desempeño/ Control Interno/Oficina de Difusión y Mercadeo/Secretaria General</t>
  </si>
  <si>
    <t>Informes publicados</t>
  </si>
  <si>
    <t>Oficina de Control Interno</t>
  </si>
  <si>
    <t xml:space="preserve">4.6 Canal presencial: Apoyo en la implementación del sistema de asignación de turnos </t>
  </si>
  <si>
    <t>Ejecución y mentenimiento de la tienda vitual</t>
  </si>
  <si>
    <t xml:space="preserve">Activos de información
Acto administrativo  </t>
  </si>
  <si>
    <t>Identificar y priorizar  los procesos para realizar el evantamiento de activos de información.
Realizar el levantamiento de activos de información de los procesos de la entidad priorizados.
Presentación a comité insitucional de gestión y desempeño
Elaboración y aprobación de acto administrativo</t>
  </si>
  <si>
    <t xml:space="preserve">Oficina Asesora juridica </t>
  </si>
  <si>
    <t>Oficina de Difusión y Mercadeo (Comunicaciones)</t>
  </si>
  <si>
    <t>Git Servicio al Ciudadano/ Oficina de Difusión y Mercadeo (Comunicaciones)</t>
  </si>
  <si>
    <t>Oficina de Difusión y Mercadeo Secretaria General / Oficina de Difusión y Mercadeo (Comunicaciones) publica</t>
  </si>
  <si>
    <t>GIT servicio al ciudadano. Git de Servicios Administrativos y Oficina de Difusión y Mercadeo (Comunicaciones)</t>
  </si>
  <si>
    <t>Git Servicio al Ciudadano  
 Oficina de Difusión y Mercadeo (Comunicaciones)</t>
  </si>
  <si>
    <t>Comité Institucional de Gestión y Desempeño. Oficina de Difusión y Mercadeo (Comunicaciones)</t>
  </si>
  <si>
    <t>Oficina Asesora de Planeación (consolida) / Toda la organización y Oficina de Difusión y Mercadeo (Comunicaciones) publica</t>
  </si>
  <si>
    <t>Oficina Asesora de Planeación/ Toda la organización y la Oficina de Difusión y Mercadeo (Comunicaciones) publica</t>
  </si>
  <si>
    <t>Oficina Asesora de Planeación consolida y Oficina de Difusión y Mercadeo (Comunicaciones) publica</t>
  </si>
  <si>
    <t>Secretaría General /GIT Financiera y Oficina de Difusión y Mercadeo (Comunicaciones) publica</t>
  </si>
  <si>
    <t>Toda la entidad enviará a la Oficina de Difusión y Mercadeo (Comunicaciones) las novedades para su publicación en página web</t>
  </si>
  <si>
    <t>Toda la entidad enviará a Difusión y mercadeo (Comunicaciones) los contenidos y/o  las novedades para su publicación en redes sociales,  página web e IGACNET</t>
  </si>
  <si>
    <t>Oficina de Difusión y Mercadeo (Comunicaciones) publica la información correspondiente</t>
  </si>
  <si>
    <t>Toda la entidad enviará a Difusion y mercadeo (comunicaciones) los contenidos y/o  las novedades para su publicación a través de la canales o herramientas de Comunicación (Comunicaciones) publica</t>
  </si>
  <si>
    <t xml:space="preserve"> La oficina asesora de planeacion elabora la estrategia y la oficina de control interno realiza los seguimientos envian a Difusion y Mercadeo (Comunicaciones) para su publicación en página web e Igacnet</t>
  </si>
  <si>
    <t>Git Servicio al Ciudadano/Oficina de Difusión y Mercadeo (Comunicaciones) publica</t>
  </si>
  <si>
    <t>Oficina Asesora Juridica 
GIT Contratación. Difusion y mercadeo (comunicaciones) publica</t>
  </si>
  <si>
    <t>Oficina Asesora de Planeación. Difusion y mercadeo (comunicaciones) publica</t>
  </si>
  <si>
    <t>Servicio al ciudadano. Secretaria General  Difusion y mercadeo (comunicaciones) publica</t>
  </si>
  <si>
    <t>Talento Humano. Secretaria General.  Difusion y mercadeo (comunicaciones)</t>
  </si>
  <si>
    <t>Oficina de Difusión y Mercadeo (Comunicaciones) publica</t>
  </si>
  <si>
    <t>Realizar la publicación de la evaluación de los acuerdos de gestión de los Gerentes Públicos. Informe de Gestión de la Oficina de Control Interno y auditorias de gestión y de calidad adelantadas en la vigencia.</t>
  </si>
  <si>
    <t xml:space="preserve">
Gestionar la viabilidad de traducir la información del IGAC (misión, visión, objetivos institucionales, valores institucionales y/o carta de trato digno) a lenguas de comunidades indígenas presentes en el país.</t>
  </si>
  <si>
    <t>4.7 Plataforma tecnológica para el funcionamiento del centro de relevo en direcciones territoriales operando</t>
  </si>
  <si>
    <t>N° de equipos
Informe</t>
  </si>
  <si>
    <t>Oficina de Informática y Telecomunicaciones/GIT Servicio al ciudadano</t>
  </si>
  <si>
    <t>Mantenimiento y seguimiento al funcionamiento de  la plataforma tecnológica del centro de relevo en direcciones territoriales</t>
  </si>
  <si>
    <t>Divulgación del procedimiento del servicio para la utilización del interprete de lenguaje de señas desde sede central y centro de relevos</t>
  </si>
  <si>
    <t>Difusion y mercadeo (comunicaciones)/ GIT Servicio al ciudadano</t>
  </si>
  <si>
    <t>Registros de la divulgación</t>
  </si>
  <si>
    <t>7 sedes instaladas</t>
  </si>
  <si>
    <t>Secretaría General / GIT.Servicio al ciudadano / Informatica y telecomunicaciones/Gestsión Documental</t>
  </si>
  <si>
    <t>Oficina de Difusión y Mercadeo (Comunicaciones) publica la encuesta por el GIT de servicio al ciudadano/Informática</t>
  </si>
  <si>
    <t>Realizacion de la encuesta, publicacion, tabulacion e informe de la encuesta</t>
  </si>
  <si>
    <t>Mantenimiento y actualización del portal de datos abiertos del IGAC.
Mantener actualizada la información en el portal de datos abiertos del estado colombiano.</t>
  </si>
  <si>
    <t xml:space="preserve">Adecuar y acondicionar los espacios de entrada y acceso de la sede central y las sedes priorizadas en el plan  de accion anual 2019 y que no hayan sido adecuadas aun </t>
  </si>
  <si>
    <t>FECHA PROGRAMADA AÑO 2019</t>
  </si>
  <si>
    <t>Incluir condiciones de  accesibilidad  a  los  ciudadanos, de tecnologías amigables con el planeta y señalización, en las sedes priorizadas e incluidas en el Plan de Infraestructura IGAC 2019</t>
  </si>
  <si>
    <t>Porcentaje de ejecución del Plan de Infraestructura 2019</t>
  </si>
  <si>
    <t>Programación/ Avances  - 2019</t>
  </si>
  <si>
    <t>Programación/ Avance
TOTAL</t>
  </si>
  <si>
    <t xml:space="preserve">SUBTOTAL    MECANISMOS PARA LA TRANSPARENCIA Y ACCESO A LA INFORMACIÓN </t>
  </si>
  <si>
    <t>SUBTOTAL RENDICIÓN DE CUENTAS</t>
  </si>
  <si>
    <t>SUBTOTAL GESTIÓN DEL RIESGO DE CORRUPCIÓN-MAPA DE RIESGOS DE CORRUPCIÓN</t>
  </si>
  <si>
    <t>3.2      Portal de datos abiertos</t>
  </si>
  <si>
    <t>3.1    Equipo de trabajo y capacitación</t>
  </si>
  <si>
    <t>Conformar el equipo de trabajo que lidere el proceso de planeación e implementacion de los ejercicios de rendicion de cuentas</t>
  </si>
  <si>
    <t>Comité Institucional de Gestion y Desempeño</t>
  </si>
  <si>
    <t>Difusion y Mercadeo (comunicaciones)/ GIT de talento humano</t>
  </si>
  <si>
    <t>Acciones de capacitación que incluyan gestión y producción de información institucional asociada a los objetivos de Desarrollo sostenible ODS y Derechos Humanos DDHH</t>
  </si>
  <si>
    <t>Recopilar y consolidar el informe de gestión 2018 para su publicación.</t>
  </si>
  <si>
    <t>3.3    Publicación mensual de la ejecución presupuestal de funcionamiento e inversiones.</t>
  </si>
  <si>
    <t>3.4  Estados Financieros Publicados</t>
  </si>
  <si>
    <t>Todas las áreas misionales, CIAF con el  apoyo de  la Oficina Oficina de Difusión y Mercadeo (Comunicaciones)</t>
  </si>
  <si>
    <t>3.6   Seguimiento trimestral del Plan Accion Anual Publicado</t>
  </si>
  <si>
    <t>3.7  Informe Ejecutivo  Institucional</t>
  </si>
  <si>
    <t>3.8   Informe de Gestión Institucional</t>
  </si>
  <si>
    <t>3.9   Relación de Procesos de Contratacion publicados</t>
  </si>
  <si>
    <t>3.10 Publicaciones realizadas a través de la página web</t>
  </si>
  <si>
    <t>3.11  Página Web e Igacnet con noticias actualizadas</t>
  </si>
  <si>
    <t>3.13    Publicaciones a través de los canales o herramientas de comunicación, información sobre trámites y servicios y publicaciones del IGAC</t>
  </si>
  <si>
    <t>3.16   Acciones de comunicación
Informe de rendición de cuentas por redes sociales</t>
  </si>
  <si>
    <t>3.17  Plan de Comunicaciones del año 2019 aprobado</t>
  </si>
  <si>
    <t xml:space="preserve">3.18  Participación en 30 ferias a nivel Nacional y en algunas  del servicio y atención al ciudadano convocadas por el DNP. </t>
  </si>
  <si>
    <t>3.19 Acciones de dialogo generadas en redes sociales</t>
  </si>
  <si>
    <t>Tres (3) informes</t>
  </si>
  <si>
    <t>Oficina de Difusión y Mercadeo (Comunicaciones) con el apoyo de la Oficina Asesora de Planeación</t>
  </si>
  <si>
    <t>Acta del Comité institucional donde queda conformado el equipo de trabajo</t>
  </si>
  <si>
    <t>3.23 Evaluar y Verificar el cumplimiento de la estrategia , incluyendo la eficacia y pertinencia de los mecanismos de participación ciudadana, establecidos en el cronograma</t>
  </si>
  <si>
    <t>Evaluaciones del cumplimiento de la estrategia de los mecanismos de participacion ciudadana en la entidad</t>
  </si>
  <si>
    <t>Establecer el procedimiento de adecuación,producción y divulgacion de la información que empleara la entidad en cada tipo de espacio de dialogo, incluyendo el formato interno de reporte de actividades y otros formatos que sean necesarios.</t>
  </si>
  <si>
    <t>Procedimiento de rendición de cuentas</t>
  </si>
  <si>
    <t>100% de las actividades realizadas</t>
  </si>
  <si>
    <t>Dciembre</t>
  </si>
  <si>
    <t>febrero</t>
  </si>
  <si>
    <t>Aplicar despues de cada actividad de rendicion de cuentas la encuesta de percepcion de los servidores públicos y ciudadanos</t>
  </si>
  <si>
    <t>3. Responsabilidad
     15%</t>
  </si>
  <si>
    <t>4. Promoción efectiva de la participación ciudadana
        10%</t>
  </si>
  <si>
    <t>1. Estructura Administrativa y direccionamiento Estratégico</t>
  </si>
  <si>
    <t>3. Talento Humano
          15%</t>
  </si>
  <si>
    <t>4. Normativo y procedimental</t>
  </si>
  <si>
    <t>5. Relacionamiento con el ciudadano</t>
  </si>
  <si>
    <t>1. Transparencia Activa
  40%</t>
  </si>
  <si>
    <t>3. Elaboración de los instrumentos de gestión de la información               40%</t>
  </si>
  <si>
    <t>4. Criterio diferencial de acceso a la información pública</t>
  </si>
  <si>
    <t>5. Conocimientos y criterios sobre transparencia y acceso a la información pública</t>
  </si>
  <si>
    <t>5. Monitoreo del acceso a la información pública</t>
  </si>
  <si>
    <t>3.24 Recopilar recomendaciones y sugerencias de los servidores públicos y ciudadanía a las actividades de capacitación, garantizando la cualificación de futuras actividades.</t>
  </si>
  <si>
    <t>TOTAL MATRIZ DE RENDICION DE CUENTAS VIGENCIA 2019</t>
  </si>
  <si>
    <t>TOTAL MECANISMOS PARA MEJORAR LA ATENCIÓN AL CIUDADANO VIGENCIA 2019</t>
  </si>
  <si>
    <t>TOTAL SUBCOMPONENTE  MECANISMOS PARA LA TRANSPARENCIA Y ACCESO A LA INFORMACION  VIGENCIA 2019</t>
  </si>
  <si>
    <r>
      <t>1. Información de calidad y en lenguaje comprensible 
                 40</t>
    </r>
    <r>
      <rPr>
        <strike/>
        <sz val="10"/>
        <rFont val="Arial"/>
        <family val="2"/>
      </rPr>
      <t>%</t>
    </r>
  </si>
  <si>
    <r>
      <rPr>
        <b/>
        <sz val="10"/>
        <rFont val="Arial"/>
        <family val="2"/>
      </rPr>
      <t xml:space="preserve"> </t>
    </r>
    <r>
      <rPr>
        <sz val="10"/>
        <rFont val="Arial"/>
        <family val="2"/>
      </rPr>
      <t>Rendición de cuentas permanente a través de la publicación de información y contenidos temáticos relacionados con la gestión del IGAC en las redes sociales, página web institucional e IGACNET. Publicación de  los resultados consolidados de las actividades de participación</t>
    </r>
  </si>
  <si>
    <r>
      <t>2. Diálogo de doble via con la ciudadanía y sus organizaciones
      35</t>
    </r>
    <r>
      <rPr>
        <strike/>
        <sz val="10"/>
        <rFont val="Arial"/>
        <family val="2"/>
      </rPr>
      <t>%</t>
    </r>
  </si>
  <si>
    <r>
      <rPr>
        <sz val="10"/>
        <color indexed="10"/>
        <rFont val="Arial"/>
        <family val="2"/>
      </rPr>
      <t xml:space="preserve">        </t>
    </r>
    <r>
      <rPr>
        <sz val="10"/>
        <rFont val="Arial"/>
        <family val="2"/>
      </rPr>
      <t xml:space="preserve">Secretaría General. 
GIT Servicio al Ciudadano/ articulacion con gestion Documental
  </t>
    </r>
  </si>
  <si>
    <r>
      <rPr>
        <b/>
        <sz val="10"/>
        <rFont val="Arial"/>
        <family val="2"/>
      </rPr>
      <t xml:space="preserve"> </t>
    </r>
    <r>
      <rPr>
        <sz val="10"/>
        <rFont val="Arial"/>
        <family val="2"/>
      </rPr>
      <t>Mantener actualizadas las TRD y publicadas.</t>
    </r>
  </si>
  <si>
    <t>DIMENSIÓN MIPG</t>
  </si>
  <si>
    <t>Control Interno</t>
  </si>
  <si>
    <t>Gestión con valores para resultados</t>
  </si>
  <si>
    <t>Información y comunicación</t>
  </si>
  <si>
    <r>
      <t xml:space="preserve"> Estrategia de Racionalización de Trámites 
(componente que puede ser consultado en la ruta   </t>
    </r>
    <r>
      <rPr>
        <b/>
        <i/>
        <u/>
        <sz val="10"/>
        <rFont val="Arial"/>
        <family val="2"/>
      </rPr>
      <t>https://www.igac.gov.co/es/contenido/plan-anticorrupcion-y-de-atencion-al-ciudadano-</t>
    </r>
    <r>
      <rPr>
        <i/>
        <u/>
        <sz val="10"/>
        <rFont val="Arial"/>
        <family val="2"/>
      </rPr>
      <t>del-igac)</t>
    </r>
  </si>
  <si>
    <t>Número de personas capacitadas</t>
  </si>
  <si>
    <t>noviembre</t>
  </si>
  <si>
    <t>3.5     Plan de Accion Anual Publicado</t>
  </si>
  <si>
    <t>Elaborar y publicar anualmente el Plan de Acción Anual</t>
  </si>
  <si>
    <t>Julio, Octubre 2019, Enero 2020</t>
  </si>
  <si>
    <t>3.12   Publicaciones en el Portal de Noticias de la pagina web, boletines de prensa, y atender en redes sociales (Twitter y Facebook) las respuestas a los usuarios de estas redes</t>
  </si>
  <si>
    <t xml:space="preserve">Estrategia de comunicaciones para socializar y divulgar a la ciudadanía y públicos objetivos la audiencia pública de rendición de cuentas anual del IGAC. </t>
  </si>
  <si>
    <t>3.14   Acciones de Diálogo lideradas por las áreas misionales, según plan de acción vigente (Mínimo 2 por cada área misional).</t>
  </si>
  <si>
    <t>3.15  Publicaciones en la página web, Igacnet</t>
  </si>
  <si>
    <t>Acciones de Dialogo con los Ciudadanos o grupos de interés, en temas misionales</t>
  </si>
  <si>
    <t>3.20. Definir el procedimiento que empleará la entidad en cada tipo de espacio de diálogo</t>
  </si>
  <si>
    <t xml:space="preserve">3.22  Informe cuatrimestral consolidado de los resultados de la implementacion de la estrategia de rendicion de cuentas y presentarlo al Comité Institucional de Gestión y Desempeño
 </t>
  </si>
  <si>
    <t>Realizar la encuesta para la evaluación del Evento Público de la (las) audiencias públicas de rendición de cuentas.
La Oficina de Difusión y Mercadeo tabula el resultado de las encuestas del Evento Público de la (las) audiencias públicas de rendición de cuentas y/o estrategía de rendición de cuentas.
La Oficina de Control Interno realiza las conclusiones de la audiencia pública de rendición de cuentas  incluyendo los resultados de las encuestas.
Oficina Asesora de Planeación presenta los resultados al Comité Institucional de Gestión y Desempeño.</t>
  </si>
  <si>
    <t>Acta de resultados</t>
  </si>
  <si>
    <t>Socializacion de la guía de atencion incluyente del DNP a los funcionarios de la entidad.</t>
  </si>
  <si>
    <t>Publicacion de resolución de pagos por contratacion y escalas salariales de funcionarios</t>
  </si>
  <si>
    <t>Publicaciones de las escalas salariales y de resolución de pago a contratistas</t>
  </si>
  <si>
    <t>Relación de temáticas  publicadas</t>
  </si>
  <si>
    <t xml:space="preserve"> Identificar información institucional de interés a los ciudadanos o grupos de interés, adicional a la mínima requerida por la normatividad vigente.</t>
  </si>
  <si>
    <t>5.8 Publicación en sitio Web de Transparencia y acceso a la información. de los informes de gestión, evaluación y auditoría</t>
  </si>
  <si>
    <t xml:space="preserve">N° de procesos con índice de información clasificada y reservada </t>
  </si>
  <si>
    <t>3.25  Recopilar las preguntas de los ciudadanos en los procesos de rendicion de cuentas que no se logren contestar en cada uno de los eventos</t>
  </si>
  <si>
    <t>3.26 Encuesta y presentación de los resultados de los eventos de rendicion de cuentas al Comité Institucional de Gestión y Desempeño</t>
  </si>
  <si>
    <t>Una caracterización</t>
  </si>
  <si>
    <t>Revisión o ajuste de ser necesario de la caracterización de los grupos de valor</t>
  </si>
  <si>
    <t>Servicio al ciudadano. Secretaria General</t>
  </si>
  <si>
    <t>3.21 Formato interno de reporte de las actividades de participación ciudadana y rendición de cuentas diligenciado</t>
  </si>
  <si>
    <t xml:space="preserve">Diligenciar el formato interno de reporte de las actividades de participación ciudadana y rendición de cuentas </t>
  </si>
  <si>
    <t xml:space="preserve">Analizar los resultados obtenidos con base en la consolidación de los formatos internos de reporte  aportados por las áreas misionales y de apoyo identificando: 
</t>
  </si>
  <si>
    <t>Todas las áreas/Oficina de Difusión y Mercadeo publica/ Secretaria General/GIT servicio al ciudadano consolida la información</t>
  </si>
  <si>
    <t xml:space="preserve"> </t>
  </si>
  <si>
    <t>4.1  La divulgación del servicio en las redes del igac</t>
  </si>
  <si>
    <t>4.8 Conformar un equipo de trabajo (que cuente con personal de areas misionales y de apoyo a la gestión) que lidere el proceso de planeación de la participación</t>
  </si>
  <si>
    <t xml:space="preserve">4.9 Tienda Virtual en funcionamiento como un canal de venta online de  quince (15) publicaciones de  la Entidad. </t>
  </si>
  <si>
    <t xml:space="preserve">4.10 Canal Telefónico: Soporte y mantenimiento de la red de comunicaciones unificadas (Lync) </t>
  </si>
  <si>
    <t xml:space="preserve">4.11 Socializar y divulgar a través de las herramientas de comunicación del IGAC información relacionada con los canales de atención </t>
  </si>
  <si>
    <t>4.12 Publicación en Página Web y correo Institucional</t>
  </si>
  <si>
    <t>4.13  Publicación en Página Web y herramientas de comunicación</t>
  </si>
  <si>
    <t>4.14  Informe cuatrimestral  de los procesos disciplinarios</t>
  </si>
  <si>
    <t>4.15  Informe de los procesos disciplinarios adelantados en las D.T. y los hechos de corrupción</t>
  </si>
  <si>
    <t>4.16 Funcionarios y contratistas sensibilizados</t>
  </si>
  <si>
    <t>4.17 Servicios de interoperabilidad con entidades de gobierno</t>
  </si>
  <si>
    <t>4.18 Caracterizacion de los grupos de valor actualizada</t>
  </si>
  <si>
    <t>Piezas de comunicación publicadas y/o lista de asistencia</t>
  </si>
  <si>
    <t>Socialización frente al procedimiento de interponer PQRSD</t>
  </si>
  <si>
    <t>Instalación de una aplicación  en IOS y Android donde el ciudadano presente una petición, Queja, Reclamo y/o Denuncia.</t>
  </si>
  <si>
    <t>Aplicación Instalada</t>
  </si>
  <si>
    <t>Disponer de los canales de comunicación de acuerdo a las necesidades de los ciudadanos acorde a los lineamientos del MIPG.</t>
  </si>
  <si>
    <t xml:space="preserve">GIT servicio al ciudadano. Git de Servicios Administrativos y Oficina de Difusión y Mercadeo (Comunicaciones)/ Oficina de Informática y Telecomunicaciones </t>
  </si>
  <si>
    <t>GIT servicio al ciudadano presenta las necesidades. Git de Servicios  Administrativos/Secretaria General</t>
  </si>
  <si>
    <t>5.10 Plataforma que facilite al ciudadano informacion sobre el estado de su PQRS desde su recepción hasta su respuesta</t>
  </si>
  <si>
    <t>5.11 Personal capacitado en la atención a solicitudes de acceso a información pública</t>
  </si>
  <si>
    <t>5.12 Acto Administrativo para publicar</t>
  </si>
  <si>
    <t>5.13 Activos de información publicados</t>
  </si>
  <si>
    <t>5.14 Índice de información clasificada y reservada</t>
  </si>
  <si>
    <t>5.15 TRD actualizadas y publicadas</t>
  </si>
  <si>
    <t>5.16 Inventario Actualizado</t>
  </si>
  <si>
    <t>5.17 Instrumento Indice de informacion actualizado</t>
  </si>
  <si>
    <t>5.18 Actos Administrativos para publicar</t>
  </si>
  <si>
    <t xml:space="preserve">5.19 caracterización de los ciudadanos que son usuarios de sus bienes y servicios con el fin de ajustar y adaptar sus procesos de acuerdo a sus necesidades </t>
  </si>
  <si>
    <t>5.20 Adecuación de los espacios físicos de la organización para que sean fácilmente accesibles para personas en condición de discapacidad</t>
  </si>
  <si>
    <t xml:space="preserve">5.21  Capacitar a los funcionarios de la entidad sobre la Ley de Transparencia y acceso a la información pública enfocada a comprender que el acceso a la información pública es un derecho fundamental que permite el ejercicio de otros derechos fundamentales de los ciudadanos </t>
  </si>
  <si>
    <t>5.22 Publicación en página web</t>
  </si>
  <si>
    <t>5.23 Encuesta de satisfacción del ciudadano sobre Transparencia y acceso a la información en su sitio Web oficial</t>
  </si>
  <si>
    <t>Responsables de procesos en la Sede Central y  Directores Territoriales.
Nota:  La Oficina Asesora de Planeaciòn consolida el seguimiento cuatrimestral al cumplimiento de la actividad.</t>
  </si>
  <si>
    <t>5. MECANISMOS PARA LA TRANSPARENCIA Y ACCESO A LA INFORMACION 
      20%</t>
  </si>
  <si>
    <t>PLAN ANTICORRUPCIÓN, DE ATENCION AL CIUDADANO Y DE PARTICIPACIÓN 
"INSTITUTO GEOGRAFICO AGUSTIN CODAZZI"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</si>
</sst>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1"/>
      <color theme="1"/>
      <name val="Calibri"/>
      <family val="2"/>
      <scheme val="minor"/>
    </font>
    <font>
      <sz val="10"/>
      <name val="Arial"/>
      <family val="2"/>
    </font>
    <font>
      <sz val="14"/>
      <color theme="1"/>
      <name val="Arial"/>
      <family val="2"/>
    </font>
    <font>
      <sz val="10"/>
      <color theme="1"/>
      <name val="Arial"/>
      <family val="2"/>
    </font>
    <font>
      <b/>
      <sz val="12"/>
      <name val="Arial"/>
      <family val="2"/>
    </font>
    <font>
      <b/>
      <sz val="10"/>
      <color theme="1"/>
      <name val="Arial"/>
      <family val="2"/>
    </font>
    <font>
      <b/>
      <sz val="10"/>
      <color theme="0"/>
      <name val="Arial"/>
      <family val="2"/>
    </font>
    <font>
      <b/>
      <sz val="10"/>
      <name val="Arial"/>
      <family val="2"/>
    </font>
    <font>
      <strike/>
      <sz val="10"/>
      <name val="Arial"/>
      <family val="2"/>
    </font>
    <font>
      <sz val="10"/>
      <color indexed="10"/>
      <name val="Arial"/>
      <family val="2"/>
    </font>
    <font>
      <b/>
      <sz val="18"/>
      <color theme="1"/>
      <name val="Arial"/>
      <family val="2"/>
    </font>
    <font>
      <i/>
      <u/>
      <sz val="10"/>
      <name val="Arial"/>
      <family val="2"/>
    </font>
    <font>
      <b/>
      <i/>
      <u/>
      <sz val="10"/>
      <name val="Arial"/>
      <family val="2"/>
    </font>
    <font>
      <sz val="9"/>
      <color theme="1"/>
      <name val="Arial"/>
      <family val="2"/>
    </font>
    <font>
      <b/>
      <sz val="24"/>
      <color theme="1"/>
      <name val="Arial"/>
      <family val="2"/>
    </font>
    <font>
      <sz val="9"/>
      <name val="Arial"/>
      <family val="2"/>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00B050"/>
        <bgColor indexed="64"/>
      </patternFill>
    </fill>
    <fill>
      <patternFill patternType="solid">
        <fgColor theme="9" tint="0.59999389629810485"/>
        <bgColor indexed="64"/>
      </patternFill>
    </fill>
  </fills>
  <borders count="41">
    <border>
      <left/>
      <right/>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2" fillId="0" borderId="0"/>
  </cellStyleXfs>
  <cellXfs count="168">
    <xf numFmtId="0" fontId="0" fillId="0" borderId="0" xfId="0"/>
    <xf numFmtId="0" fontId="3" fillId="0" borderId="0" xfId="0" applyFont="1" applyBorder="1"/>
    <xf numFmtId="0" fontId="4" fillId="0" borderId="0" xfId="0" applyFont="1" applyBorder="1"/>
    <xf numFmtId="0" fontId="2" fillId="4" borderId="15" xfId="0" applyFont="1" applyFill="1" applyBorder="1" applyAlignment="1">
      <alignment horizontal="center" vertical="center" wrapText="1"/>
    </xf>
    <xf numFmtId="0" fontId="2" fillId="4" borderId="13" xfId="0" applyFont="1" applyFill="1" applyBorder="1" applyAlignment="1">
      <alignment horizontal="center" vertical="center" wrapText="1"/>
    </xf>
    <xf numFmtId="16" fontId="2" fillId="4" borderId="3" xfId="0" applyNumberFormat="1" applyFont="1" applyFill="1" applyBorder="1" applyAlignment="1">
      <alignment horizontal="center" vertical="center" wrapText="1"/>
    </xf>
    <xf numFmtId="0" fontId="4" fillId="2" borderId="0" xfId="0" applyFont="1" applyFill="1" applyBorder="1"/>
    <xf numFmtId="0" fontId="3" fillId="0" borderId="4" xfId="0" applyFont="1" applyBorder="1"/>
    <xf numFmtId="0" fontId="3" fillId="2" borderId="0" xfId="0" applyFont="1" applyFill="1" applyBorder="1"/>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xf>
    <xf numFmtId="0" fontId="4" fillId="2" borderId="3" xfId="0" applyFont="1" applyFill="1" applyBorder="1" applyAlignment="1">
      <alignment horizontal="center" wrapText="1"/>
    </xf>
    <xf numFmtId="0" fontId="4" fillId="2" borderId="3" xfId="0" applyFont="1" applyFill="1" applyBorder="1" applyAlignment="1">
      <alignment horizontal="center"/>
    </xf>
    <xf numFmtId="0" fontId="4" fillId="2" borderId="3" xfId="0" applyFont="1" applyFill="1" applyBorder="1"/>
    <xf numFmtId="9" fontId="4" fillId="2" borderId="3" xfId="0" applyNumberFormat="1" applyFont="1" applyFill="1" applyBorder="1" applyAlignment="1">
      <alignment horizontal="center" vertical="center"/>
    </xf>
    <xf numFmtId="10" fontId="4" fillId="2" borderId="0" xfId="0" applyNumberFormat="1" applyFont="1" applyFill="1" applyBorder="1"/>
    <xf numFmtId="9" fontId="4" fillId="2" borderId="3" xfId="0" applyNumberFormat="1" applyFont="1" applyFill="1" applyBorder="1" applyAlignment="1">
      <alignment horizontal="center"/>
    </xf>
    <xf numFmtId="0" fontId="6" fillId="0" borderId="0" xfId="0" applyFont="1" applyBorder="1" applyAlignment="1">
      <alignment horizontal="center" wrapText="1"/>
    </xf>
    <xf numFmtId="0" fontId="7" fillId="8" borderId="14"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2" fillId="2" borderId="13" xfId="0" applyFont="1" applyFill="1" applyBorder="1" applyAlignment="1">
      <alignment horizontal="center" vertical="center" wrapText="1"/>
    </xf>
    <xf numFmtId="10" fontId="2" fillId="2" borderId="3" xfId="0" applyNumberFormat="1" applyFont="1" applyFill="1" applyBorder="1" applyAlignment="1">
      <alignment horizontal="center" vertical="center"/>
    </xf>
    <xf numFmtId="10" fontId="2" fillId="2" borderId="6"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10" fontId="2" fillId="9" borderId="3" xfId="0" applyNumberFormat="1" applyFont="1" applyFill="1" applyBorder="1" applyAlignment="1">
      <alignment horizontal="center" vertical="center"/>
    </xf>
    <xf numFmtId="9" fontId="4" fillId="9" borderId="3" xfId="0" applyNumberFormat="1" applyFont="1" applyFill="1" applyBorder="1" applyAlignment="1">
      <alignment horizontal="center" vertical="center"/>
    </xf>
    <xf numFmtId="10" fontId="2" fillId="6" borderId="3" xfId="0" applyNumberFormat="1" applyFont="1" applyFill="1" applyBorder="1" applyAlignment="1">
      <alignment horizontal="center" vertical="center"/>
    </xf>
    <xf numFmtId="10" fontId="2" fillId="3" borderId="3" xfId="0" applyNumberFormat="1" applyFont="1" applyFill="1" applyBorder="1" applyAlignment="1">
      <alignment horizontal="center" vertical="center"/>
    </xf>
    <xf numFmtId="10" fontId="2" fillId="9" borderId="10" xfId="0" applyNumberFormat="1" applyFont="1" applyFill="1" applyBorder="1" applyAlignment="1">
      <alignment horizontal="center" vertical="center"/>
    </xf>
    <xf numFmtId="0" fontId="8" fillId="2" borderId="7" xfId="0" applyFont="1" applyFill="1" applyBorder="1" applyAlignment="1">
      <alignment horizontal="center" vertical="center" wrapText="1"/>
    </xf>
    <xf numFmtId="10" fontId="4" fillId="9" borderId="3" xfId="0" applyNumberFormat="1" applyFont="1" applyFill="1" applyBorder="1" applyAlignment="1">
      <alignment horizontal="center" vertical="center"/>
    </xf>
    <xf numFmtId="0" fontId="4" fillId="2" borderId="3" xfId="0" applyFont="1" applyFill="1" applyBorder="1" applyAlignment="1">
      <alignment horizontal="center" vertical="center" wrapText="1"/>
    </xf>
    <xf numFmtId="9" fontId="2" fillId="2" borderId="6" xfId="0" applyNumberFormat="1" applyFont="1" applyFill="1" applyBorder="1" applyAlignment="1">
      <alignment horizontal="center" vertical="center"/>
    </xf>
    <xf numFmtId="9" fontId="4" fillId="2" borderId="0" xfId="0" applyNumberFormat="1" applyFont="1" applyFill="1" applyBorder="1"/>
    <xf numFmtId="9" fontId="2" fillId="6" borderId="6" xfId="0" applyNumberFormat="1" applyFont="1" applyFill="1" applyBorder="1" applyAlignment="1">
      <alignment horizontal="center" vertical="center"/>
    </xf>
    <xf numFmtId="9" fontId="2" fillId="3" borderId="6" xfId="0" applyNumberFormat="1" applyFont="1" applyFill="1" applyBorder="1" applyAlignment="1">
      <alignment horizontal="center" vertical="center"/>
    </xf>
    <xf numFmtId="9" fontId="4" fillId="0" borderId="0" xfId="0" applyNumberFormat="1" applyFont="1" applyBorder="1"/>
    <xf numFmtId="9" fontId="2" fillId="9" borderId="6" xfId="0" applyNumberFormat="1" applyFont="1" applyFill="1" applyBorder="1" applyAlignment="1">
      <alignment horizontal="center" vertical="center"/>
    </xf>
    <xf numFmtId="9" fontId="2" fillId="2" borderId="3"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justify" vertical="center" wrapText="1"/>
    </xf>
    <xf numFmtId="10" fontId="2" fillId="2" borderId="8"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10" fontId="2" fillId="2" borderId="10"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11" fillId="2" borderId="38" xfId="0" applyFont="1" applyFill="1" applyBorder="1" applyAlignment="1">
      <alignment horizontal="center" vertical="center" textRotation="90" wrapText="1"/>
    </xf>
    <xf numFmtId="0" fontId="15" fillId="2" borderId="38" xfId="0" applyFont="1" applyFill="1" applyBorder="1" applyAlignment="1">
      <alignment horizontal="center" vertical="center" textRotation="90" wrapText="1"/>
    </xf>
    <xf numFmtId="9" fontId="2" fillId="2" borderId="8" xfId="1" applyFont="1" applyFill="1" applyBorder="1" applyAlignment="1">
      <alignment horizontal="center" vertical="center" wrapText="1"/>
    </xf>
    <xf numFmtId="9" fontId="2" fillId="2" borderId="2" xfId="1" applyFont="1" applyFill="1" applyBorder="1" applyAlignment="1">
      <alignment horizontal="center" vertical="center" wrapText="1"/>
    </xf>
    <xf numFmtId="9" fontId="2" fillId="2" borderId="24" xfId="1"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3" xfId="0" applyFont="1" applyFill="1" applyBorder="1" applyAlignment="1">
      <alignment horizontal="left" vertical="top" wrapText="1"/>
    </xf>
    <xf numFmtId="0" fontId="2" fillId="2" borderId="25" xfId="0" applyFont="1" applyFill="1" applyBorder="1" applyAlignment="1">
      <alignment horizontal="center" vertical="center" wrapText="1"/>
    </xf>
    <xf numFmtId="0" fontId="15" fillId="2" borderId="40" xfId="0" applyFont="1" applyFill="1" applyBorder="1" applyAlignment="1">
      <alignment horizontal="center" vertical="center" textRotation="90" wrapText="1"/>
    </xf>
    <xf numFmtId="10" fontId="2" fillId="2" borderId="8" xfId="1" applyNumberFormat="1" applyFont="1" applyFill="1" applyBorder="1" applyAlignment="1">
      <alignment horizontal="center" vertical="center" wrapText="1"/>
    </xf>
    <xf numFmtId="10" fontId="2" fillId="2" borderId="2" xfId="1" applyNumberFormat="1" applyFont="1" applyFill="1" applyBorder="1" applyAlignment="1">
      <alignment horizontal="center" vertical="center" wrapText="1"/>
    </xf>
    <xf numFmtId="10" fontId="2" fillId="2" borderId="10" xfId="1" applyNumberFormat="1" applyFont="1" applyFill="1" applyBorder="1" applyAlignment="1">
      <alignment horizontal="center" vertical="center" wrapText="1"/>
    </xf>
    <xf numFmtId="10" fontId="2" fillId="2" borderId="8" xfId="0" applyNumberFormat="1" applyFont="1" applyFill="1" applyBorder="1" applyAlignment="1">
      <alignment horizontal="center" vertical="center"/>
    </xf>
    <xf numFmtId="10" fontId="2" fillId="2" borderId="10" xfId="0" applyNumberFormat="1" applyFont="1" applyFill="1" applyBorder="1" applyAlignment="1">
      <alignment horizontal="center" vertical="center"/>
    </xf>
    <xf numFmtId="0" fontId="5" fillId="2" borderId="7" xfId="0" applyFont="1" applyFill="1" applyBorder="1" applyAlignment="1">
      <alignment horizontal="left" vertical="center" wrapText="1"/>
    </xf>
    <xf numFmtId="0" fontId="5" fillId="2" borderId="27" xfId="0" applyFont="1" applyFill="1" applyBorder="1" applyAlignment="1">
      <alignment horizontal="left" vertical="center" wrapText="1"/>
    </xf>
    <xf numFmtId="10" fontId="2" fillId="2" borderId="3"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4" xfId="0" applyFont="1" applyFill="1" applyBorder="1" applyAlignment="1">
      <alignment horizontal="center" vertical="center" wrapText="1"/>
    </xf>
    <xf numFmtId="10" fontId="2" fillId="2" borderId="3" xfId="1"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14" fontId="2" fillId="2" borderId="10" xfId="0" applyNumberFormat="1" applyFont="1" applyFill="1" applyBorder="1" applyAlignment="1">
      <alignment horizontal="center" vertical="center" wrapText="1"/>
    </xf>
    <xf numFmtId="14" fontId="2" fillId="2" borderId="12" xfId="0" applyNumberFormat="1"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4" borderId="16" xfId="0" applyFont="1" applyFill="1" applyBorder="1" applyAlignment="1">
      <alignment horizontal="center" vertical="center"/>
    </xf>
    <xf numFmtId="0" fontId="2" fillId="2" borderId="3" xfId="0" applyFont="1" applyFill="1" applyBorder="1" applyAlignment="1">
      <alignment horizontal="justify" vertical="center"/>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9" fontId="2" fillId="2" borderId="10" xfId="1" applyFont="1" applyFill="1" applyBorder="1" applyAlignment="1">
      <alignment horizontal="center" vertical="center" wrapText="1"/>
    </xf>
    <xf numFmtId="0" fontId="2" fillId="2" borderId="8"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3" xfId="2" applyFont="1" applyFill="1" applyBorder="1" applyAlignment="1">
      <alignment horizontal="left" vertical="center" wrapText="1"/>
    </xf>
    <xf numFmtId="9" fontId="2" fillId="2" borderId="8" xfId="1" applyNumberFormat="1" applyFont="1" applyFill="1" applyBorder="1" applyAlignment="1">
      <alignment horizontal="center" vertical="center" wrapText="1"/>
    </xf>
    <xf numFmtId="9" fontId="2" fillId="2" borderId="2" xfId="1" applyNumberFormat="1" applyFont="1" applyFill="1" applyBorder="1" applyAlignment="1">
      <alignment horizontal="center" vertical="center" wrapText="1"/>
    </xf>
    <xf numFmtId="9" fontId="2" fillId="2" borderId="3" xfId="1"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14" fontId="2" fillId="2" borderId="8" xfId="0" applyNumberFormat="1" applyFont="1" applyFill="1" applyBorder="1" applyAlignment="1">
      <alignment horizontal="center" vertical="center" wrapText="1"/>
    </xf>
    <xf numFmtId="0" fontId="2" fillId="2" borderId="14" xfId="0" applyFont="1" applyFill="1" applyBorder="1" applyAlignment="1">
      <alignment horizontal="justify" vertical="center" wrapText="1"/>
    </xf>
    <xf numFmtId="0" fontId="2" fillId="2" borderId="3" xfId="0" applyFont="1" applyFill="1" applyBorder="1" applyAlignment="1">
      <alignment horizontal="justify" vertical="top" wrapText="1"/>
    </xf>
    <xf numFmtId="0" fontId="2" fillId="2" borderId="14" xfId="0" applyFont="1" applyFill="1" applyBorder="1" applyAlignment="1">
      <alignment horizontal="justify" vertical="top" wrapText="1"/>
    </xf>
    <xf numFmtId="0" fontId="2" fillId="2" borderId="8" xfId="0" applyFont="1" applyFill="1" applyBorder="1" applyAlignment="1">
      <alignment horizontal="center" vertical="top" wrapText="1"/>
    </xf>
    <xf numFmtId="0" fontId="2" fillId="2" borderId="10" xfId="0" applyFont="1" applyFill="1" applyBorder="1" applyAlignment="1">
      <alignment horizontal="center" vertical="top" wrapText="1"/>
    </xf>
    <xf numFmtId="10" fontId="2" fillId="2" borderId="24" xfId="1" applyNumberFormat="1" applyFont="1" applyFill="1" applyBorder="1" applyAlignment="1">
      <alignment horizontal="center" vertical="center" wrapText="1"/>
    </xf>
    <xf numFmtId="0" fontId="2" fillId="2" borderId="8"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23" xfId="0" applyFont="1" applyFill="1" applyBorder="1" applyAlignment="1">
      <alignment horizontal="center" vertical="center" wrapText="1"/>
    </xf>
    <xf numFmtId="9" fontId="2" fillId="2" borderId="21" xfId="1" applyFont="1" applyFill="1" applyBorder="1" applyAlignment="1">
      <alignment horizontal="center" vertical="center" wrapText="1"/>
    </xf>
    <xf numFmtId="9" fontId="2" fillId="2" borderId="22" xfId="1" applyFont="1" applyFill="1" applyBorder="1" applyAlignment="1">
      <alignment horizontal="center" vertical="center" wrapText="1"/>
    </xf>
    <xf numFmtId="0" fontId="2" fillId="2" borderId="14" xfId="0" applyFont="1" applyFill="1" applyBorder="1" applyAlignment="1">
      <alignment horizontal="left" vertical="top" wrapText="1"/>
    </xf>
    <xf numFmtId="164" fontId="2" fillId="2" borderId="3" xfId="1" applyNumberFormat="1" applyFont="1" applyFill="1" applyBorder="1" applyAlignment="1">
      <alignment horizontal="center" vertical="center" wrapText="1"/>
    </xf>
    <xf numFmtId="9" fontId="2" fillId="2" borderId="16" xfId="1" applyFont="1" applyFill="1" applyBorder="1" applyAlignment="1">
      <alignment horizontal="center" vertical="center" wrapText="1"/>
    </xf>
    <xf numFmtId="9" fontId="2" fillId="2" borderId="3" xfId="1" applyFont="1" applyFill="1" applyBorder="1" applyAlignment="1">
      <alignment horizontal="center" vertical="center" wrapText="1"/>
    </xf>
    <xf numFmtId="164" fontId="2" fillId="2" borderId="23" xfId="1" applyNumberFormat="1" applyFont="1" applyFill="1" applyBorder="1" applyAlignment="1">
      <alignment horizontal="center" vertical="center"/>
    </xf>
    <xf numFmtId="164" fontId="2" fillId="2" borderId="2" xfId="1" applyNumberFormat="1" applyFont="1" applyFill="1" applyBorder="1" applyAlignment="1">
      <alignment horizontal="center" vertical="center"/>
    </xf>
    <xf numFmtId="164" fontId="2" fillId="2" borderId="10" xfId="1" applyNumberFormat="1" applyFont="1" applyFill="1" applyBorder="1" applyAlignment="1">
      <alignment horizontal="center" vertical="center"/>
    </xf>
    <xf numFmtId="49" fontId="2" fillId="2" borderId="3" xfId="0" applyNumberFormat="1" applyFont="1" applyFill="1" applyBorder="1" applyAlignment="1">
      <alignment horizontal="justify"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164" fontId="2" fillId="2" borderId="8" xfId="1" applyNumberFormat="1" applyFont="1" applyFill="1" applyBorder="1" applyAlignment="1">
      <alignment horizontal="center" vertical="center"/>
    </xf>
    <xf numFmtId="0" fontId="2" fillId="2" borderId="3" xfId="0" applyFont="1" applyFill="1" applyBorder="1" applyAlignment="1">
      <alignment horizontal="center" vertical="center"/>
    </xf>
    <xf numFmtId="0" fontId="7" fillId="8" borderId="15" xfId="0" applyFont="1" applyFill="1" applyBorder="1" applyAlignment="1">
      <alignment horizontal="center" vertical="center" wrapText="1"/>
    </xf>
    <xf numFmtId="0" fontId="7" fillId="8" borderId="39" xfId="0" applyFont="1" applyFill="1" applyBorder="1" applyAlignment="1">
      <alignment horizontal="center" vertical="center" wrapText="1"/>
    </xf>
    <xf numFmtId="9" fontId="7" fillId="8" borderId="16" xfId="1" applyFont="1" applyFill="1" applyBorder="1" applyAlignment="1">
      <alignment horizontal="center" vertical="center" wrapText="1"/>
    </xf>
    <xf numFmtId="9" fontId="7" fillId="8" borderId="14" xfId="1"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8" xfId="0" applyFont="1" applyFill="1" applyBorder="1" applyAlignment="1">
      <alignment horizontal="center" vertical="center" wrapText="1"/>
    </xf>
    <xf numFmtId="9" fontId="7" fillId="8" borderId="23" xfId="1" applyFont="1" applyFill="1" applyBorder="1" applyAlignment="1">
      <alignment horizontal="center" vertical="center"/>
    </xf>
    <xf numFmtId="9" fontId="7" fillId="8" borderId="24" xfId="1" applyFont="1" applyFill="1" applyBorder="1" applyAlignment="1">
      <alignment horizontal="center" vertical="center"/>
    </xf>
    <xf numFmtId="9" fontId="2" fillId="2" borderId="3" xfId="1" applyFont="1" applyFill="1" applyBorder="1" applyAlignment="1">
      <alignment horizontal="center" vertical="center"/>
    </xf>
    <xf numFmtId="0" fontId="8" fillId="5" borderId="30" xfId="0" applyFont="1" applyFill="1" applyBorder="1" applyAlignment="1">
      <alignment horizontal="center" vertical="center"/>
    </xf>
    <xf numFmtId="0" fontId="8" fillId="5" borderId="31" xfId="0" applyFont="1" applyFill="1" applyBorder="1" applyAlignment="1">
      <alignment horizontal="center" vertical="center"/>
    </xf>
    <xf numFmtId="0" fontId="8" fillId="5" borderId="32" xfId="0" applyFont="1" applyFill="1" applyBorder="1" applyAlignment="1">
      <alignment horizontal="center" vertical="center"/>
    </xf>
    <xf numFmtId="0" fontId="8" fillId="5" borderId="33" xfId="0" applyFont="1" applyFill="1" applyBorder="1" applyAlignment="1">
      <alignment horizontal="center" vertical="center"/>
    </xf>
    <xf numFmtId="0" fontId="8" fillId="2" borderId="17"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2" fillId="2" borderId="18" xfId="0" applyFont="1" applyFill="1" applyBorder="1" applyAlignment="1">
      <alignment horizontal="center" vertical="center" wrapText="1"/>
    </xf>
    <xf numFmtId="49" fontId="2" fillId="2" borderId="16" xfId="0" applyNumberFormat="1" applyFont="1" applyFill="1" applyBorder="1" applyAlignment="1">
      <alignment horizontal="justify" vertical="center" wrapText="1"/>
    </xf>
    <xf numFmtId="0" fontId="2" fillId="2" borderId="16"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6" borderId="30"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7" xfId="0" applyFont="1" applyFill="1" applyBorder="1" applyAlignment="1">
      <alignment horizontal="center" vertical="center" wrapText="1"/>
    </xf>
    <xf numFmtId="0" fontId="8" fillId="2" borderId="7" xfId="0" applyFont="1" applyFill="1" applyBorder="1" applyAlignment="1">
      <alignment horizontal="center" vertical="center" wrapText="1"/>
    </xf>
    <xf numFmtId="9" fontId="2" fillId="2" borderId="3" xfId="0" applyNumberFormat="1" applyFont="1" applyFill="1" applyBorder="1" applyAlignment="1">
      <alignment horizontal="center" vertical="center" wrapText="1"/>
    </xf>
    <xf numFmtId="0" fontId="2" fillId="2" borderId="14" xfId="0" applyFont="1" applyFill="1" applyBorder="1" applyAlignment="1">
      <alignment horizontal="left" vertical="center" wrapText="1"/>
    </xf>
    <xf numFmtId="9" fontId="2" fillId="2" borderId="8" xfId="0" applyNumberFormat="1" applyFont="1" applyFill="1" applyBorder="1" applyAlignment="1">
      <alignment horizontal="center" vertical="center" wrapText="1"/>
    </xf>
    <xf numFmtId="0" fontId="6" fillId="0" borderId="9" xfId="0" applyFont="1" applyBorder="1" applyAlignment="1">
      <alignment horizontal="center" vertical="top" wrapText="1"/>
    </xf>
    <xf numFmtId="0" fontId="6" fillId="0" borderId="0" xfId="0" applyFont="1" applyBorder="1" applyAlignment="1">
      <alignment horizontal="center" vertical="top" wrapText="1"/>
    </xf>
  </cellXfs>
  <cellStyles count="3">
    <cellStyle name="Normal" xfId="0" builtinId="0"/>
    <cellStyle name="Normal 2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X177"/>
  <sheetViews>
    <sheetView tabSelected="1" zoomScale="70" zoomScaleNormal="70" zoomScaleSheetLayoutView="70" workbookViewId="0">
      <pane xSplit="6" ySplit="6" topLeftCell="G7" activePane="bottomRight" state="frozen"/>
      <selection pane="topRight" activeCell="E1" sqref="E1"/>
      <selection pane="bottomLeft" activeCell="A6" sqref="A6"/>
      <selection pane="bottomRight" activeCell="B1" sqref="B1"/>
    </sheetView>
  </sheetViews>
  <sheetFormatPr baseColWidth="10" defaultRowHeight="18" x14ac:dyDescent="0.25"/>
  <cols>
    <col min="1" max="1" width="11.42578125" style="2"/>
    <col min="2" max="2" width="11.140625" style="2" customWidth="1"/>
    <col min="3" max="3" width="16.42578125" style="7" customWidth="1"/>
    <col min="4" max="4" width="19.140625" style="10" customWidth="1"/>
    <col min="5" max="5" width="8.42578125" style="1" customWidth="1"/>
    <col min="6" max="6" width="25.28515625" style="10" customWidth="1"/>
    <col min="7" max="7" width="20" style="10" customWidth="1"/>
    <col min="8" max="8" width="45.5703125" style="11" customWidth="1"/>
    <col min="9" max="9" width="31.42578125" style="9" customWidth="1"/>
    <col min="10" max="10" width="13.7109375" style="8" customWidth="1"/>
    <col min="11" max="11" width="13.140625" style="8" customWidth="1"/>
    <col min="12" max="12" width="6.85546875" style="2" customWidth="1"/>
    <col min="13" max="13" width="7.5703125" style="2" customWidth="1"/>
    <col min="14" max="14" width="8" style="2" customWidth="1"/>
    <col min="15" max="15" width="10.7109375" style="2" customWidth="1"/>
    <col min="16" max="23" width="11.42578125" style="2"/>
    <col min="24" max="24" width="12.28515625" style="2" bestFit="1" customWidth="1"/>
    <col min="25" max="16384" width="11.42578125" style="2"/>
  </cols>
  <sheetData>
    <row r="1" spans="2:16" ht="48" customHeight="1" x14ac:dyDescent="0.2">
      <c r="C1" s="166" t="s">
        <v>338</v>
      </c>
      <c r="D1" s="166"/>
      <c r="E1" s="166"/>
      <c r="F1" s="166"/>
      <c r="G1" s="166"/>
      <c r="H1" s="166"/>
      <c r="I1" s="166"/>
      <c r="J1" s="166"/>
      <c r="K1" s="166"/>
    </row>
    <row r="2" spans="2:16" ht="21" hidden="1" customHeight="1" x14ac:dyDescent="0.2">
      <c r="C2" s="167"/>
      <c r="D2" s="167"/>
      <c r="E2" s="167"/>
      <c r="F2" s="167"/>
      <c r="G2" s="167"/>
      <c r="H2" s="167"/>
      <c r="I2" s="167"/>
      <c r="J2" s="167"/>
      <c r="K2" s="167"/>
    </row>
    <row r="3" spans="2:16" ht="21" hidden="1" customHeight="1" x14ac:dyDescent="0.2">
      <c r="C3" s="167"/>
      <c r="D3" s="167"/>
      <c r="E3" s="167"/>
      <c r="F3" s="167"/>
      <c r="G3" s="167"/>
      <c r="H3" s="167"/>
      <c r="I3" s="167"/>
      <c r="J3" s="167"/>
      <c r="K3" s="167"/>
    </row>
    <row r="4" spans="2:16" ht="21" customHeight="1" thickBot="1" x14ac:dyDescent="0.25">
      <c r="C4" s="18"/>
      <c r="D4" s="18"/>
      <c r="E4" s="18"/>
      <c r="F4" s="18"/>
      <c r="G4" s="18"/>
      <c r="H4" s="18"/>
      <c r="I4" s="18"/>
      <c r="J4" s="18"/>
      <c r="K4" s="18"/>
    </row>
    <row r="5" spans="2:16" ht="26.25" customHeight="1" x14ac:dyDescent="0.2">
      <c r="B5" s="50" t="s">
        <v>267</v>
      </c>
      <c r="C5" s="126" t="s">
        <v>6</v>
      </c>
      <c r="D5" s="128" t="s">
        <v>11</v>
      </c>
      <c r="E5" s="133" t="s">
        <v>0</v>
      </c>
      <c r="F5" s="130" t="s">
        <v>41</v>
      </c>
      <c r="G5" s="130" t="s">
        <v>42</v>
      </c>
      <c r="H5" s="130" t="s">
        <v>1</v>
      </c>
      <c r="I5" s="130" t="s">
        <v>2</v>
      </c>
      <c r="J5" s="130" t="s">
        <v>207</v>
      </c>
      <c r="K5" s="132"/>
      <c r="L5" s="3"/>
      <c r="M5" s="84" t="s">
        <v>210</v>
      </c>
      <c r="N5" s="84"/>
      <c r="O5" s="84"/>
      <c r="P5" s="78" t="s">
        <v>211</v>
      </c>
    </row>
    <row r="6" spans="2:16" ht="46.5" customHeight="1" thickBot="1" x14ac:dyDescent="0.25">
      <c r="B6" s="50"/>
      <c r="C6" s="127"/>
      <c r="D6" s="129"/>
      <c r="E6" s="134"/>
      <c r="F6" s="131"/>
      <c r="G6" s="131"/>
      <c r="H6" s="131"/>
      <c r="I6" s="131"/>
      <c r="J6" s="19" t="s">
        <v>20</v>
      </c>
      <c r="K6" s="20" t="s">
        <v>21</v>
      </c>
      <c r="L6" s="4" t="s">
        <v>3</v>
      </c>
      <c r="M6" s="5">
        <v>42490</v>
      </c>
      <c r="N6" s="5">
        <v>42613</v>
      </c>
      <c r="O6" s="5">
        <v>42735</v>
      </c>
      <c r="P6" s="79"/>
    </row>
    <row r="7" spans="2:16" s="6" customFormat="1" ht="33" customHeight="1" x14ac:dyDescent="0.2">
      <c r="B7" s="51" t="s">
        <v>268</v>
      </c>
      <c r="C7" s="140" t="s">
        <v>105</v>
      </c>
      <c r="D7" s="111" t="s">
        <v>106</v>
      </c>
      <c r="E7" s="113">
        <v>0.2</v>
      </c>
      <c r="F7" s="106" t="s">
        <v>43</v>
      </c>
      <c r="G7" s="106" t="s">
        <v>44</v>
      </c>
      <c r="H7" s="143" t="s">
        <v>142</v>
      </c>
      <c r="I7" s="144" t="s">
        <v>12</v>
      </c>
      <c r="J7" s="144" t="s">
        <v>16</v>
      </c>
      <c r="K7" s="142" t="s">
        <v>19</v>
      </c>
      <c r="L7" s="21" t="s">
        <v>4</v>
      </c>
      <c r="M7" s="39">
        <v>1</v>
      </c>
      <c r="N7" s="22"/>
      <c r="O7" s="22"/>
      <c r="P7" s="23">
        <f t="shared" ref="P7:P20" si="0">SUM(M7:O7)</f>
        <v>1</v>
      </c>
    </row>
    <row r="8" spans="2:16" s="6" customFormat="1" ht="23.25" customHeight="1" x14ac:dyDescent="0.2">
      <c r="B8" s="51"/>
      <c r="C8" s="86"/>
      <c r="D8" s="112"/>
      <c r="E8" s="114"/>
      <c r="F8" s="46"/>
      <c r="G8" s="46"/>
      <c r="H8" s="116"/>
      <c r="I8" s="40"/>
      <c r="J8" s="40"/>
      <c r="K8" s="48"/>
      <c r="L8" s="21" t="s">
        <v>5</v>
      </c>
      <c r="M8" s="39"/>
      <c r="N8" s="22"/>
      <c r="O8" s="22"/>
      <c r="P8" s="23">
        <f t="shared" si="0"/>
        <v>0</v>
      </c>
    </row>
    <row r="9" spans="2:16" s="6" customFormat="1" ht="41.25" customHeight="1" x14ac:dyDescent="0.2">
      <c r="B9" s="51"/>
      <c r="C9" s="86"/>
      <c r="D9" s="112"/>
      <c r="E9" s="114"/>
      <c r="F9" s="46"/>
      <c r="G9" s="46"/>
      <c r="H9" s="116" t="s">
        <v>143</v>
      </c>
      <c r="I9" s="40" t="s">
        <v>12</v>
      </c>
      <c r="J9" s="40" t="s">
        <v>22</v>
      </c>
      <c r="K9" s="48" t="s">
        <v>22</v>
      </c>
      <c r="L9" s="21" t="s">
        <v>4</v>
      </c>
      <c r="M9" s="39">
        <v>1</v>
      </c>
      <c r="N9" s="22"/>
      <c r="O9" s="22"/>
      <c r="P9" s="23">
        <f t="shared" si="0"/>
        <v>1</v>
      </c>
    </row>
    <row r="10" spans="2:16" s="6" customFormat="1" ht="18.75" customHeight="1" x14ac:dyDescent="0.2">
      <c r="B10" s="51"/>
      <c r="C10" s="86"/>
      <c r="D10" s="112"/>
      <c r="E10" s="115"/>
      <c r="F10" s="47"/>
      <c r="G10" s="47"/>
      <c r="H10" s="116"/>
      <c r="I10" s="40"/>
      <c r="J10" s="40"/>
      <c r="K10" s="48"/>
      <c r="L10" s="21" t="s">
        <v>5</v>
      </c>
      <c r="M10" s="39"/>
      <c r="N10" s="22"/>
      <c r="O10" s="22"/>
      <c r="P10" s="23">
        <f t="shared" si="0"/>
        <v>0</v>
      </c>
    </row>
    <row r="11" spans="2:16" s="6" customFormat="1" ht="29.25" customHeight="1" x14ac:dyDescent="0.2">
      <c r="B11" s="51"/>
      <c r="C11" s="86"/>
      <c r="D11" s="53" t="s">
        <v>107</v>
      </c>
      <c r="E11" s="124">
        <v>0.2</v>
      </c>
      <c r="F11" s="45" t="s">
        <v>45</v>
      </c>
      <c r="G11" s="45" t="s">
        <v>44</v>
      </c>
      <c r="H11" s="75" t="s">
        <v>144</v>
      </c>
      <c r="I11" s="45" t="s">
        <v>12</v>
      </c>
      <c r="J11" s="45" t="s">
        <v>32</v>
      </c>
      <c r="K11" s="60" t="s">
        <v>16</v>
      </c>
      <c r="L11" s="21" t="s">
        <v>4</v>
      </c>
      <c r="M11" s="39">
        <v>1</v>
      </c>
      <c r="N11" s="22"/>
      <c r="O11" s="22"/>
      <c r="P11" s="23">
        <f t="shared" si="0"/>
        <v>1</v>
      </c>
    </row>
    <row r="12" spans="2:16" s="6" customFormat="1" ht="27" customHeight="1" x14ac:dyDescent="0.2">
      <c r="B12" s="51"/>
      <c r="C12" s="86"/>
      <c r="D12" s="54"/>
      <c r="E12" s="114"/>
      <c r="F12" s="46"/>
      <c r="G12" s="46"/>
      <c r="H12" s="75"/>
      <c r="I12" s="47"/>
      <c r="J12" s="47"/>
      <c r="K12" s="56"/>
      <c r="L12" s="21" t="s">
        <v>5</v>
      </c>
      <c r="M12" s="39"/>
      <c r="N12" s="22"/>
      <c r="O12" s="22"/>
      <c r="P12" s="23">
        <f t="shared" si="0"/>
        <v>0</v>
      </c>
    </row>
    <row r="13" spans="2:16" s="6" customFormat="1" ht="23.25" customHeight="1" x14ac:dyDescent="0.2">
      <c r="B13" s="51"/>
      <c r="C13" s="86"/>
      <c r="D13" s="54"/>
      <c r="E13" s="114"/>
      <c r="F13" s="46"/>
      <c r="G13" s="46"/>
      <c r="H13" s="40" t="s">
        <v>145</v>
      </c>
      <c r="I13" s="45" t="s">
        <v>12</v>
      </c>
      <c r="J13" s="45" t="s">
        <v>32</v>
      </c>
      <c r="K13" s="60" t="s">
        <v>16</v>
      </c>
      <c r="L13" s="21" t="s">
        <v>4</v>
      </c>
      <c r="M13" s="39">
        <v>1</v>
      </c>
      <c r="N13" s="22"/>
      <c r="O13" s="22"/>
      <c r="P13" s="23">
        <f t="shared" si="0"/>
        <v>1</v>
      </c>
    </row>
    <row r="14" spans="2:16" s="6" customFormat="1" ht="17.25" customHeight="1" x14ac:dyDescent="0.2">
      <c r="B14" s="51"/>
      <c r="C14" s="86"/>
      <c r="D14" s="89"/>
      <c r="E14" s="115"/>
      <c r="F14" s="46"/>
      <c r="G14" s="46"/>
      <c r="H14" s="40"/>
      <c r="I14" s="47"/>
      <c r="J14" s="47"/>
      <c r="K14" s="56"/>
      <c r="L14" s="21" t="s">
        <v>5</v>
      </c>
      <c r="M14" s="39"/>
      <c r="N14" s="22"/>
      <c r="O14" s="22"/>
      <c r="P14" s="23">
        <f t="shared" si="0"/>
        <v>0</v>
      </c>
    </row>
    <row r="15" spans="2:16" s="6" customFormat="1" ht="30.75" customHeight="1" x14ac:dyDescent="0.2">
      <c r="B15" s="51"/>
      <c r="C15" s="86"/>
      <c r="D15" s="53" t="s">
        <v>108</v>
      </c>
      <c r="E15" s="124">
        <v>0.2</v>
      </c>
      <c r="F15" s="46"/>
      <c r="G15" s="46"/>
      <c r="H15" s="59" t="s">
        <v>146</v>
      </c>
      <c r="I15" s="45" t="s">
        <v>12</v>
      </c>
      <c r="J15" s="45" t="s">
        <v>32</v>
      </c>
      <c r="K15" s="60" t="s">
        <v>16</v>
      </c>
      <c r="L15" s="21" t="s">
        <v>4</v>
      </c>
      <c r="M15" s="39">
        <v>1</v>
      </c>
      <c r="N15" s="22"/>
      <c r="O15" s="22"/>
      <c r="P15" s="23">
        <f t="shared" si="0"/>
        <v>1</v>
      </c>
    </row>
    <row r="16" spans="2:16" s="6" customFormat="1" ht="25.5" customHeight="1" x14ac:dyDescent="0.2">
      <c r="B16" s="51"/>
      <c r="C16" s="86"/>
      <c r="D16" s="54"/>
      <c r="E16" s="114"/>
      <c r="F16" s="46"/>
      <c r="G16" s="46"/>
      <c r="H16" s="59"/>
      <c r="I16" s="47"/>
      <c r="J16" s="47"/>
      <c r="K16" s="56"/>
      <c r="L16" s="21" t="s">
        <v>5</v>
      </c>
      <c r="M16" s="39"/>
      <c r="N16" s="22"/>
      <c r="O16" s="22"/>
      <c r="P16" s="23">
        <f t="shared" si="0"/>
        <v>0</v>
      </c>
    </row>
    <row r="17" spans="2:16" s="6" customFormat="1" ht="43.5" customHeight="1" x14ac:dyDescent="0.2">
      <c r="B17" s="51"/>
      <c r="C17" s="86"/>
      <c r="D17" s="54"/>
      <c r="E17" s="114"/>
      <c r="F17" s="46"/>
      <c r="G17" s="46"/>
      <c r="H17" s="59" t="s">
        <v>147</v>
      </c>
      <c r="I17" s="45" t="s">
        <v>12</v>
      </c>
      <c r="J17" s="45" t="s">
        <v>32</v>
      </c>
      <c r="K17" s="60" t="s">
        <v>16</v>
      </c>
      <c r="L17" s="21" t="s">
        <v>4</v>
      </c>
      <c r="M17" s="39">
        <v>1</v>
      </c>
      <c r="N17" s="22"/>
      <c r="O17" s="22"/>
      <c r="P17" s="23">
        <f t="shared" si="0"/>
        <v>1</v>
      </c>
    </row>
    <row r="18" spans="2:16" s="6" customFormat="1" ht="24" customHeight="1" x14ac:dyDescent="0.2">
      <c r="B18" s="51"/>
      <c r="C18" s="86"/>
      <c r="D18" s="89"/>
      <c r="E18" s="115"/>
      <c r="F18" s="46"/>
      <c r="G18" s="46"/>
      <c r="H18" s="59"/>
      <c r="I18" s="47"/>
      <c r="J18" s="47"/>
      <c r="K18" s="56"/>
      <c r="L18" s="21" t="s">
        <v>5</v>
      </c>
      <c r="M18" s="22"/>
      <c r="N18" s="22"/>
      <c r="O18" s="22"/>
      <c r="P18" s="23">
        <f t="shared" si="0"/>
        <v>0</v>
      </c>
    </row>
    <row r="19" spans="2:16" s="6" customFormat="1" ht="51" customHeight="1" x14ac:dyDescent="0.2">
      <c r="B19" s="51"/>
      <c r="C19" s="86"/>
      <c r="D19" s="135" t="s">
        <v>109</v>
      </c>
      <c r="E19" s="124">
        <v>0.15</v>
      </c>
      <c r="F19" s="46"/>
      <c r="G19" s="46"/>
      <c r="H19" s="75" t="s">
        <v>148</v>
      </c>
      <c r="I19" s="57" t="s">
        <v>336</v>
      </c>
      <c r="J19" s="45" t="s">
        <v>16</v>
      </c>
      <c r="K19" s="60" t="s">
        <v>15</v>
      </c>
      <c r="L19" s="21" t="s">
        <v>4</v>
      </c>
      <c r="M19" s="22">
        <v>0.5</v>
      </c>
      <c r="N19" s="22">
        <v>0.25</v>
      </c>
      <c r="O19" s="22">
        <v>0.25</v>
      </c>
      <c r="P19" s="23">
        <f t="shared" si="0"/>
        <v>1</v>
      </c>
    </row>
    <row r="20" spans="2:16" s="6" customFormat="1" ht="30.75" customHeight="1" x14ac:dyDescent="0.2">
      <c r="B20" s="51"/>
      <c r="C20" s="86"/>
      <c r="D20" s="135"/>
      <c r="E20" s="115"/>
      <c r="F20" s="47"/>
      <c r="G20" s="47"/>
      <c r="H20" s="75"/>
      <c r="I20" s="58"/>
      <c r="J20" s="47"/>
      <c r="K20" s="56"/>
      <c r="L20" s="21" t="s">
        <v>5</v>
      </c>
      <c r="M20" s="22"/>
      <c r="N20" s="22"/>
      <c r="O20" s="22"/>
      <c r="P20" s="23">
        <f t="shared" si="0"/>
        <v>0</v>
      </c>
    </row>
    <row r="21" spans="2:16" s="6" customFormat="1" ht="36.75" customHeight="1" x14ac:dyDescent="0.2">
      <c r="B21" s="51"/>
      <c r="C21" s="86"/>
      <c r="D21" s="53" t="s">
        <v>110</v>
      </c>
      <c r="E21" s="110">
        <v>0.15</v>
      </c>
      <c r="F21" s="45" t="s">
        <v>13</v>
      </c>
      <c r="G21" s="45" t="s">
        <v>141</v>
      </c>
      <c r="H21" s="45" t="s">
        <v>158</v>
      </c>
      <c r="I21" s="45" t="s">
        <v>165</v>
      </c>
      <c r="J21" s="45" t="s">
        <v>16</v>
      </c>
      <c r="K21" s="60" t="s">
        <v>15</v>
      </c>
      <c r="L21" s="24" t="s">
        <v>4</v>
      </c>
      <c r="M21" s="22">
        <v>0.3</v>
      </c>
      <c r="N21" s="22">
        <v>0.3</v>
      </c>
      <c r="O21" s="22">
        <v>0.4</v>
      </c>
      <c r="P21" s="23">
        <f t="shared" ref="P21:P22" si="1">SUM(M21:O21)</f>
        <v>1</v>
      </c>
    </row>
    <row r="22" spans="2:16" s="6" customFormat="1" ht="21" customHeight="1" x14ac:dyDescent="0.2">
      <c r="B22" s="51"/>
      <c r="C22" s="86"/>
      <c r="D22" s="54"/>
      <c r="E22" s="110"/>
      <c r="F22" s="46"/>
      <c r="G22" s="47"/>
      <c r="H22" s="47"/>
      <c r="I22" s="46"/>
      <c r="J22" s="47"/>
      <c r="K22" s="56"/>
      <c r="L22" s="24" t="s">
        <v>5</v>
      </c>
      <c r="M22" s="22"/>
      <c r="N22" s="22"/>
      <c r="O22" s="22"/>
      <c r="P22" s="23">
        <f t="shared" si="1"/>
        <v>0</v>
      </c>
    </row>
    <row r="23" spans="2:16" s="6" customFormat="1" ht="34.5" customHeight="1" x14ac:dyDescent="0.2">
      <c r="B23" s="51"/>
      <c r="C23" s="86"/>
      <c r="D23" s="54"/>
      <c r="E23" s="110">
        <v>0.1</v>
      </c>
      <c r="F23" s="46"/>
      <c r="G23" s="45">
        <v>3</v>
      </c>
      <c r="H23" s="59" t="s">
        <v>157</v>
      </c>
      <c r="I23" s="46"/>
      <c r="J23" s="40" t="s">
        <v>16</v>
      </c>
      <c r="K23" s="117" t="s">
        <v>15</v>
      </c>
      <c r="L23" s="32" t="s">
        <v>46</v>
      </c>
      <c r="M23" s="22">
        <v>0.33</v>
      </c>
      <c r="N23" s="22">
        <v>0.33</v>
      </c>
      <c r="O23" s="22">
        <v>0.34</v>
      </c>
      <c r="P23" s="15">
        <f>+M23+N23+O23</f>
        <v>1</v>
      </c>
    </row>
    <row r="24" spans="2:16" s="6" customFormat="1" ht="38.25" customHeight="1" thickBot="1" x14ac:dyDescent="0.25">
      <c r="B24" s="51"/>
      <c r="C24" s="141"/>
      <c r="D24" s="55"/>
      <c r="E24" s="110"/>
      <c r="F24" s="96"/>
      <c r="G24" s="96"/>
      <c r="H24" s="109"/>
      <c r="I24" s="96"/>
      <c r="J24" s="80"/>
      <c r="K24" s="118"/>
      <c r="L24" s="13" t="s">
        <v>5</v>
      </c>
      <c r="M24" s="17"/>
      <c r="N24" s="14"/>
      <c r="O24" s="14"/>
      <c r="P24" s="14"/>
    </row>
    <row r="25" spans="2:16" s="6" customFormat="1" ht="16.5" customHeight="1" x14ac:dyDescent="0.2">
      <c r="B25" s="51"/>
      <c r="C25" s="119" t="s">
        <v>7</v>
      </c>
      <c r="D25" s="47"/>
      <c r="E25" s="47"/>
      <c r="F25" s="47"/>
      <c r="G25" s="47"/>
      <c r="H25" s="47"/>
      <c r="I25" s="47"/>
      <c r="J25" s="47"/>
      <c r="K25" s="47"/>
    </row>
    <row r="26" spans="2:16" s="6" customFormat="1" ht="5.25" customHeight="1" x14ac:dyDescent="0.2">
      <c r="B26" s="51"/>
      <c r="C26" s="120"/>
      <c r="D26" s="40"/>
      <c r="E26" s="40"/>
      <c r="F26" s="40"/>
      <c r="G26" s="40"/>
      <c r="H26" s="40"/>
      <c r="I26" s="40"/>
      <c r="J26" s="40"/>
      <c r="K26" s="40"/>
    </row>
    <row r="27" spans="2:16" s="6" customFormat="1" ht="26.25" customHeight="1" x14ac:dyDescent="0.2">
      <c r="B27" s="51"/>
      <c r="C27" s="136" t="s">
        <v>214</v>
      </c>
      <c r="D27" s="137"/>
      <c r="E27" s="137"/>
      <c r="F27" s="137"/>
      <c r="G27" s="137"/>
      <c r="H27" s="137"/>
      <c r="I27" s="137"/>
      <c r="J27" s="137"/>
      <c r="K27" s="137"/>
      <c r="L27" s="12" t="s">
        <v>46</v>
      </c>
      <c r="M27" s="25">
        <f>+M7*($E$7/2)+M9*($E$7)/2+M11*($E$11)/2+M13*($E$11)/2+M15*(E$15)/2+M17*(E$15)/2+M19*E$19+M21*E$21+M23*E$23</f>
        <v>0.753</v>
      </c>
      <c r="N27" s="25">
        <f>+N7*($E$7)/2+N9*($E$7)/2+N11*($E$11)/2+N13*($E$11)/2+N15*(E$15)/2+N17*(E$15)/2+N19*E$19+N21*E$21+N23*E$23</f>
        <v>0.11549999999999999</v>
      </c>
      <c r="O27" s="25">
        <f>+O7*($E$7)/2+O9*($E$7)/2+O11*($E$11)/2+O13*($E$11)/2+O15*($E$15)/2+O17*($E$15)/2+O19*$E$19+O21*$E$21+O23*$E$23</f>
        <v>0.13150000000000001</v>
      </c>
      <c r="P27" s="26">
        <f>+M27+N27+O27</f>
        <v>1</v>
      </c>
    </row>
    <row r="28" spans="2:16" s="6" customFormat="1" ht="32.25" customHeight="1" x14ac:dyDescent="0.2">
      <c r="B28" s="51"/>
      <c r="C28" s="138"/>
      <c r="D28" s="139"/>
      <c r="E28" s="139"/>
      <c r="F28" s="139"/>
      <c r="G28" s="139"/>
      <c r="H28" s="139"/>
      <c r="I28" s="139"/>
      <c r="J28" s="139"/>
      <c r="K28" s="139"/>
      <c r="L28" s="13" t="s">
        <v>5</v>
      </c>
      <c r="M28" s="25">
        <f>+M8*(($E$7)/2)+M10*(($E$7)/2)+M12*(($E$11)/2)+M14*(($E$11)/2)+M16*((E$15)/2)+M18*((E$15)/2)+M20*E$19+M24*E$21</f>
        <v>0</v>
      </c>
      <c r="N28" s="25">
        <f>+N20*E$19+N24*E$21</f>
        <v>0</v>
      </c>
      <c r="O28" s="25">
        <f>+O20*E$19+O24*E$21</f>
        <v>0</v>
      </c>
      <c r="P28" s="31">
        <f>SUM(M28:O28)</f>
        <v>0</v>
      </c>
    </row>
    <row r="29" spans="2:16" s="6" customFormat="1" ht="49.5" customHeight="1" thickBot="1" x14ac:dyDescent="0.25">
      <c r="B29" s="52" t="s">
        <v>269</v>
      </c>
      <c r="C29" s="30" t="s">
        <v>104</v>
      </c>
      <c r="D29" s="107" t="s">
        <v>271</v>
      </c>
      <c r="E29" s="108"/>
      <c r="F29" s="108"/>
      <c r="G29" s="108"/>
      <c r="H29" s="108"/>
      <c r="I29" s="108"/>
      <c r="J29" s="108"/>
      <c r="K29" s="108"/>
    </row>
    <row r="30" spans="2:16" s="6" customFormat="1" ht="31.5" customHeight="1" x14ac:dyDescent="0.2">
      <c r="B30" s="52"/>
      <c r="C30" s="121" t="s">
        <v>111</v>
      </c>
      <c r="D30" s="44" t="s">
        <v>262</v>
      </c>
      <c r="E30" s="42">
        <v>0.02</v>
      </c>
      <c r="F30" s="45" t="s">
        <v>216</v>
      </c>
      <c r="G30" s="45" t="s">
        <v>238</v>
      </c>
      <c r="H30" s="58" t="s">
        <v>217</v>
      </c>
      <c r="I30" s="47" t="s">
        <v>218</v>
      </c>
      <c r="J30" s="76" t="s">
        <v>16</v>
      </c>
      <c r="K30" s="77" t="s">
        <v>19</v>
      </c>
      <c r="L30" s="21" t="s">
        <v>4</v>
      </c>
      <c r="M30" s="39">
        <v>1</v>
      </c>
      <c r="N30" s="22"/>
      <c r="O30" s="22"/>
      <c r="P30" s="23">
        <f t="shared" ref="P30:P83" si="2">SUM(M30:O30)</f>
        <v>1</v>
      </c>
    </row>
    <row r="31" spans="2:16" s="6" customFormat="1" ht="30.75" customHeight="1" x14ac:dyDescent="0.2">
      <c r="B31" s="52"/>
      <c r="C31" s="122"/>
      <c r="D31" s="69"/>
      <c r="E31" s="43"/>
      <c r="F31" s="46"/>
      <c r="G31" s="47"/>
      <c r="H31" s="75"/>
      <c r="I31" s="40"/>
      <c r="J31" s="40"/>
      <c r="K31" s="48"/>
      <c r="L31" s="21" t="s">
        <v>5</v>
      </c>
      <c r="M31" s="22"/>
      <c r="N31" s="22"/>
      <c r="O31" s="22"/>
      <c r="P31" s="23">
        <f t="shared" si="2"/>
        <v>0</v>
      </c>
    </row>
    <row r="32" spans="2:16" s="6" customFormat="1" ht="36" customHeight="1" x14ac:dyDescent="0.2">
      <c r="B32" s="52"/>
      <c r="C32" s="122"/>
      <c r="D32" s="69"/>
      <c r="E32" s="43"/>
      <c r="F32" s="46"/>
      <c r="G32" s="45" t="s">
        <v>272</v>
      </c>
      <c r="H32" s="58" t="s">
        <v>220</v>
      </c>
      <c r="I32" s="47" t="s">
        <v>219</v>
      </c>
      <c r="J32" s="76" t="s">
        <v>18</v>
      </c>
      <c r="K32" s="77" t="s">
        <v>273</v>
      </c>
      <c r="L32" s="21" t="s">
        <v>4</v>
      </c>
      <c r="M32" s="39">
        <v>0.1</v>
      </c>
      <c r="N32" s="22">
        <v>0.5</v>
      </c>
      <c r="O32" s="22">
        <v>0.4</v>
      </c>
      <c r="P32" s="23">
        <f t="shared" si="2"/>
        <v>1</v>
      </c>
    </row>
    <row r="33" spans="2:16" s="6" customFormat="1" ht="24" customHeight="1" x14ac:dyDescent="0.2">
      <c r="B33" s="52"/>
      <c r="C33" s="122"/>
      <c r="D33" s="69"/>
      <c r="E33" s="44"/>
      <c r="F33" s="47"/>
      <c r="G33" s="47"/>
      <c r="H33" s="75"/>
      <c r="I33" s="40"/>
      <c r="J33" s="40"/>
      <c r="K33" s="48"/>
      <c r="L33" s="21" t="s">
        <v>5</v>
      </c>
      <c r="M33" s="22"/>
      <c r="N33" s="22"/>
      <c r="O33" s="22"/>
      <c r="P33" s="23"/>
    </row>
    <row r="34" spans="2:16" s="6" customFormat="1" ht="36.75" customHeight="1" x14ac:dyDescent="0.2">
      <c r="B34" s="52"/>
      <c r="C34" s="122"/>
      <c r="D34" s="69"/>
      <c r="E34" s="65">
        <v>0.04</v>
      </c>
      <c r="F34" s="105" t="s">
        <v>215</v>
      </c>
      <c r="G34" s="45" t="s">
        <v>47</v>
      </c>
      <c r="H34" s="58" t="s">
        <v>205</v>
      </c>
      <c r="I34" s="47" t="s">
        <v>48</v>
      </c>
      <c r="J34" s="76" t="s">
        <v>18</v>
      </c>
      <c r="K34" s="77" t="s">
        <v>15</v>
      </c>
      <c r="L34" s="21" t="s">
        <v>4</v>
      </c>
      <c r="M34" s="39">
        <v>0.33</v>
      </c>
      <c r="N34" s="22">
        <v>0.34</v>
      </c>
      <c r="O34" s="22">
        <v>0.33</v>
      </c>
      <c r="P34" s="23">
        <f t="shared" ref="P34:P35" si="3">SUM(M34:O34)</f>
        <v>1</v>
      </c>
    </row>
    <row r="35" spans="2:16" s="6" customFormat="1" ht="22.5" customHeight="1" x14ac:dyDescent="0.2">
      <c r="B35" s="52"/>
      <c r="C35" s="122"/>
      <c r="D35" s="69"/>
      <c r="E35" s="66"/>
      <c r="F35" s="41"/>
      <c r="G35" s="47"/>
      <c r="H35" s="75"/>
      <c r="I35" s="40"/>
      <c r="J35" s="40"/>
      <c r="K35" s="48"/>
      <c r="L35" s="21" t="s">
        <v>5</v>
      </c>
      <c r="M35" s="22"/>
      <c r="N35" s="22"/>
      <c r="O35" s="22"/>
      <c r="P35" s="23">
        <f t="shared" si="3"/>
        <v>0</v>
      </c>
    </row>
    <row r="36" spans="2:16" s="6" customFormat="1" ht="38.25" customHeight="1" x14ac:dyDescent="0.2">
      <c r="B36" s="52"/>
      <c r="C36" s="122"/>
      <c r="D36" s="69"/>
      <c r="E36" s="65">
        <v>0.03</v>
      </c>
      <c r="F36" s="47" t="s">
        <v>222</v>
      </c>
      <c r="G36" s="45" t="s">
        <v>47</v>
      </c>
      <c r="H36" s="105" t="s">
        <v>80</v>
      </c>
      <c r="I36" s="47" t="s">
        <v>179</v>
      </c>
      <c r="J36" s="47" t="s">
        <v>16</v>
      </c>
      <c r="K36" s="56" t="s">
        <v>17</v>
      </c>
      <c r="L36" s="21" t="s">
        <v>4</v>
      </c>
      <c r="M36" s="39">
        <v>0.33</v>
      </c>
      <c r="N36" s="22">
        <v>0.34</v>
      </c>
      <c r="O36" s="22">
        <v>0.33</v>
      </c>
      <c r="P36" s="23">
        <f t="shared" si="2"/>
        <v>1</v>
      </c>
    </row>
    <row r="37" spans="2:16" s="6" customFormat="1" ht="18.75" customHeight="1" x14ac:dyDescent="0.2">
      <c r="B37" s="52"/>
      <c r="C37" s="122"/>
      <c r="D37" s="69"/>
      <c r="E37" s="66"/>
      <c r="F37" s="40"/>
      <c r="G37" s="47"/>
      <c r="H37" s="41"/>
      <c r="I37" s="40"/>
      <c r="J37" s="40"/>
      <c r="K37" s="48"/>
      <c r="L37" s="21" t="s">
        <v>5</v>
      </c>
      <c r="M37" s="39"/>
      <c r="N37" s="22"/>
      <c r="O37" s="22"/>
      <c r="P37" s="23">
        <f t="shared" si="2"/>
        <v>0</v>
      </c>
    </row>
    <row r="38" spans="2:16" s="6" customFormat="1" ht="35.25" customHeight="1" x14ac:dyDescent="0.2">
      <c r="B38" s="52"/>
      <c r="C38" s="122"/>
      <c r="D38" s="69"/>
      <c r="E38" s="65">
        <v>0.02</v>
      </c>
      <c r="F38" s="40" t="s">
        <v>223</v>
      </c>
      <c r="G38" s="45" t="s">
        <v>47</v>
      </c>
      <c r="H38" s="41" t="s">
        <v>81</v>
      </c>
      <c r="I38" s="40" t="s">
        <v>180</v>
      </c>
      <c r="J38" s="40" t="s">
        <v>18</v>
      </c>
      <c r="K38" s="48" t="s">
        <v>18</v>
      </c>
      <c r="L38" s="21" t="s">
        <v>4</v>
      </c>
      <c r="M38" s="39">
        <v>1</v>
      </c>
      <c r="N38" s="22"/>
      <c r="O38" s="22"/>
      <c r="P38" s="23">
        <f t="shared" si="2"/>
        <v>1</v>
      </c>
    </row>
    <row r="39" spans="2:16" s="6" customFormat="1" ht="27" customHeight="1" x14ac:dyDescent="0.2">
      <c r="B39" s="52"/>
      <c r="C39" s="122"/>
      <c r="D39" s="69"/>
      <c r="E39" s="66"/>
      <c r="F39" s="40"/>
      <c r="G39" s="47"/>
      <c r="H39" s="41"/>
      <c r="I39" s="40"/>
      <c r="J39" s="40"/>
      <c r="K39" s="48"/>
      <c r="L39" s="21" t="s">
        <v>5</v>
      </c>
      <c r="M39" s="39"/>
      <c r="N39" s="22"/>
      <c r="O39" s="22"/>
      <c r="P39" s="23">
        <f t="shared" si="2"/>
        <v>0</v>
      </c>
    </row>
    <row r="40" spans="2:16" s="6" customFormat="1" ht="43.5" customHeight="1" x14ac:dyDescent="0.2">
      <c r="B40" s="52"/>
      <c r="C40" s="122"/>
      <c r="D40" s="69"/>
      <c r="E40" s="42">
        <v>0.03</v>
      </c>
      <c r="F40" s="40" t="s">
        <v>274</v>
      </c>
      <c r="G40" s="45" t="s">
        <v>57</v>
      </c>
      <c r="H40" s="41" t="s">
        <v>275</v>
      </c>
      <c r="I40" s="40" t="s">
        <v>179</v>
      </c>
      <c r="J40" s="40" t="s">
        <v>16</v>
      </c>
      <c r="K40" s="48" t="s">
        <v>16</v>
      </c>
      <c r="L40" s="21" t="s">
        <v>4</v>
      </c>
      <c r="M40" s="39">
        <v>1</v>
      </c>
      <c r="N40" s="22"/>
      <c r="O40" s="22"/>
      <c r="P40" s="23">
        <f t="shared" si="2"/>
        <v>1</v>
      </c>
    </row>
    <row r="41" spans="2:16" s="6" customFormat="1" ht="21.75" customHeight="1" x14ac:dyDescent="0.2">
      <c r="B41" s="52"/>
      <c r="C41" s="122"/>
      <c r="D41" s="69"/>
      <c r="E41" s="44"/>
      <c r="F41" s="40"/>
      <c r="G41" s="47"/>
      <c r="H41" s="41"/>
      <c r="I41" s="40"/>
      <c r="J41" s="40"/>
      <c r="K41" s="48"/>
      <c r="L41" s="21" t="s">
        <v>5</v>
      </c>
      <c r="M41" s="22"/>
      <c r="N41" s="22"/>
      <c r="O41" s="22"/>
      <c r="P41" s="23">
        <f t="shared" si="2"/>
        <v>0</v>
      </c>
    </row>
    <row r="42" spans="2:16" s="6" customFormat="1" ht="45" customHeight="1" x14ac:dyDescent="0.2">
      <c r="B42" s="52"/>
      <c r="C42" s="122"/>
      <c r="D42" s="69"/>
      <c r="E42" s="42">
        <v>0.03</v>
      </c>
      <c r="F42" s="40" t="s">
        <v>225</v>
      </c>
      <c r="G42" s="45" t="s">
        <v>58</v>
      </c>
      <c r="H42" s="41" t="s">
        <v>82</v>
      </c>
      <c r="I42" s="40" t="s">
        <v>179</v>
      </c>
      <c r="J42" s="40" t="s">
        <v>22</v>
      </c>
      <c r="K42" s="48" t="s">
        <v>276</v>
      </c>
      <c r="L42" s="21" t="s">
        <v>4</v>
      </c>
      <c r="M42" s="39">
        <v>0.33</v>
      </c>
      <c r="N42" s="22">
        <v>0.34</v>
      </c>
      <c r="O42" s="22">
        <v>0.33</v>
      </c>
      <c r="P42" s="23">
        <f t="shared" si="2"/>
        <v>1</v>
      </c>
    </row>
    <row r="43" spans="2:16" s="6" customFormat="1" ht="21.75" customHeight="1" x14ac:dyDescent="0.2">
      <c r="B43" s="52"/>
      <c r="C43" s="122"/>
      <c r="D43" s="69"/>
      <c r="E43" s="44"/>
      <c r="F43" s="40"/>
      <c r="G43" s="47"/>
      <c r="H43" s="41"/>
      <c r="I43" s="40"/>
      <c r="J43" s="40"/>
      <c r="K43" s="48"/>
      <c r="L43" s="21" t="s">
        <v>5</v>
      </c>
      <c r="M43" s="39"/>
      <c r="N43" s="22"/>
      <c r="O43" s="22"/>
      <c r="P43" s="23">
        <f t="shared" si="2"/>
        <v>0</v>
      </c>
    </row>
    <row r="44" spans="2:16" s="6" customFormat="1" ht="24" customHeight="1" x14ac:dyDescent="0.2">
      <c r="B44" s="52"/>
      <c r="C44" s="122"/>
      <c r="D44" s="69"/>
      <c r="E44" s="42">
        <v>0.03</v>
      </c>
      <c r="F44" s="40" t="s">
        <v>226</v>
      </c>
      <c r="G44" s="82" t="s">
        <v>59</v>
      </c>
      <c r="H44" s="85" t="s">
        <v>221</v>
      </c>
      <c r="I44" s="40" t="s">
        <v>178</v>
      </c>
      <c r="J44" s="40" t="s">
        <v>16</v>
      </c>
      <c r="K44" s="48" t="s">
        <v>16</v>
      </c>
      <c r="L44" s="21" t="s">
        <v>4</v>
      </c>
      <c r="M44" s="39">
        <v>1</v>
      </c>
      <c r="N44" s="22"/>
      <c r="O44" s="22"/>
      <c r="P44" s="23">
        <f t="shared" si="2"/>
        <v>1</v>
      </c>
    </row>
    <row r="45" spans="2:16" s="6" customFormat="1" ht="29.25" customHeight="1" x14ac:dyDescent="0.2">
      <c r="B45" s="52"/>
      <c r="C45" s="122"/>
      <c r="D45" s="69"/>
      <c r="E45" s="44"/>
      <c r="F45" s="125"/>
      <c r="G45" s="83"/>
      <c r="H45" s="85"/>
      <c r="I45" s="40"/>
      <c r="J45" s="40"/>
      <c r="K45" s="48"/>
      <c r="L45" s="21" t="s">
        <v>5</v>
      </c>
      <c r="M45" s="22"/>
      <c r="N45" s="22"/>
      <c r="O45" s="22"/>
      <c r="P45" s="23">
        <f t="shared" si="2"/>
        <v>0</v>
      </c>
    </row>
    <row r="46" spans="2:16" s="6" customFormat="1" ht="30.75" customHeight="1" x14ac:dyDescent="0.2">
      <c r="B46" s="52"/>
      <c r="C46" s="122"/>
      <c r="D46" s="69"/>
      <c r="E46" s="42">
        <v>0.03</v>
      </c>
      <c r="F46" s="40" t="s">
        <v>227</v>
      </c>
      <c r="G46" s="45" t="s">
        <v>59</v>
      </c>
      <c r="H46" s="85" t="s">
        <v>121</v>
      </c>
      <c r="I46" s="40" t="s">
        <v>177</v>
      </c>
      <c r="J46" s="40" t="s">
        <v>37</v>
      </c>
      <c r="K46" s="40" t="s">
        <v>37</v>
      </c>
      <c r="L46" s="21" t="s">
        <v>4</v>
      </c>
      <c r="M46" s="22"/>
      <c r="N46" s="22">
        <v>1</v>
      </c>
      <c r="O46" s="22"/>
      <c r="P46" s="23">
        <f t="shared" si="2"/>
        <v>1</v>
      </c>
    </row>
    <row r="47" spans="2:16" s="6" customFormat="1" ht="24.75" customHeight="1" x14ac:dyDescent="0.2">
      <c r="B47" s="52"/>
      <c r="C47" s="122"/>
      <c r="D47" s="69"/>
      <c r="E47" s="44"/>
      <c r="F47" s="125"/>
      <c r="G47" s="47"/>
      <c r="H47" s="85"/>
      <c r="I47" s="40"/>
      <c r="J47" s="40"/>
      <c r="K47" s="40"/>
      <c r="L47" s="21" t="s">
        <v>5</v>
      </c>
      <c r="M47" s="22"/>
      <c r="N47" s="22"/>
      <c r="O47" s="22"/>
      <c r="P47" s="23">
        <f t="shared" si="2"/>
        <v>0</v>
      </c>
    </row>
    <row r="48" spans="2:16" s="6" customFormat="1" ht="32.25" customHeight="1" x14ac:dyDescent="0.2">
      <c r="B48" s="52"/>
      <c r="C48" s="122"/>
      <c r="D48" s="69"/>
      <c r="E48" s="42">
        <v>0.02</v>
      </c>
      <c r="F48" s="40" t="s">
        <v>228</v>
      </c>
      <c r="G48" s="45" t="s">
        <v>60</v>
      </c>
      <c r="H48" s="41" t="s">
        <v>83</v>
      </c>
      <c r="I48" s="40" t="s">
        <v>8</v>
      </c>
      <c r="J48" s="40" t="s">
        <v>16</v>
      </c>
      <c r="K48" s="48" t="s">
        <v>38</v>
      </c>
      <c r="L48" s="21" t="s">
        <v>4</v>
      </c>
      <c r="M48" s="39">
        <v>0.33</v>
      </c>
      <c r="N48" s="22">
        <v>0.34</v>
      </c>
      <c r="O48" s="22">
        <v>0.33</v>
      </c>
      <c r="P48" s="23">
        <f t="shared" si="2"/>
        <v>1</v>
      </c>
    </row>
    <row r="49" spans="2:17" s="6" customFormat="1" ht="22.5" customHeight="1" x14ac:dyDescent="0.2">
      <c r="B49" s="52"/>
      <c r="C49" s="122"/>
      <c r="D49" s="69"/>
      <c r="E49" s="44"/>
      <c r="F49" s="40"/>
      <c r="G49" s="47"/>
      <c r="H49" s="41"/>
      <c r="I49" s="40"/>
      <c r="J49" s="40"/>
      <c r="K49" s="48"/>
      <c r="L49" s="21" t="s">
        <v>5</v>
      </c>
      <c r="M49" s="39"/>
      <c r="N49" s="22"/>
      <c r="O49" s="22"/>
      <c r="P49" s="23">
        <f t="shared" si="2"/>
        <v>0</v>
      </c>
    </row>
    <row r="50" spans="2:17" s="6" customFormat="1" ht="42" customHeight="1" x14ac:dyDescent="0.2">
      <c r="B50" s="52"/>
      <c r="C50" s="122"/>
      <c r="D50" s="69"/>
      <c r="E50" s="42">
        <v>0.04</v>
      </c>
      <c r="F50" s="75" t="s">
        <v>229</v>
      </c>
      <c r="G50" s="45" t="s">
        <v>66</v>
      </c>
      <c r="H50" s="40" t="s">
        <v>84</v>
      </c>
      <c r="I50" s="40" t="s">
        <v>181</v>
      </c>
      <c r="J50" s="48" t="s">
        <v>18</v>
      </c>
      <c r="K50" s="40" t="s">
        <v>15</v>
      </c>
      <c r="L50" s="21" t="s">
        <v>4</v>
      </c>
      <c r="M50" s="39">
        <v>0.2</v>
      </c>
      <c r="N50" s="22">
        <v>0.4</v>
      </c>
      <c r="O50" s="22">
        <v>0.4</v>
      </c>
      <c r="P50" s="23">
        <f t="shared" si="2"/>
        <v>1</v>
      </c>
    </row>
    <row r="51" spans="2:17" s="6" customFormat="1" ht="24.75" customHeight="1" x14ac:dyDescent="0.2">
      <c r="B51" s="52"/>
      <c r="C51" s="122"/>
      <c r="D51" s="69"/>
      <c r="E51" s="44"/>
      <c r="F51" s="75"/>
      <c r="G51" s="47"/>
      <c r="H51" s="40"/>
      <c r="I51" s="40"/>
      <c r="J51" s="48"/>
      <c r="K51" s="40"/>
      <c r="L51" s="21" t="s">
        <v>5</v>
      </c>
      <c r="M51" s="39"/>
      <c r="N51" s="22"/>
      <c r="O51" s="22"/>
      <c r="P51" s="23">
        <f t="shared" si="2"/>
        <v>0</v>
      </c>
    </row>
    <row r="52" spans="2:17" s="6" customFormat="1" ht="49.5" customHeight="1" x14ac:dyDescent="0.2">
      <c r="B52" s="52"/>
      <c r="C52" s="122"/>
      <c r="D52" s="69"/>
      <c r="E52" s="42">
        <v>0.03</v>
      </c>
      <c r="F52" s="75" t="s">
        <v>230</v>
      </c>
      <c r="G52" s="45" t="s">
        <v>124</v>
      </c>
      <c r="H52" s="59" t="s">
        <v>263</v>
      </c>
      <c r="I52" s="40" t="s">
        <v>182</v>
      </c>
      <c r="J52" s="47" t="s">
        <v>18</v>
      </c>
      <c r="K52" s="56" t="s">
        <v>15</v>
      </c>
      <c r="L52" s="21" t="s">
        <v>4</v>
      </c>
      <c r="M52" s="39">
        <v>0.2</v>
      </c>
      <c r="N52" s="22">
        <v>0.4</v>
      </c>
      <c r="O52" s="22">
        <v>0.4</v>
      </c>
      <c r="P52" s="23">
        <f t="shared" si="2"/>
        <v>1</v>
      </c>
    </row>
    <row r="53" spans="2:17" s="6" customFormat="1" ht="29.25" customHeight="1" x14ac:dyDescent="0.2">
      <c r="B53" s="52"/>
      <c r="C53" s="122"/>
      <c r="D53" s="69"/>
      <c r="E53" s="44"/>
      <c r="F53" s="75"/>
      <c r="G53" s="47"/>
      <c r="H53" s="59"/>
      <c r="I53" s="40"/>
      <c r="J53" s="40"/>
      <c r="K53" s="48"/>
      <c r="L53" s="21" t="s">
        <v>5</v>
      </c>
      <c r="M53" s="39"/>
      <c r="N53" s="22"/>
      <c r="O53" s="22"/>
      <c r="P53" s="23">
        <f t="shared" si="2"/>
        <v>0</v>
      </c>
    </row>
    <row r="54" spans="2:17" s="6" customFormat="1" ht="62.25" customHeight="1" x14ac:dyDescent="0.2">
      <c r="B54" s="52"/>
      <c r="C54" s="122"/>
      <c r="D54" s="69"/>
      <c r="E54" s="42">
        <v>0.04</v>
      </c>
      <c r="F54" s="41" t="s">
        <v>277</v>
      </c>
      <c r="G54" s="90" t="s">
        <v>86</v>
      </c>
      <c r="H54" s="59" t="s">
        <v>85</v>
      </c>
      <c r="I54" s="40" t="s">
        <v>183</v>
      </c>
      <c r="J54" s="48" t="s">
        <v>18</v>
      </c>
      <c r="K54" s="48" t="s">
        <v>15</v>
      </c>
      <c r="L54" s="21" t="s">
        <v>4</v>
      </c>
      <c r="M54" s="39">
        <v>0.3</v>
      </c>
      <c r="N54" s="22">
        <v>0.3</v>
      </c>
      <c r="O54" s="22">
        <v>0.4</v>
      </c>
      <c r="P54" s="23">
        <f t="shared" si="2"/>
        <v>1</v>
      </c>
    </row>
    <row r="55" spans="2:17" s="6" customFormat="1" ht="40.5" customHeight="1" x14ac:dyDescent="0.2">
      <c r="B55" s="52"/>
      <c r="C55" s="122"/>
      <c r="D55" s="69"/>
      <c r="E55" s="44"/>
      <c r="F55" s="41"/>
      <c r="G55" s="91"/>
      <c r="H55" s="59"/>
      <c r="I55" s="40"/>
      <c r="J55" s="48"/>
      <c r="K55" s="48"/>
      <c r="L55" s="21" t="s">
        <v>5</v>
      </c>
      <c r="M55" s="22"/>
      <c r="N55" s="22"/>
      <c r="O55" s="22"/>
      <c r="P55" s="23">
        <f t="shared" si="2"/>
        <v>0</v>
      </c>
    </row>
    <row r="56" spans="2:17" s="6" customFormat="1" ht="54.75" customHeight="1" x14ac:dyDescent="0.2">
      <c r="B56" s="52"/>
      <c r="C56" s="122"/>
      <c r="D56" s="69"/>
      <c r="E56" s="42">
        <v>0.04</v>
      </c>
      <c r="F56" s="41" t="s">
        <v>231</v>
      </c>
      <c r="G56" s="45" t="s">
        <v>88</v>
      </c>
      <c r="H56" s="40" t="s">
        <v>87</v>
      </c>
      <c r="I56" s="59" t="s">
        <v>184</v>
      </c>
      <c r="J56" s="48" t="s">
        <v>19</v>
      </c>
      <c r="K56" s="48" t="s">
        <v>15</v>
      </c>
      <c r="L56" s="21" t="s">
        <v>4</v>
      </c>
      <c r="M56" s="39">
        <v>0.2</v>
      </c>
      <c r="N56" s="22">
        <v>0.4</v>
      </c>
      <c r="O56" s="22">
        <v>0.4</v>
      </c>
      <c r="P56" s="23">
        <f t="shared" si="2"/>
        <v>1</v>
      </c>
      <c r="Q56" s="16"/>
    </row>
    <row r="57" spans="2:17" s="6" customFormat="1" ht="27.75" customHeight="1" x14ac:dyDescent="0.2">
      <c r="B57" s="52"/>
      <c r="C57" s="122"/>
      <c r="D57" s="69"/>
      <c r="E57" s="44"/>
      <c r="F57" s="41"/>
      <c r="G57" s="47"/>
      <c r="H57" s="40"/>
      <c r="I57" s="59"/>
      <c r="J57" s="48"/>
      <c r="K57" s="48"/>
      <c r="L57" s="21" t="s">
        <v>5</v>
      </c>
      <c r="M57" s="39"/>
      <c r="N57" s="22"/>
      <c r="O57" s="22"/>
      <c r="P57" s="23">
        <f t="shared" si="2"/>
        <v>0</v>
      </c>
    </row>
    <row r="58" spans="2:17" s="6" customFormat="1" ht="40.5" customHeight="1" x14ac:dyDescent="0.2">
      <c r="B58" s="52"/>
      <c r="C58" s="122"/>
      <c r="D58" s="62" t="s">
        <v>264</v>
      </c>
      <c r="E58" s="42">
        <v>7.0000000000000007E-2</v>
      </c>
      <c r="F58" s="41" t="s">
        <v>279</v>
      </c>
      <c r="G58" s="40" t="s">
        <v>281</v>
      </c>
      <c r="H58" s="40" t="s">
        <v>89</v>
      </c>
      <c r="I58" s="40" t="s">
        <v>224</v>
      </c>
      <c r="J58" s="40" t="s">
        <v>19</v>
      </c>
      <c r="K58" s="60" t="s">
        <v>15</v>
      </c>
      <c r="L58" s="21" t="s">
        <v>4</v>
      </c>
      <c r="M58" s="39">
        <v>0.3</v>
      </c>
      <c r="N58" s="22">
        <v>0.35</v>
      </c>
      <c r="O58" s="22">
        <v>0.35</v>
      </c>
      <c r="P58" s="33">
        <f t="shared" si="2"/>
        <v>0.99999999999999989</v>
      </c>
    </row>
    <row r="59" spans="2:17" s="6" customFormat="1" ht="34.5" customHeight="1" x14ac:dyDescent="0.2">
      <c r="B59" s="52"/>
      <c r="C59" s="122"/>
      <c r="D59" s="63"/>
      <c r="E59" s="44"/>
      <c r="F59" s="41"/>
      <c r="G59" s="40"/>
      <c r="H59" s="40"/>
      <c r="I59" s="40"/>
      <c r="J59" s="40"/>
      <c r="K59" s="56"/>
      <c r="L59" s="21" t="s">
        <v>5</v>
      </c>
      <c r="M59" s="39"/>
      <c r="N59" s="22"/>
      <c r="O59" s="22"/>
      <c r="P59" s="33">
        <f t="shared" si="2"/>
        <v>0</v>
      </c>
    </row>
    <row r="60" spans="2:17" s="6" customFormat="1" ht="54.75" customHeight="1" x14ac:dyDescent="0.2">
      <c r="B60" s="52"/>
      <c r="C60" s="122"/>
      <c r="D60" s="63"/>
      <c r="E60" s="42">
        <v>0.06</v>
      </c>
      <c r="F60" s="75" t="s">
        <v>280</v>
      </c>
      <c r="G60" s="45" t="s">
        <v>122</v>
      </c>
      <c r="H60" s="145" t="s">
        <v>123</v>
      </c>
      <c r="I60" s="75" t="s">
        <v>185</v>
      </c>
      <c r="J60" s="47" t="s">
        <v>16</v>
      </c>
      <c r="K60" s="56" t="s">
        <v>15</v>
      </c>
      <c r="L60" s="21" t="s">
        <v>4</v>
      </c>
      <c r="M60" s="39">
        <v>0.5</v>
      </c>
      <c r="N60" s="22">
        <v>0.25</v>
      </c>
      <c r="O60" s="22">
        <v>0.25</v>
      </c>
      <c r="P60" s="33">
        <f t="shared" si="2"/>
        <v>1</v>
      </c>
    </row>
    <row r="61" spans="2:17" s="6" customFormat="1" ht="35.25" customHeight="1" x14ac:dyDescent="0.2">
      <c r="B61" s="52"/>
      <c r="C61" s="122"/>
      <c r="D61" s="63"/>
      <c r="E61" s="44"/>
      <c r="F61" s="75"/>
      <c r="G61" s="47"/>
      <c r="H61" s="145"/>
      <c r="I61" s="75"/>
      <c r="J61" s="40"/>
      <c r="K61" s="48"/>
      <c r="L61" s="21" t="s">
        <v>5</v>
      </c>
      <c r="M61" s="39"/>
      <c r="N61" s="22"/>
      <c r="O61" s="22"/>
      <c r="P61" s="33">
        <f t="shared" si="2"/>
        <v>0</v>
      </c>
    </row>
    <row r="62" spans="2:17" s="6" customFormat="1" ht="43.5" customHeight="1" x14ac:dyDescent="0.2">
      <c r="B62" s="52"/>
      <c r="C62" s="122"/>
      <c r="D62" s="63"/>
      <c r="E62" s="42">
        <v>7.0000000000000007E-2</v>
      </c>
      <c r="F62" s="41" t="s">
        <v>232</v>
      </c>
      <c r="G62" s="45" t="s">
        <v>152</v>
      </c>
      <c r="H62" s="59" t="s">
        <v>278</v>
      </c>
      <c r="I62" s="40" t="s">
        <v>176</v>
      </c>
      <c r="J62" s="47" t="s">
        <v>16</v>
      </c>
      <c r="K62" s="56" t="s">
        <v>37</v>
      </c>
      <c r="L62" s="21" t="s">
        <v>4</v>
      </c>
      <c r="M62" s="39"/>
      <c r="N62" s="22">
        <v>1</v>
      </c>
      <c r="O62" s="22"/>
      <c r="P62" s="33">
        <f t="shared" si="2"/>
        <v>1</v>
      </c>
      <c r="Q62" s="16"/>
    </row>
    <row r="63" spans="2:17" s="6" customFormat="1" ht="15.75" customHeight="1" x14ac:dyDescent="0.2">
      <c r="B63" s="52"/>
      <c r="C63" s="122"/>
      <c r="D63" s="63"/>
      <c r="E63" s="44"/>
      <c r="F63" s="41"/>
      <c r="G63" s="47"/>
      <c r="H63" s="59"/>
      <c r="I63" s="40"/>
      <c r="J63" s="40"/>
      <c r="K63" s="48"/>
      <c r="L63" s="21" t="s">
        <v>5</v>
      </c>
      <c r="M63" s="39"/>
      <c r="N63" s="22"/>
      <c r="O63" s="22"/>
      <c r="P63" s="33">
        <f t="shared" si="2"/>
        <v>0</v>
      </c>
    </row>
    <row r="64" spans="2:17" s="6" customFormat="1" ht="32.25" customHeight="1" x14ac:dyDescent="0.2">
      <c r="B64" s="52"/>
      <c r="C64" s="122"/>
      <c r="D64" s="63"/>
      <c r="E64" s="42">
        <v>0.05</v>
      </c>
      <c r="F64" s="45" t="s">
        <v>233</v>
      </c>
      <c r="G64" s="45" t="s">
        <v>91</v>
      </c>
      <c r="H64" s="90" t="s">
        <v>153</v>
      </c>
      <c r="I64" s="47" t="s">
        <v>171</v>
      </c>
      <c r="J64" s="47" t="s">
        <v>14</v>
      </c>
      <c r="K64" s="56" t="s">
        <v>23</v>
      </c>
      <c r="L64" s="21" t="s">
        <v>4</v>
      </c>
      <c r="M64" s="39">
        <v>0.2</v>
      </c>
      <c r="N64" s="22">
        <v>0.8</v>
      </c>
      <c r="O64" s="22"/>
      <c r="P64" s="33">
        <f t="shared" si="2"/>
        <v>1</v>
      </c>
    </row>
    <row r="65" spans="2:17" s="6" customFormat="1" ht="14.25" customHeight="1" x14ac:dyDescent="0.2">
      <c r="B65" s="52"/>
      <c r="C65" s="122"/>
      <c r="D65" s="63"/>
      <c r="E65" s="44"/>
      <c r="F65" s="47"/>
      <c r="G65" s="47"/>
      <c r="H65" s="91"/>
      <c r="I65" s="40"/>
      <c r="J65" s="40"/>
      <c r="K65" s="48"/>
      <c r="L65" s="21" t="s">
        <v>5</v>
      </c>
      <c r="M65" s="22"/>
      <c r="N65" s="22"/>
      <c r="O65" s="22"/>
      <c r="P65" s="33">
        <f t="shared" si="2"/>
        <v>0</v>
      </c>
    </row>
    <row r="66" spans="2:17" s="6" customFormat="1" ht="36" customHeight="1" x14ac:dyDescent="0.2">
      <c r="B66" s="52"/>
      <c r="C66" s="122"/>
      <c r="D66" s="63"/>
      <c r="E66" s="42">
        <v>0.05</v>
      </c>
      <c r="F66" s="104" t="s">
        <v>234</v>
      </c>
      <c r="G66" s="45" t="s">
        <v>78</v>
      </c>
      <c r="H66" s="41" t="s">
        <v>77</v>
      </c>
      <c r="I66" s="40" t="s">
        <v>39</v>
      </c>
      <c r="J66" s="40" t="s">
        <v>18</v>
      </c>
      <c r="K66" s="40" t="s">
        <v>27</v>
      </c>
      <c r="L66" s="21" t="s">
        <v>4</v>
      </c>
      <c r="M66" s="22">
        <v>0.375</v>
      </c>
      <c r="N66" s="22">
        <v>0.375</v>
      </c>
      <c r="O66" s="22">
        <v>0.25</v>
      </c>
      <c r="P66" s="33">
        <f t="shared" si="2"/>
        <v>1</v>
      </c>
    </row>
    <row r="67" spans="2:17" s="6" customFormat="1" ht="29.25" customHeight="1" x14ac:dyDescent="0.2">
      <c r="B67" s="52"/>
      <c r="C67" s="122"/>
      <c r="D67" s="63"/>
      <c r="E67" s="44"/>
      <c r="F67" s="105"/>
      <c r="G67" s="47"/>
      <c r="H67" s="41"/>
      <c r="I67" s="40"/>
      <c r="J67" s="40"/>
      <c r="K67" s="40"/>
      <c r="L67" s="21" t="s">
        <v>5</v>
      </c>
      <c r="M67" s="22"/>
      <c r="N67" s="22"/>
      <c r="O67" s="22"/>
      <c r="P67" s="33">
        <f t="shared" si="2"/>
        <v>0</v>
      </c>
    </row>
    <row r="68" spans="2:17" s="6" customFormat="1" ht="51" customHeight="1" x14ac:dyDescent="0.2">
      <c r="B68" s="52"/>
      <c r="C68" s="122"/>
      <c r="D68" s="63"/>
      <c r="E68" s="42">
        <v>0.05</v>
      </c>
      <c r="F68" s="40" t="s">
        <v>235</v>
      </c>
      <c r="G68" s="40" t="s">
        <v>90</v>
      </c>
      <c r="H68" s="41" t="s">
        <v>89</v>
      </c>
      <c r="I68" s="40" t="s">
        <v>171</v>
      </c>
      <c r="J68" s="40" t="s">
        <v>19</v>
      </c>
      <c r="K68" s="48" t="s">
        <v>15</v>
      </c>
      <c r="L68" s="21" t="s">
        <v>4</v>
      </c>
      <c r="M68" s="22">
        <v>0.2</v>
      </c>
      <c r="N68" s="22">
        <v>0.4</v>
      </c>
      <c r="O68" s="22">
        <v>0.4</v>
      </c>
      <c r="P68" s="33">
        <f t="shared" si="2"/>
        <v>1</v>
      </c>
    </row>
    <row r="69" spans="2:17" s="6" customFormat="1" ht="24.75" customHeight="1" x14ac:dyDescent="0.2">
      <c r="B69" s="52"/>
      <c r="C69" s="122"/>
      <c r="D69" s="64"/>
      <c r="E69" s="44"/>
      <c r="F69" s="40"/>
      <c r="G69" s="40"/>
      <c r="H69" s="41"/>
      <c r="I69" s="40"/>
      <c r="J69" s="40"/>
      <c r="K69" s="48"/>
      <c r="L69" s="21" t="s">
        <v>5</v>
      </c>
      <c r="M69" s="22"/>
      <c r="N69" s="22"/>
      <c r="O69" s="22"/>
      <c r="P69" s="33">
        <f t="shared" si="2"/>
        <v>0</v>
      </c>
    </row>
    <row r="70" spans="2:17" s="6" customFormat="1" ht="45" customHeight="1" x14ac:dyDescent="0.2">
      <c r="B70" s="52"/>
      <c r="C70" s="122"/>
      <c r="D70" s="62" t="s">
        <v>247</v>
      </c>
      <c r="E70" s="42">
        <v>0.04</v>
      </c>
      <c r="F70" s="41" t="s">
        <v>282</v>
      </c>
      <c r="G70" s="45" t="s">
        <v>242</v>
      </c>
      <c r="H70" s="90" t="s">
        <v>241</v>
      </c>
      <c r="I70" s="40" t="s">
        <v>237</v>
      </c>
      <c r="J70" s="40" t="s">
        <v>18</v>
      </c>
      <c r="K70" s="48" t="s">
        <v>128</v>
      </c>
      <c r="L70" s="21" t="s">
        <v>4</v>
      </c>
      <c r="M70" s="22">
        <v>0.8</v>
      </c>
      <c r="N70" s="22">
        <v>0.2</v>
      </c>
      <c r="O70" s="22"/>
      <c r="P70" s="33">
        <f t="shared" si="2"/>
        <v>1</v>
      </c>
    </row>
    <row r="71" spans="2:17" s="6" customFormat="1" ht="30" customHeight="1" x14ac:dyDescent="0.2">
      <c r="B71" s="52"/>
      <c r="C71" s="122"/>
      <c r="D71" s="63"/>
      <c r="E71" s="44"/>
      <c r="F71" s="41"/>
      <c r="G71" s="47"/>
      <c r="H71" s="91"/>
      <c r="I71" s="40"/>
      <c r="J71" s="40"/>
      <c r="K71" s="48"/>
      <c r="L71" s="21" t="s">
        <v>5</v>
      </c>
      <c r="M71" s="22"/>
      <c r="N71" s="22"/>
      <c r="O71" s="22"/>
      <c r="P71" s="33">
        <f t="shared" si="2"/>
        <v>0</v>
      </c>
    </row>
    <row r="72" spans="2:17" s="6" customFormat="1" ht="36.75" customHeight="1" x14ac:dyDescent="0.2">
      <c r="B72" s="52"/>
      <c r="C72" s="122"/>
      <c r="D72" s="63"/>
      <c r="E72" s="65">
        <v>0.04</v>
      </c>
      <c r="F72" s="41" t="s">
        <v>298</v>
      </c>
      <c r="G72" s="45" t="s">
        <v>243</v>
      </c>
      <c r="H72" s="45" t="s">
        <v>299</v>
      </c>
      <c r="I72" s="40" t="s">
        <v>171</v>
      </c>
      <c r="J72" s="45" t="s">
        <v>18</v>
      </c>
      <c r="K72" s="60" t="s">
        <v>244</v>
      </c>
      <c r="L72" s="21" t="s">
        <v>4</v>
      </c>
      <c r="M72" s="22">
        <v>0.2</v>
      </c>
      <c r="N72" s="22">
        <v>0.4</v>
      </c>
      <c r="O72" s="22">
        <v>0.4</v>
      </c>
      <c r="P72" s="33">
        <f t="shared" si="2"/>
        <v>1</v>
      </c>
    </row>
    <row r="73" spans="2:17" s="6" customFormat="1" ht="21.75" customHeight="1" x14ac:dyDescent="0.2">
      <c r="B73" s="52"/>
      <c r="C73" s="122"/>
      <c r="D73" s="63"/>
      <c r="E73" s="66"/>
      <c r="F73" s="41"/>
      <c r="G73" s="47"/>
      <c r="H73" s="47"/>
      <c r="I73" s="40"/>
      <c r="J73" s="47"/>
      <c r="K73" s="56"/>
      <c r="L73" s="21" t="s">
        <v>5</v>
      </c>
      <c r="M73" s="22"/>
      <c r="N73" s="22"/>
      <c r="O73" s="22"/>
      <c r="P73" s="33"/>
      <c r="Q73" s="16"/>
    </row>
    <row r="74" spans="2:17" s="6" customFormat="1" ht="50.25" customHeight="1" x14ac:dyDescent="0.2">
      <c r="B74" s="52"/>
      <c r="C74" s="122"/>
      <c r="D74" s="63"/>
      <c r="E74" s="65">
        <v>0.04</v>
      </c>
      <c r="F74" s="41" t="s">
        <v>283</v>
      </c>
      <c r="G74" s="45" t="s">
        <v>236</v>
      </c>
      <c r="H74" s="57" t="s">
        <v>300</v>
      </c>
      <c r="I74" s="40" t="s">
        <v>25</v>
      </c>
      <c r="J74" s="40" t="s">
        <v>18</v>
      </c>
      <c r="K74" s="48" t="s">
        <v>15</v>
      </c>
      <c r="L74" s="21" t="s">
        <v>4</v>
      </c>
      <c r="M74" s="22">
        <v>0.2</v>
      </c>
      <c r="N74" s="22">
        <v>0.4</v>
      </c>
      <c r="O74" s="22">
        <v>0.4</v>
      </c>
      <c r="P74" s="33">
        <f t="shared" si="2"/>
        <v>1</v>
      </c>
    </row>
    <row r="75" spans="2:17" s="6" customFormat="1" ht="38.25" customHeight="1" x14ac:dyDescent="0.2">
      <c r="B75" s="52"/>
      <c r="C75" s="122"/>
      <c r="D75" s="63"/>
      <c r="E75" s="66"/>
      <c r="F75" s="41"/>
      <c r="G75" s="47"/>
      <c r="H75" s="58"/>
      <c r="I75" s="40"/>
      <c r="J75" s="40"/>
      <c r="K75" s="48"/>
      <c r="L75" s="21" t="s">
        <v>5</v>
      </c>
      <c r="M75" s="22"/>
      <c r="N75" s="22"/>
      <c r="O75" s="22"/>
      <c r="P75" s="33"/>
    </row>
    <row r="76" spans="2:17" s="6" customFormat="1" ht="61.5" customHeight="1" x14ac:dyDescent="0.2">
      <c r="B76" s="52"/>
      <c r="C76" s="122"/>
      <c r="D76" s="63"/>
      <c r="E76" s="65">
        <v>0.03</v>
      </c>
      <c r="F76" s="41" t="s">
        <v>239</v>
      </c>
      <c r="G76" s="45" t="s">
        <v>236</v>
      </c>
      <c r="H76" s="57" t="s">
        <v>240</v>
      </c>
      <c r="I76" s="40" t="s">
        <v>165</v>
      </c>
      <c r="J76" s="40" t="s">
        <v>18</v>
      </c>
      <c r="K76" s="48" t="s">
        <v>15</v>
      </c>
      <c r="L76" s="21" t="s">
        <v>4</v>
      </c>
      <c r="M76" s="22">
        <v>0.2</v>
      </c>
      <c r="N76" s="22">
        <v>0.4</v>
      </c>
      <c r="O76" s="22">
        <v>0.4</v>
      </c>
      <c r="P76" s="33">
        <f t="shared" si="2"/>
        <v>1</v>
      </c>
    </row>
    <row r="77" spans="2:17" s="6" customFormat="1" ht="38.25" customHeight="1" x14ac:dyDescent="0.2">
      <c r="B77" s="52"/>
      <c r="C77" s="122"/>
      <c r="D77" s="64"/>
      <c r="E77" s="66"/>
      <c r="F77" s="41"/>
      <c r="G77" s="47"/>
      <c r="H77" s="58"/>
      <c r="I77" s="40"/>
      <c r="J77" s="40"/>
      <c r="K77" s="48"/>
      <c r="L77" s="21" t="s">
        <v>5</v>
      </c>
      <c r="M77" s="22"/>
      <c r="N77" s="22"/>
      <c r="O77" s="22"/>
      <c r="P77" s="33">
        <f t="shared" si="2"/>
        <v>0</v>
      </c>
    </row>
    <row r="78" spans="2:17" s="6" customFormat="1" ht="61.5" customHeight="1" x14ac:dyDescent="0.2">
      <c r="B78" s="52"/>
      <c r="C78" s="122"/>
      <c r="D78" s="62" t="s">
        <v>248</v>
      </c>
      <c r="E78" s="42">
        <v>0.03</v>
      </c>
      <c r="F78" s="101" t="s">
        <v>258</v>
      </c>
      <c r="G78" s="45" t="s">
        <v>125</v>
      </c>
      <c r="H78" s="45" t="s">
        <v>246</v>
      </c>
      <c r="I78" s="40" t="s">
        <v>25</v>
      </c>
      <c r="J78" s="45" t="s">
        <v>245</v>
      </c>
      <c r="K78" s="60" t="s">
        <v>15</v>
      </c>
      <c r="L78" s="21" t="s">
        <v>4</v>
      </c>
      <c r="M78" s="22">
        <v>0.2</v>
      </c>
      <c r="N78" s="22">
        <v>0.4</v>
      </c>
      <c r="O78" s="22">
        <v>0.4</v>
      </c>
      <c r="P78" s="33">
        <f t="shared" si="2"/>
        <v>1</v>
      </c>
    </row>
    <row r="79" spans="2:17" s="6" customFormat="1" ht="41.25" customHeight="1" x14ac:dyDescent="0.2">
      <c r="B79" s="52"/>
      <c r="C79" s="122"/>
      <c r="D79" s="63"/>
      <c r="E79" s="44"/>
      <c r="F79" s="102"/>
      <c r="G79" s="47"/>
      <c r="H79" s="47"/>
      <c r="I79" s="40"/>
      <c r="J79" s="47"/>
      <c r="K79" s="56"/>
      <c r="L79" s="21" t="s">
        <v>5</v>
      </c>
      <c r="M79" s="22"/>
      <c r="N79" s="22"/>
      <c r="O79" s="22"/>
      <c r="P79" s="33"/>
    </row>
    <row r="80" spans="2:17" s="6" customFormat="1" ht="42" customHeight="1" x14ac:dyDescent="0.2">
      <c r="B80" s="52"/>
      <c r="C80" s="122"/>
      <c r="D80" s="63"/>
      <c r="E80" s="42">
        <v>0.03</v>
      </c>
      <c r="F80" s="45" t="s">
        <v>293</v>
      </c>
      <c r="G80" s="45" t="s">
        <v>132</v>
      </c>
      <c r="H80" s="45" t="s">
        <v>131</v>
      </c>
      <c r="I80" s="40" t="s">
        <v>301</v>
      </c>
      <c r="J80" s="45" t="s">
        <v>245</v>
      </c>
      <c r="K80" s="60" t="s">
        <v>15</v>
      </c>
      <c r="L80" s="21" t="s">
        <v>4</v>
      </c>
      <c r="M80" s="22">
        <v>0.2</v>
      </c>
      <c r="N80" s="22">
        <v>0.4</v>
      </c>
      <c r="O80" s="22">
        <v>0.4</v>
      </c>
      <c r="P80" s="33">
        <f t="shared" si="2"/>
        <v>1</v>
      </c>
    </row>
    <row r="81" spans="2:22" s="6" customFormat="1" ht="33" customHeight="1" x14ac:dyDescent="0.2">
      <c r="B81" s="52"/>
      <c r="C81" s="122"/>
      <c r="D81" s="63"/>
      <c r="E81" s="44"/>
      <c r="F81" s="47"/>
      <c r="G81" s="47"/>
      <c r="H81" s="47"/>
      <c r="I81" s="40"/>
      <c r="J81" s="47"/>
      <c r="K81" s="56"/>
      <c r="L81" s="21" t="s">
        <v>5</v>
      </c>
      <c r="M81" s="22"/>
      <c r="N81" s="22"/>
      <c r="O81" s="22"/>
      <c r="P81" s="33"/>
      <c r="V81" s="16"/>
    </row>
    <row r="82" spans="2:22" s="6" customFormat="1" ht="60.75" customHeight="1" x14ac:dyDescent="0.2">
      <c r="B82" s="52"/>
      <c r="C82" s="122"/>
      <c r="D82" s="63"/>
      <c r="E82" s="42">
        <v>0.04</v>
      </c>
      <c r="F82" s="41" t="s">
        <v>294</v>
      </c>
      <c r="G82" s="45" t="s">
        <v>285</v>
      </c>
      <c r="H82" s="99" t="s">
        <v>284</v>
      </c>
      <c r="I82" s="40" t="s">
        <v>163</v>
      </c>
      <c r="J82" s="40" t="s">
        <v>18</v>
      </c>
      <c r="K82" s="48" t="s">
        <v>244</v>
      </c>
      <c r="L82" s="21" t="s">
        <v>4</v>
      </c>
      <c r="M82" s="22">
        <v>0.2</v>
      </c>
      <c r="N82" s="22">
        <v>0.4</v>
      </c>
      <c r="O82" s="22">
        <v>0.4</v>
      </c>
      <c r="P82" s="33">
        <f t="shared" si="2"/>
        <v>1</v>
      </c>
    </row>
    <row r="83" spans="2:22" s="6" customFormat="1" ht="93" customHeight="1" thickBot="1" x14ac:dyDescent="0.25">
      <c r="B83" s="52"/>
      <c r="C83" s="123"/>
      <c r="D83" s="103"/>
      <c r="E83" s="44"/>
      <c r="F83" s="98"/>
      <c r="G83" s="96"/>
      <c r="H83" s="100"/>
      <c r="I83" s="80"/>
      <c r="J83" s="80"/>
      <c r="K83" s="81"/>
      <c r="L83" s="21" t="s">
        <v>5</v>
      </c>
      <c r="M83" s="22"/>
      <c r="N83" s="22"/>
      <c r="O83" s="22"/>
      <c r="P83" s="33">
        <f t="shared" si="2"/>
        <v>0</v>
      </c>
    </row>
    <row r="84" spans="2:22" s="6" customFormat="1" ht="16.5" customHeight="1" x14ac:dyDescent="0.2">
      <c r="B84" s="52"/>
      <c r="C84" s="119" t="s">
        <v>259</v>
      </c>
      <c r="D84" s="47"/>
      <c r="E84" s="47"/>
      <c r="F84" s="47"/>
      <c r="G84" s="47"/>
      <c r="H84" s="47"/>
      <c r="I84" s="47"/>
      <c r="J84" s="47"/>
      <c r="K84" s="47"/>
      <c r="P84" s="34"/>
    </row>
    <row r="85" spans="2:22" s="6" customFormat="1" ht="16.5" customHeight="1" x14ac:dyDescent="0.2">
      <c r="B85" s="52"/>
      <c r="C85" s="120"/>
      <c r="D85" s="40"/>
      <c r="E85" s="40"/>
      <c r="F85" s="40"/>
      <c r="G85" s="40"/>
      <c r="H85" s="40"/>
      <c r="I85" s="40"/>
      <c r="J85" s="40"/>
      <c r="K85" s="40"/>
      <c r="P85" s="34"/>
    </row>
    <row r="86" spans="2:22" s="6" customFormat="1" ht="30" customHeight="1" x14ac:dyDescent="0.2">
      <c r="B86" s="52"/>
      <c r="C86" s="146" t="s">
        <v>213</v>
      </c>
      <c r="D86" s="147"/>
      <c r="E86" s="147"/>
      <c r="F86" s="147"/>
      <c r="G86" s="147"/>
      <c r="H86" s="147"/>
      <c r="I86" s="147"/>
      <c r="J86" s="147"/>
      <c r="K86" s="148"/>
      <c r="L86" s="21" t="s">
        <v>4</v>
      </c>
      <c r="M86" s="27">
        <f>+M30*($E$30)/2+M32*($E$30)/2+M34*$E$34+M36*$E$36+M38*$E$38+M40*$E$40+M42*$E$42+M44*$E$44+M46*$E$46+M48*$E$48+M50*$E$50+M52*$E$52+M54*$E$54+M56*$E$56+M58*$E$58+M60*$E$60+M62*$E$62+M64*$E$64+M66*$E$66+M68*$E$68+M70*$E$70+M72*$E$72+M74*$E$74+M76*$E$76+M78*$E$78+M80*$E$80+M82*$E$82</f>
        <v>0.32835000000000003</v>
      </c>
      <c r="N86" s="27">
        <f t="shared" ref="N86:O86" si="4">+N30*($E$30)/2+N32*($E$30)/2+N34*$E$34+N36*$E$36+N38*$E$38+N40*$E$40+N42*$E$42+N44*$E$44+N46*$E$46+N48*$E$48+N50*$E$50+N52*$E$52+N54*$E$54+N56*$E$56+N58*$E$58+N60*$E$60+N62*$E$62+N64*$E$64+N66*$E$66+N68*$E$68+N70*$E$70+N72*$E$72+N74*$E$74+N76*$E$76+N78*$E$78+N80*$E$80+N82*$E$82</f>
        <v>0.41205000000000008</v>
      </c>
      <c r="O86" s="27">
        <f t="shared" si="4"/>
        <v>0.25960000000000011</v>
      </c>
      <c r="P86" s="35">
        <f t="shared" ref="P86:P87" si="5">SUM(M86:O86)</f>
        <v>1.0000000000000002</v>
      </c>
    </row>
    <row r="87" spans="2:22" s="6" customFormat="1" ht="33.75" customHeight="1" x14ac:dyDescent="0.2">
      <c r="B87" s="52"/>
      <c r="C87" s="149"/>
      <c r="D87" s="150"/>
      <c r="E87" s="150"/>
      <c r="F87" s="150"/>
      <c r="G87" s="150"/>
      <c r="H87" s="150"/>
      <c r="I87" s="150"/>
      <c r="J87" s="150"/>
      <c r="K87" s="151"/>
      <c r="L87" s="21" t="s">
        <v>5</v>
      </c>
      <c r="M87" s="27">
        <f>+M31*$E$30+M37*$E$36+M39*$E$38+M41*$E$40+M43*$E$42+M45*$E$44+M47*$E$46+M49*$E$48+M51*$E$50+M53*$E$52+M55*$E$54+M57*$E$56+M59*$E$58+M61*$E$60+M63*$E$62+M65*$E$64+M67*$E$66+M69*$E$68+M71*$E$70+M83*$E$82</f>
        <v>0</v>
      </c>
      <c r="N87" s="27">
        <f>+N31*$E$30+N37*$E$36+N39*$E$38+N41*$E$40+N43*$E$42+N45*$E$44+N47*$E$46+N49*$E$48+N51*$E$50+N53*$E$52+N55*$E$54+N57*$E$56+N59*$E$58+N61*$E$60+N63*$E$62+N65*$E$64+N67*$E$66+N69*$E$68+N71*$E$70+N83*$E$82</f>
        <v>0</v>
      </c>
      <c r="O87" s="27">
        <f>+O31*$E$30+O37*$E$36+O39*$E$38+O41*$E$40+O43*$E$42+O45*$E$44+O47*$E$46+O49*$E$48+O51*$E$50+O53*$E$52+O55*$E$54+O57*$E$56+O59*$E$58+O61*$E$60+O63*$E$62+O65*$E$64+O67*$E$66+O69*$E$68+O71*$E$70+O83*$E$82</f>
        <v>0</v>
      </c>
      <c r="P87" s="35">
        <f t="shared" si="5"/>
        <v>0</v>
      </c>
    </row>
    <row r="88" spans="2:22" s="6" customFormat="1" ht="66.75" customHeight="1" x14ac:dyDescent="0.2">
      <c r="B88" s="52"/>
      <c r="C88" s="162" t="s">
        <v>112</v>
      </c>
      <c r="D88" s="163" t="s">
        <v>249</v>
      </c>
      <c r="E88" s="42">
        <v>0.05</v>
      </c>
      <c r="F88" s="45" t="s">
        <v>303</v>
      </c>
      <c r="G88" s="45" t="s">
        <v>200</v>
      </c>
      <c r="H88" s="57" t="s">
        <v>198</v>
      </c>
      <c r="I88" s="45" t="s">
        <v>199</v>
      </c>
      <c r="J88" s="88" t="s">
        <v>245</v>
      </c>
      <c r="K88" s="88" t="s">
        <v>17</v>
      </c>
      <c r="L88" s="21" t="s">
        <v>4</v>
      </c>
      <c r="M88" s="22">
        <v>0.3</v>
      </c>
      <c r="N88" s="22">
        <v>0.4</v>
      </c>
      <c r="O88" s="22">
        <v>0.3</v>
      </c>
      <c r="P88" s="33">
        <f t="shared" ref="P88:P89" si="6">SUM(M88:O88)</f>
        <v>1</v>
      </c>
      <c r="Q88" s="49"/>
    </row>
    <row r="89" spans="2:22" s="6" customFormat="1" ht="34.5" customHeight="1" x14ac:dyDescent="0.2">
      <c r="B89" s="52"/>
      <c r="C89" s="122"/>
      <c r="D89" s="163"/>
      <c r="E89" s="44"/>
      <c r="F89" s="47"/>
      <c r="G89" s="47"/>
      <c r="H89" s="58"/>
      <c r="I89" s="47"/>
      <c r="J89" s="40"/>
      <c r="K89" s="40"/>
      <c r="L89" s="21" t="s">
        <v>5</v>
      </c>
      <c r="M89" s="22"/>
      <c r="N89" s="22"/>
      <c r="O89" s="22"/>
      <c r="P89" s="33">
        <f t="shared" si="6"/>
        <v>0</v>
      </c>
      <c r="Q89" s="49"/>
    </row>
    <row r="90" spans="2:22" s="6" customFormat="1" ht="47.25" customHeight="1" x14ac:dyDescent="0.2">
      <c r="B90" s="52"/>
      <c r="C90" s="122"/>
      <c r="D90" s="62" t="s">
        <v>302</v>
      </c>
      <c r="E90" s="42">
        <v>7.0000000000000007E-2</v>
      </c>
      <c r="F90" s="41" t="s">
        <v>113</v>
      </c>
      <c r="G90" s="45" t="s">
        <v>209</v>
      </c>
      <c r="H90" s="45" t="s">
        <v>208</v>
      </c>
      <c r="I90" s="40" t="s">
        <v>24</v>
      </c>
      <c r="J90" s="40" t="s">
        <v>16</v>
      </c>
      <c r="K90" s="40" t="s">
        <v>15</v>
      </c>
      <c r="L90" s="21" t="s">
        <v>4</v>
      </c>
      <c r="M90" s="22">
        <v>0.3</v>
      </c>
      <c r="N90" s="22">
        <v>0.5</v>
      </c>
      <c r="O90" s="22">
        <v>0.2</v>
      </c>
      <c r="P90" s="33">
        <f t="shared" ref="P90:P121" si="7">SUM(M90:O90)</f>
        <v>1</v>
      </c>
      <c r="Q90" s="16"/>
    </row>
    <row r="91" spans="2:22" s="6" customFormat="1" ht="50.25" customHeight="1" x14ac:dyDescent="0.2">
      <c r="B91" s="52"/>
      <c r="C91" s="122"/>
      <c r="D91" s="63"/>
      <c r="E91" s="44"/>
      <c r="F91" s="41"/>
      <c r="G91" s="47"/>
      <c r="H91" s="47"/>
      <c r="I91" s="40"/>
      <c r="J91" s="40"/>
      <c r="K91" s="40"/>
      <c r="L91" s="21" t="s">
        <v>5</v>
      </c>
      <c r="M91" s="22"/>
      <c r="N91" s="22"/>
      <c r="O91" s="22"/>
      <c r="P91" s="33">
        <f t="shared" si="7"/>
        <v>0</v>
      </c>
    </row>
    <row r="92" spans="2:22" s="6" customFormat="1" ht="62.25" customHeight="1" x14ac:dyDescent="0.2">
      <c r="B92" s="52"/>
      <c r="C92" s="122"/>
      <c r="D92" s="63"/>
      <c r="E92" s="42">
        <v>7.0000000000000007E-2</v>
      </c>
      <c r="F92" s="59" t="s">
        <v>126</v>
      </c>
      <c r="G92" s="45" t="s">
        <v>154</v>
      </c>
      <c r="H92" s="59" t="s">
        <v>127</v>
      </c>
      <c r="I92" s="40" t="s">
        <v>265</v>
      </c>
      <c r="J92" s="40" t="s">
        <v>128</v>
      </c>
      <c r="K92" s="40" t="s">
        <v>15</v>
      </c>
      <c r="L92" s="24" t="s">
        <v>4</v>
      </c>
      <c r="M92" s="22">
        <v>0.33</v>
      </c>
      <c r="N92" s="22">
        <v>0.33</v>
      </c>
      <c r="O92" s="22">
        <v>0.34</v>
      </c>
      <c r="P92" s="33">
        <f t="shared" ref="P92:P96" si="8">SUM(M92:O92)</f>
        <v>1</v>
      </c>
    </row>
    <row r="93" spans="2:22" s="6" customFormat="1" ht="54.75" customHeight="1" x14ac:dyDescent="0.2">
      <c r="B93" s="52"/>
      <c r="C93" s="122"/>
      <c r="D93" s="63"/>
      <c r="E93" s="44"/>
      <c r="F93" s="59"/>
      <c r="G93" s="47"/>
      <c r="H93" s="59"/>
      <c r="I93" s="40"/>
      <c r="J93" s="40"/>
      <c r="K93" s="40"/>
      <c r="L93" s="24" t="s">
        <v>5</v>
      </c>
      <c r="M93" s="22"/>
      <c r="N93" s="22"/>
      <c r="O93" s="22"/>
      <c r="P93" s="33">
        <f t="shared" ref="P93" si="9">SUM(M93:O93)</f>
        <v>0</v>
      </c>
    </row>
    <row r="94" spans="2:22" s="6" customFormat="1" ht="39.75" customHeight="1" x14ac:dyDescent="0.2">
      <c r="B94" s="52"/>
      <c r="C94" s="122"/>
      <c r="D94" s="63"/>
      <c r="E94" s="42">
        <v>0.06</v>
      </c>
      <c r="F94" s="45" t="s">
        <v>114</v>
      </c>
      <c r="G94" s="45" t="s">
        <v>154</v>
      </c>
      <c r="H94" s="90" t="s">
        <v>193</v>
      </c>
      <c r="I94" s="45" t="s">
        <v>9</v>
      </c>
      <c r="J94" s="40" t="s">
        <v>14</v>
      </c>
      <c r="K94" s="40" t="s">
        <v>37</v>
      </c>
      <c r="L94" s="24" t="s">
        <v>4</v>
      </c>
      <c r="M94" s="22">
        <v>0.3</v>
      </c>
      <c r="N94" s="22">
        <v>0.4</v>
      </c>
      <c r="O94" s="22">
        <v>0.3</v>
      </c>
      <c r="P94" s="33">
        <f t="shared" si="8"/>
        <v>1</v>
      </c>
    </row>
    <row r="95" spans="2:22" s="6" customFormat="1" ht="39.75" customHeight="1" x14ac:dyDescent="0.2">
      <c r="B95" s="52"/>
      <c r="C95" s="122"/>
      <c r="D95" s="63"/>
      <c r="E95" s="44"/>
      <c r="F95" s="47"/>
      <c r="G95" s="47"/>
      <c r="H95" s="91"/>
      <c r="I95" s="47"/>
      <c r="J95" s="40"/>
      <c r="K95" s="40"/>
      <c r="L95" s="24" t="s">
        <v>5</v>
      </c>
      <c r="M95" s="22"/>
      <c r="N95" s="22"/>
      <c r="O95" s="22"/>
      <c r="P95" s="33">
        <f t="shared" ref="P95" si="10">SUM(M95:O95)</f>
        <v>0</v>
      </c>
    </row>
    <row r="96" spans="2:22" s="6" customFormat="1" ht="39.75" customHeight="1" x14ac:dyDescent="0.2">
      <c r="B96" s="52"/>
      <c r="C96" s="122"/>
      <c r="D96" s="63"/>
      <c r="E96" s="42">
        <v>0.06</v>
      </c>
      <c r="F96" s="40" t="s">
        <v>115</v>
      </c>
      <c r="G96" s="45">
        <v>3</v>
      </c>
      <c r="H96" s="75" t="s">
        <v>286</v>
      </c>
      <c r="I96" s="40" t="s">
        <v>175</v>
      </c>
      <c r="J96" s="40" t="s">
        <v>14</v>
      </c>
      <c r="K96" s="40" t="s">
        <v>37</v>
      </c>
      <c r="L96" s="24" t="s">
        <v>4</v>
      </c>
      <c r="M96" s="22"/>
      <c r="N96" s="22">
        <v>1</v>
      </c>
      <c r="O96" s="22"/>
      <c r="P96" s="33">
        <f t="shared" si="8"/>
        <v>1</v>
      </c>
    </row>
    <row r="97" spans="2:16" s="6" customFormat="1" ht="24.75" customHeight="1" x14ac:dyDescent="0.2">
      <c r="B97" s="52"/>
      <c r="C97" s="122"/>
      <c r="D97" s="63"/>
      <c r="E97" s="44"/>
      <c r="F97" s="40"/>
      <c r="G97" s="47"/>
      <c r="H97" s="75"/>
      <c r="I97" s="40"/>
      <c r="J97" s="40"/>
      <c r="K97" s="40"/>
      <c r="L97" s="24" t="s">
        <v>5</v>
      </c>
      <c r="M97" s="22"/>
      <c r="N97" s="22"/>
      <c r="O97" s="22"/>
      <c r="P97" s="33">
        <f t="shared" ref="P97" si="11">SUM(M97:O97)</f>
        <v>0</v>
      </c>
    </row>
    <row r="98" spans="2:16" s="6" customFormat="1" ht="39.75" customHeight="1" x14ac:dyDescent="0.2">
      <c r="B98" s="52"/>
      <c r="C98" s="122"/>
      <c r="D98" s="63"/>
      <c r="E98" s="42">
        <v>7.0000000000000007E-2</v>
      </c>
      <c r="F98" s="41" t="s">
        <v>166</v>
      </c>
      <c r="G98" s="45" t="s">
        <v>201</v>
      </c>
      <c r="H98" s="75" t="s">
        <v>49</v>
      </c>
      <c r="I98" s="40" t="s">
        <v>50</v>
      </c>
      <c r="J98" s="88" t="s">
        <v>14</v>
      </c>
      <c r="K98" s="88" t="s">
        <v>15</v>
      </c>
      <c r="L98" s="21" t="s">
        <v>4</v>
      </c>
      <c r="M98" s="22"/>
      <c r="N98" s="22">
        <v>0.5</v>
      </c>
      <c r="O98" s="22">
        <v>0.5</v>
      </c>
      <c r="P98" s="33">
        <f t="shared" si="7"/>
        <v>1</v>
      </c>
    </row>
    <row r="99" spans="2:16" s="6" customFormat="1" ht="39.75" customHeight="1" x14ac:dyDescent="0.2">
      <c r="B99" s="52"/>
      <c r="C99" s="122"/>
      <c r="D99" s="63"/>
      <c r="E99" s="44"/>
      <c r="F99" s="41"/>
      <c r="G99" s="47"/>
      <c r="H99" s="75"/>
      <c r="I99" s="40"/>
      <c r="J99" s="40"/>
      <c r="K99" s="40"/>
      <c r="L99" s="21" t="s">
        <v>5</v>
      </c>
      <c r="M99" s="22"/>
      <c r="N99" s="22"/>
      <c r="O99" s="22"/>
      <c r="P99" s="33">
        <f t="shared" si="7"/>
        <v>0</v>
      </c>
    </row>
    <row r="100" spans="2:16" s="6" customFormat="1" ht="34.5" customHeight="1" x14ac:dyDescent="0.2">
      <c r="B100" s="52"/>
      <c r="C100" s="122"/>
      <c r="D100" s="63"/>
      <c r="E100" s="42">
        <v>0.06</v>
      </c>
      <c r="F100" s="41" t="s">
        <v>194</v>
      </c>
      <c r="G100" s="45" t="s">
        <v>195</v>
      </c>
      <c r="H100" s="75" t="s">
        <v>197</v>
      </c>
      <c r="I100" s="40" t="s">
        <v>196</v>
      </c>
      <c r="J100" s="88" t="s">
        <v>18</v>
      </c>
      <c r="K100" s="88" t="s">
        <v>15</v>
      </c>
      <c r="L100" s="21" t="s">
        <v>4</v>
      </c>
      <c r="M100" s="22">
        <v>0.3</v>
      </c>
      <c r="N100" s="22">
        <v>0.4</v>
      </c>
      <c r="O100" s="22">
        <v>0.3</v>
      </c>
      <c r="P100" s="33">
        <f t="shared" si="7"/>
        <v>1</v>
      </c>
    </row>
    <row r="101" spans="2:16" s="6" customFormat="1" ht="27.75" customHeight="1" x14ac:dyDescent="0.2">
      <c r="B101" s="52"/>
      <c r="C101" s="122"/>
      <c r="D101" s="63"/>
      <c r="E101" s="44"/>
      <c r="F101" s="41"/>
      <c r="G101" s="47"/>
      <c r="H101" s="75"/>
      <c r="I101" s="40"/>
      <c r="J101" s="40"/>
      <c r="K101" s="40"/>
      <c r="L101" s="21" t="s">
        <v>5</v>
      </c>
      <c r="M101" s="22"/>
      <c r="N101" s="22"/>
      <c r="O101" s="22"/>
      <c r="P101" s="33">
        <f t="shared" si="7"/>
        <v>0</v>
      </c>
    </row>
    <row r="102" spans="2:16" s="6" customFormat="1" ht="35.25" customHeight="1" x14ac:dyDescent="0.2">
      <c r="B102" s="52"/>
      <c r="C102" s="122"/>
      <c r="D102" s="63"/>
      <c r="E102" s="42">
        <v>0.04</v>
      </c>
      <c r="F102" s="101" t="s">
        <v>304</v>
      </c>
      <c r="G102" s="45" t="s">
        <v>129</v>
      </c>
      <c r="H102" s="90" t="s">
        <v>130</v>
      </c>
      <c r="I102" s="45" t="s">
        <v>162</v>
      </c>
      <c r="J102" s="88" t="s">
        <v>16</v>
      </c>
      <c r="K102" s="88" t="s">
        <v>128</v>
      </c>
      <c r="L102" s="21" t="s">
        <v>4</v>
      </c>
      <c r="M102" s="22">
        <v>1</v>
      </c>
      <c r="N102" s="22"/>
      <c r="O102" s="22"/>
      <c r="P102" s="33">
        <f t="shared" ref="P102" si="12">SUM(M102:O102)</f>
        <v>1</v>
      </c>
    </row>
    <row r="103" spans="2:16" s="6" customFormat="1" ht="39.75" customHeight="1" x14ac:dyDescent="0.2">
      <c r="B103" s="52"/>
      <c r="C103" s="122"/>
      <c r="D103" s="63"/>
      <c r="E103" s="44"/>
      <c r="F103" s="102"/>
      <c r="G103" s="47"/>
      <c r="H103" s="91"/>
      <c r="I103" s="47"/>
      <c r="J103" s="40"/>
      <c r="K103" s="40"/>
      <c r="L103" s="21" t="s">
        <v>5</v>
      </c>
      <c r="M103" s="22"/>
      <c r="N103" s="22"/>
      <c r="O103" s="22"/>
      <c r="P103" s="33">
        <f t="shared" si="7"/>
        <v>0</v>
      </c>
    </row>
    <row r="104" spans="2:16" s="6" customFormat="1" ht="39.75" customHeight="1" x14ac:dyDescent="0.2">
      <c r="B104" s="52"/>
      <c r="C104" s="122"/>
      <c r="D104" s="63"/>
      <c r="E104" s="42">
        <v>0.05</v>
      </c>
      <c r="F104" s="57" t="s">
        <v>305</v>
      </c>
      <c r="G104" s="45" t="s">
        <v>159</v>
      </c>
      <c r="H104" s="45" t="s">
        <v>167</v>
      </c>
      <c r="I104" s="45" t="s">
        <v>79</v>
      </c>
      <c r="J104" s="97" t="s">
        <v>18</v>
      </c>
      <c r="K104" s="97" t="s">
        <v>15</v>
      </c>
      <c r="L104" s="21" t="s">
        <v>4</v>
      </c>
      <c r="M104" s="22">
        <v>0.2</v>
      </c>
      <c r="N104" s="22">
        <v>0.3</v>
      </c>
      <c r="O104" s="22">
        <v>0.5</v>
      </c>
      <c r="P104" s="33">
        <f t="shared" si="7"/>
        <v>1</v>
      </c>
    </row>
    <row r="105" spans="2:16" s="6" customFormat="1" ht="39.75" customHeight="1" x14ac:dyDescent="0.2">
      <c r="B105" s="52"/>
      <c r="C105" s="122"/>
      <c r="D105" s="63"/>
      <c r="E105" s="44"/>
      <c r="F105" s="58"/>
      <c r="G105" s="47"/>
      <c r="H105" s="47"/>
      <c r="I105" s="47"/>
      <c r="J105" s="47"/>
      <c r="K105" s="47"/>
      <c r="L105" s="21" t="s">
        <v>5</v>
      </c>
      <c r="M105" s="22"/>
      <c r="N105" s="22"/>
      <c r="O105" s="22"/>
      <c r="P105" s="33">
        <f t="shared" si="7"/>
        <v>0</v>
      </c>
    </row>
    <row r="106" spans="2:16" s="6" customFormat="1" ht="39.75" customHeight="1" x14ac:dyDescent="0.2">
      <c r="B106" s="52"/>
      <c r="C106" s="122"/>
      <c r="D106" s="63"/>
      <c r="E106" s="42">
        <v>0.05</v>
      </c>
      <c r="F106" s="41" t="s">
        <v>306</v>
      </c>
      <c r="G106" s="45" t="s">
        <v>28</v>
      </c>
      <c r="H106" s="75" t="s">
        <v>51</v>
      </c>
      <c r="I106" s="40" t="s">
        <v>52</v>
      </c>
      <c r="J106" s="88" t="s">
        <v>16</v>
      </c>
      <c r="K106" s="88" t="s">
        <v>15</v>
      </c>
      <c r="L106" s="21" t="s">
        <v>4</v>
      </c>
      <c r="M106" s="22">
        <v>0.33</v>
      </c>
      <c r="N106" s="22">
        <v>0.34</v>
      </c>
      <c r="O106" s="22">
        <v>0.33</v>
      </c>
      <c r="P106" s="33">
        <f t="shared" ref="P106:P107" si="13">SUM(M106:O106)</f>
        <v>1</v>
      </c>
    </row>
    <row r="107" spans="2:16" s="6" customFormat="1" ht="39.75" customHeight="1" x14ac:dyDescent="0.2">
      <c r="B107" s="52"/>
      <c r="C107" s="122"/>
      <c r="D107" s="63"/>
      <c r="E107" s="44"/>
      <c r="F107" s="41"/>
      <c r="G107" s="47"/>
      <c r="H107" s="75"/>
      <c r="I107" s="40"/>
      <c r="J107" s="40"/>
      <c r="K107" s="40"/>
      <c r="L107" s="21" t="s">
        <v>5</v>
      </c>
      <c r="M107" s="22"/>
      <c r="N107" s="22"/>
      <c r="O107" s="22"/>
      <c r="P107" s="33">
        <f t="shared" si="13"/>
        <v>0</v>
      </c>
    </row>
    <row r="108" spans="2:16" s="6" customFormat="1" ht="39.75" customHeight="1" x14ac:dyDescent="0.2">
      <c r="B108" s="52"/>
      <c r="C108" s="122"/>
      <c r="D108" s="63"/>
      <c r="E108" s="42">
        <v>7.0000000000000007E-2</v>
      </c>
      <c r="F108" s="45" t="s">
        <v>307</v>
      </c>
      <c r="G108" s="45" t="s">
        <v>95</v>
      </c>
      <c r="H108" s="104" t="s">
        <v>92</v>
      </c>
      <c r="I108" s="45" t="s">
        <v>171</v>
      </c>
      <c r="J108" s="45" t="s">
        <v>14</v>
      </c>
      <c r="K108" s="45" t="s">
        <v>15</v>
      </c>
      <c r="L108" s="21" t="s">
        <v>4</v>
      </c>
      <c r="M108" s="22">
        <v>0.3</v>
      </c>
      <c r="N108" s="22">
        <v>0.4</v>
      </c>
      <c r="O108" s="22">
        <v>0.3</v>
      </c>
      <c r="P108" s="33">
        <f t="shared" ref="P108:P113" si="14">SUM(M108:O108)</f>
        <v>1</v>
      </c>
    </row>
    <row r="109" spans="2:16" s="6" customFormat="1" ht="31.5" customHeight="1" x14ac:dyDescent="0.2">
      <c r="B109" s="52"/>
      <c r="C109" s="122"/>
      <c r="D109" s="63"/>
      <c r="E109" s="44"/>
      <c r="F109" s="47"/>
      <c r="G109" s="47"/>
      <c r="H109" s="105"/>
      <c r="I109" s="47"/>
      <c r="J109" s="47"/>
      <c r="K109" s="47"/>
      <c r="L109" s="21" t="s">
        <v>5</v>
      </c>
      <c r="M109" s="22"/>
      <c r="N109" s="22"/>
      <c r="O109" s="22"/>
      <c r="P109" s="33">
        <f t="shared" si="14"/>
        <v>0</v>
      </c>
    </row>
    <row r="110" spans="2:16" s="6" customFormat="1" ht="30.75" customHeight="1" x14ac:dyDescent="0.2">
      <c r="B110" s="52"/>
      <c r="C110" s="122"/>
      <c r="D110" s="63"/>
      <c r="E110" s="42">
        <v>7.0000000000000007E-2</v>
      </c>
      <c r="F110" s="40" t="s">
        <v>308</v>
      </c>
      <c r="G110" s="40" t="s">
        <v>156</v>
      </c>
      <c r="H110" s="41" t="s">
        <v>93</v>
      </c>
      <c r="I110" s="40" t="s">
        <v>172</v>
      </c>
      <c r="J110" s="40" t="s">
        <v>19</v>
      </c>
      <c r="K110" s="40" t="s">
        <v>15</v>
      </c>
      <c r="L110" s="21" t="s">
        <v>4</v>
      </c>
      <c r="M110" s="22">
        <v>0.35</v>
      </c>
      <c r="N110" s="22">
        <v>0.35</v>
      </c>
      <c r="O110" s="22">
        <v>0.3</v>
      </c>
      <c r="P110" s="33">
        <f t="shared" si="14"/>
        <v>1</v>
      </c>
    </row>
    <row r="111" spans="2:16" s="6" customFormat="1" ht="24" customHeight="1" x14ac:dyDescent="0.2">
      <c r="B111" s="52"/>
      <c r="C111" s="122"/>
      <c r="D111" s="63"/>
      <c r="E111" s="44"/>
      <c r="F111" s="40"/>
      <c r="G111" s="40"/>
      <c r="H111" s="41"/>
      <c r="I111" s="40"/>
      <c r="J111" s="40"/>
      <c r="K111" s="40"/>
      <c r="L111" s="21" t="s">
        <v>5</v>
      </c>
      <c r="M111" s="22"/>
      <c r="N111" s="22"/>
      <c r="O111" s="22"/>
      <c r="P111" s="33">
        <f t="shared" si="14"/>
        <v>0</v>
      </c>
    </row>
    <row r="112" spans="2:16" s="6" customFormat="1" ht="33" customHeight="1" x14ac:dyDescent="0.2">
      <c r="B112" s="52"/>
      <c r="C112" s="122"/>
      <c r="D112" s="63"/>
      <c r="E112" s="42">
        <v>0.04</v>
      </c>
      <c r="F112" s="40" t="s">
        <v>309</v>
      </c>
      <c r="G112" s="45" t="s">
        <v>96</v>
      </c>
      <c r="H112" s="75" t="s">
        <v>94</v>
      </c>
      <c r="I112" s="40" t="s">
        <v>186</v>
      </c>
      <c r="J112" s="40" t="s">
        <v>14</v>
      </c>
      <c r="K112" s="40" t="s">
        <v>37</v>
      </c>
      <c r="L112" s="21" t="s">
        <v>4</v>
      </c>
      <c r="M112" s="22"/>
      <c r="N112" s="22">
        <v>1</v>
      </c>
      <c r="O112" s="22"/>
      <c r="P112" s="33">
        <f t="shared" si="14"/>
        <v>1</v>
      </c>
    </row>
    <row r="113" spans="2:16" s="6" customFormat="1" ht="22.5" customHeight="1" x14ac:dyDescent="0.2">
      <c r="B113" s="52"/>
      <c r="C113" s="122"/>
      <c r="D113" s="64"/>
      <c r="E113" s="44"/>
      <c r="F113" s="40"/>
      <c r="G113" s="47"/>
      <c r="H113" s="75"/>
      <c r="I113" s="40"/>
      <c r="J113" s="40"/>
      <c r="K113" s="40"/>
      <c r="L113" s="21" t="s">
        <v>5</v>
      </c>
      <c r="M113" s="22"/>
      <c r="N113" s="22"/>
      <c r="O113" s="22"/>
      <c r="P113" s="33">
        <f t="shared" si="14"/>
        <v>0</v>
      </c>
    </row>
    <row r="114" spans="2:16" s="6" customFormat="1" ht="32.25" customHeight="1" x14ac:dyDescent="0.2">
      <c r="B114" s="52"/>
      <c r="C114" s="122"/>
      <c r="D114" s="95" t="s">
        <v>250</v>
      </c>
      <c r="E114" s="42">
        <v>0.05</v>
      </c>
      <c r="F114" s="40" t="s">
        <v>310</v>
      </c>
      <c r="G114" s="45" t="s">
        <v>68</v>
      </c>
      <c r="H114" s="92" t="s">
        <v>67</v>
      </c>
      <c r="I114" s="40" t="s">
        <v>33</v>
      </c>
      <c r="J114" s="40" t="s">
        <v>69</v>
      </c>
      <c r="K114" s="40" t="s">
        <v>17</v>
      </c>
      <c r="L114" s="21" t="s">
        <v>4</v>
      </c>
      <c r="M114" s="22">
        <v>0.33</v>
      </c>
      <c r="N114" s="22">
        <v>0.34</v>
      </c>
      <c r="O114" s="22">
        <v>0.33</v>
      </c>
      <c r="P114" s="33">
        <f t="shared" si="7"/>
        <v>1</v>
      </c>
    </row>
    <row r="115" spans="2:16" s="6" customFormat="1" ht="30" customHeight="1" x14ac:dyDescent="0.2">
      <c r="B115" s="52"/>
      <c r="C115" s="122"/>
      <c r="D115" s="95"/>
      <c r="E115" s="44"/>
      <c r="F115" s="40"/>
      <c r="G115" s="47"/>
      <c r="H115" s="92"/>
      <c r="I115" s="40"/>
      <c r="J115" s="40"/>
      <c r="K115" s="40"/>
      <c r="L115" s="21" t="s">
        <v>5</v>
      </c>
      <c r="M115" s="22"/>
      <c r="N115" s="22"/>
      <c r="O115" s="22"/>
      <c r="P115" s="33">
        <f t="shared" si="7"/>
        <v>0</v>
      </c>
    </row>
    <row r="116" spans="2:16" s="6" customFormat="1" ht="54.75" customHeight="1" x14ac:dyDescent="0.2">
      <c r="B116" s="52"/>
      <c r="C116" s="122"/>
      <c r="D116" s="95"/>
      <c r="E116" s="42">
        <v>0.05</v>
      </c>
      <c r="F116" s="40" t="s">
        <v>311</v>
      </c>
      <c r="G116" s="45" t="s">
        <v>155</v>
      </c>
      <c r="H116" s="92" t="s">
        <v>151</v>
      </c>
      <c r="I116" s="40" t="s">
        <v>33</v>
      </c>
      <c r="J116" s="40" t="s">
        <v>69</v>
      </c>
      <c r="K116" s="40" t="s">
        <v>17</v>
      </c>
      <c r="L116" s="21" t="s">
        <v>4</v>
      </c>
      <c r="M116" s="22">
        <v>0.33</v>
      </c>
      <c r="N116" s="22">
        <v>0.34</v>
      </c>
      <c r="O116" s="22">
        <v>0.33</v>
      </c>
      <c r="P116" s="33">
        <f t="shared" si="7"/>
        <v>1</v>
      </c>
    </row>
    <row r="117" spans="2:16" s="6" customFormat="1" ht="30" customHeight="1" x14ac:dyDescent="0.2">
      <c r="B117" s="52"/>
      <c r="C117" s="122"/>
      <c r="D117" s="95"/>
      <c r="E117" s="44"/>
      <c r="F117" s="40"/>
      <c r="G117" s="47"/>
      <c r="H117" s="92"/>
      <c r="I117" s="40"/>
      <c r="J117" s="40"/>
      <c r="K117" s="40"/>
      <c r="L117" s="21" t="s">
        <v>5</v>
      </c>
      <c r="M117" s="22"/>
      <c r="N117" s="22"/>
      <c r="O117" s="22"/>
      <c r="P117" s="33">
        <f t="shared" si="7"/>
        <v>0</v>
      </c>
    </row>
    <row r="118" spans="2:16" s="6" customFormat="1" ht="30" customHeight="1" x14ac:dyDescent="0.2">
      <c r="B118" s="52"/>
      <c r="C118" s="122"/>
      <c r="D118" s="95"/>
      <c r="E118" s="42">
        <v>0.05</v>
      </c>
      <c r="F118" s="75" t="s">
        <v>312</v>
      </c>
      <c r="G118" s="45" t="s">
        <v>149</v>
      </c>
      <c r="H118" s="92" t="s">
        <v>150</v>
      </c>
      <c r="I118" s="40" t="s">
        <v>34</v>
      </c>
      <c r="J118" s="40" t="s">
        <v>19</v>
      </c>
      <c r="K118" s="40" t="s">
        <v>17</v>
      </c>
      <c r="L118" s="21" t="s">
        <v>4</v>
      </c>
      <c r="M118" s="22">
        <v>0.33</v>
      </c>
      <c r="N118" s="22">
        <v>0.34</v>
      </c>
      <c r="O118" s="22">
        <v>0.33</v>
      </c>
      <c r="P118" s="33">
        <f t="shared" si="7"/>
        <v>1</v>
      </c>
    </row>
    <row r="119" spans="2:16" s="6" customFormat="1" ht="21.75" customHeight="1" x14ac:dyDescent="0.2">
      <c r="B119" s="52"/>
      <c r="C119" s="122"/>
      <c r="D119" s="95"/>
      <c r="E119" s="44"/>
      <c r="F119" s="75"/>
      <c r="G119" s="47"/>
      <c r="H119" s="92"/>
      <c r="I119" s="40"/>
      <c r="J119" s="40"/>
      <c r="K119" s="40"/>
      <c r="L119" s="21" t="s">
        <v>5</v>
      </c>
      <c r="M119" s="22"/>
      <c r="N119" s="22"/>
      <c r="O119" s="22"/>
      <c r="P119" s="33">
        <f t="shared" si="7"/>
        <v>0</v>
      </c>
    </row>
    <row r="120" spans="2:16" s="6" customFormat="1" ht="29.25" customHeight="1" x14ac:dyDescent="0.2">
      <c r="B120" s="52"/>
      <c r="C120" s="122"/>
      <c r="D120" s="93" t="s">
        <v>251</v>
      </c>
      <c r="E120" s="42">
        <v>0.04</v>
      </c>
      <c r="F120" s="75" t="s">
        <v>313</v>
      </c>
      <c r="G120" s="45" t="s">
        <v>53</v>
      </c>
      <c r="H120" s="40" t="s">
        <v>54</v>
      </c>
      <c r="I120" s="40" t="s">
        <v>55</v>
      </c>
      <c r="J120" s="88" t="s">
        <v>16</v>
      </c>
      <c r="K120" s="88" t="s">
        <v>17</v>
      </c>
      <c r="L120" s="21" t="s">
        <v>4</v>
      </c>
      <c r="M120" s="22">
        <v>0.33</v>
      </c>
      <c r="N120" s="22">
        <v>0.34</v>
      </c>
      <c r="O120" s="22">
        <v>0.33</v>
      </c>
      <c r="P120" s="33">
        <f t="shared" si="7"/>
        <v>1</v>
      </c>
    </row>
    <row r="121" spans="2:16" s="6" customFormat="1" ht="24" customHeight="1" x14ac:dyDescent="0.2">
      <c r="B121" s="52"/>
      <c r="C121" s="122"/>
      <c r="D121" s="94"/>
      <c r="E121" s="44"/>
      <c r="F121" s="75"/>
      <c r="G121" s="47"/>
      <c r="H121" s="40"/>
      <c r="I121" s="40"/>
      <c r="J121" s="40"/>
      <c r="K121" s="40"/>
      <c r="L121" s="21" t="s">
        <v>5</v>
      </c>
      <c r="M121" s="22"/>
      <c r="N121" s="22"/>
      <c r="O121" s="22"/>
      <c r="P121" s="33">
        <f t="shared" si="7"/>
        <v>0</v>
      </c>
    </row>
    <row r="122" spans="2:16" s="6" customFormat="1" ht="27" customHeight="1" x14ac:dyDescent="0.2">
      <c r="B122" s="52"/>
      <c r="C122" s="122"/>
      <c r="D122" s="74" t="s">
        <v>252</v>
      </c>
      <c r="E122" s="42">
        <v>0.05</v>
      </c>
      <c r="F122" s="45" t="s">
        <v>314</v>
      </c>
      <c r="G122" s="45" t="s">
        <v>295</v>
      </c>
      <c r="H122" s="45" t="s">
        <v>296</v>
      </c>
      <c r="I122" s="45" t="s">
        <v>297</v>
      </c>
      <c r="J122" s="45" t="s">
        <v>18</v>
      </c>
      <c r="K122" s="60" t="s">
        <v>128</v>
      </c>
      <c r="L122" s="21" t="s">
        <v>4</v>
      </c>
      <c r="M122" s="22">
        <v>1</v>
      </c>
      <c r="N122" s="22"/>
      <c r="O122" s="22"/>
      <c r="P122" s="33">
        <f t="shared" ref="P122:P123" si="15">SUM(M122:O122)</f>
        <v>1</v>
      </c>
    </row>
    <row r="123" spans="2:16" s="6" customFormat="1" ht="25.5" customHeight="1" x14ac:dyDescent="0.2">
      <c r="B123" s="52"/>
      <c r="C123" s="122"/>
      <c r="D123" s="74"/>
      <c r="E123" s="44"/>
      <c r="F123" s="47"/>
      <c r="G123" s="47"/>
      <c r="H123" s="47"/>
      <c r="I123" s="47"/>
      <c r="J123" s="47"/>
      <c r="K123" s="56"/>
      <c r="L123" s="21" t="s">
        <v>5</v>
      </c>
      <c r="M123" s="22"/>
      <c r="N123" s="22"/>
      <c r="O123" s="22"/>
      <c r="P123" s="33">
        <f t="shared" si="15"/>
        <v>0</v>
      </c>
    </row>
    <row r="124" spans="2:16" s="6" customFormat="1" ht="15.75" customHeight="1" x14ac:dyDescent="0.2">
      <c r="B124" s="52"/>
      <c r="C124" s="86" t="s">
        <v>260</v>
      </c>
      <c r="D124" s="87"/>
      <c r="E124" s="87"/>
      <c r="F124" s="87"/>
      <c r="G124" s="87"/>
      <c r="H124" s="87"/>
      <c r="I124" s="87"/>
      <c r="J124" s="87"/>
      <c r="K124" s="87"/>
      <c r="P124" s="34"/>
    </row>
    <row r="125" spans="2:16" s="6" customFormat="1" ht="16.5" customHeight="1" x14ac:dyDescent="0.2">
      <c r="B125" s="52"/>
      <c r="C125" s="86"/>
      <c r="D125" s="87"/>
      <c r="E125" s="87"/>
      <c r="F125" s="87"/>
      <c r="G125" s="87"/>
      <c r="H125" s="87"/>
      <c r="I125" s="87"/>
      <c r="J125" s="87"/>
      <c r="K125" s="87"/>
      <c r="P125" s="34"/>
    </row>
    <row r="126" spans="2:16" s="6" customFormat="1" ht="22.5" customHeight="1" x14ac:dyDescent="0.2">
      <c r="C126" s="152" t="s">
        <v>120</v>
      </c>
      <c r="D126" s="153"/>
      <c r="E126" s="153"/>
      <c r="F126" s="153"/>
      <c r="G126" s="153"/>
      <c r="H126" s="153"/>
      <c r="I126" s="153"/>
      <c r="J126" s="153"/>
      <c r="K126" s="154"/>
      <c r="L126" s="21" t="s">
        <v>4</v>
      </c>
      <c r="M126" s="28">
        <f>+M88*$E$88+M90*$E$90+M92*$E$92+M94*$E$94+M96*$E$96+M98*$E$98+M100*$E$100+M102*$E$102+M104*$E$104+M106*$E$106+M108*$E$108+M110*$E$110+M112*$E$112+M114*$E$114+M116*$E$116+M118*$E$118+M120*$E$120+M122*$E$122</f>
        <v>0.31980000000000003</v>
      </c>
      <c r="N126" s="28">
        <f t="shared" ref="N126:O126" si="16">+N88*$E$88+N90*$E$90+N92*$E$92+N94*$E$94+N96*$E$96+N98*$E$98+N100*$E$100+N102*$E$102+N104*$E$104+N106*$E$106+N108*$E$108+N110*$E$110+N112*$E$112+N114*$E$114+N116*$E$116+N118*$E$118+N120*$E$120+N122*$E$122</f>
        <v>0.41020000000000006</v>
      </c>
      <c r="O126" s="28">
        <f t="shared" si="16"/>
        <v>0.27</v>
      </c>
      <c r="P126" s="36">
        <f t="shared" ref="P126:P127" si="17">SUM(M126:O126)</f>
        <v>1</v>
      </c>
    </row>
    <row r="127" spans="2:16" s="6" customFormat="1" ht="26.25" customHeight="1" x14ac:dyDescent="0.2">
      <c r="C127" s="155"/>
      <c r="D127" s="156"/>
      <c r="E127" s="156"/>
      <c r="F127" s="156"/>
      <c r="G127" s="156"/>
      <c r="H127" s="156"/>
      <c r="I127" s="156"/>
      <c r="J127" s="156"/>
      <c r="K127" s="157"/>
      <c r="L127" s="21" t="s">
        <v>5</v>
      </c>
      <c r="M127" s="28">
        <f>+M89*$E$88+M91*$E$90+M93*$E$92+M95*$E94+M97*$E$96+M99*$E$98+M105*$E$104+M107*$E$106+M109*$E$108+M111*$E$110+M113*$E$112+M115*$E$114+M117*$E$116+M119*$E$118+M121*$E$120+M123*$E$122</f>
        <v>0</v>
      </c>
      <c r="N127" s="28">
        <f>+N89*$E$88+N91*$E$90+N93*$E$92+N95*$E94+N97*$E$96+N99*$E$98+N105*$E$104+N107*$E$106+N109*$E$108+N111*$E$110+N113*$E$112+N115*$E$114+N117*$E$116+N119*$E$118+N121*$E$120+N123*$E$122</f>
        <v>0</v>
      </c>
      <c r="O127" s="28">
        <f>+O89*$E$88+O91*$E$90+O93*$E$92+O95*$E94+O97*$E$96+O99*$E$98+O105*$E$104+O107*$E$106+O109*$E$108+O111*$E$110+O113*$E$112+O115*$E$114+O117*$E$116+O119*$E$118+O121*$E$120+O123*$E$122</f>
        <v>0</v>
      </c>
      <c r="P127" s="36">
        <f t="shared" si="17"/>
        <v>0</v>
      </c>
    </row>
    <row r="128" spans="2:16" s="6" customFormat="1" ht="40.5" customHeight="1" x14ac:dyDescent="0.2">
      <c r="B128" s="52" t="s">
        <v>270</v>
      </c>
      <c r="C128" s="67" t="s">
        <v>337</v>
      </c>
      <c r="D128" s="69" t="s">
        <v>253</v>
      </c>
      <c r="E128" s="42">
        <v>0.05</v>
      </c>
      <c r="F128" s="41" t="s">
        <v>116</v>
      </c>
      <c r="G128" s="40" t="s">
        <v>30</v>
      </c>
      <c r="H128" s="40" t="s">
        <v>29</v>
      </c>
      <c r="I128" s="40" t="s">
        <v>30</v>
      </c>
      <c r="J128" s="40" t="s">
        <v>16</v>
      </c>
      <c r="K128" s="45" t="s">
        <v>19</v>
      </c>
      <c r="L128" s="21" t="s">
        <v>4</v>
      </c>
      <c r="M128" s="22">
        <v>1</v>
      </c>
      <c r="N128" s="22"/>
      <c r="O128" s="22"/>
      <c r="P128" s="33">
        <f t="shared" ref="P128:P169" si="18">SUM(M128:O128)</f>
        <v>1</v>
      </c>
    </row>
    <row r="129" spans="2:24" s="6" customFormat="1" ht="31.5" customHeight="1" x14ac:dyDescent="0.2">
      <c r="B129" s="52"/>
      <c r="C129" s="68"/>
      <c r="D129" s="69"/>
      <c r="E129" s="44"/>
      <c r="F129" s="41"/>
      <c r="G129" s="40"/>
      <c r="H129" s="40"/>
      <c r="I129" s="40"/>
      <c r="J129" s="40"/>
      <c r="K129" s="47"/>
      <c r="L129" s="21" t="s">
        <v>5</v>
      </c>
      <c r="M129" s="22"/>
      <c r="N129" s="22"/>
      <c r="O129" s="22"/>
      <c r="P129" s="33">
        <f t="shared" si="18"/>
        <v>0</v>
      </c>
    </row>
    <row r="130" spans="2:24" s="6" customFormat="1" ht="45" customHeight="1" x14ac:dyDescent="0.2">
      <c r="B130" s="52"/>
      <c r="C130" s="68"/>
      <c r="D130" s="69"/>
      <c r="E130" s="42">
        <v>0.05</v>
      </c>
      <c r="F130" s="41" t="s">
        <v>117</v>
      </c>
      <c r="G130" s="45" t="s">
        <v>70</v>
      </c>
      <c r="H130" s="45" t="s">
        <v>31</v>
      </c>
      <c r="I130" s="40" t="s">
        <v>160</v>
      </c>
      <c r="J130" s="40" t="s">
        <v>16</v>
      </c>
      <c r="K130" s="40" t="s">
        <v>17</v>
      </c>
      <c r="L130" s="21" t="s">
        <v>4</v>
      </c>
      <c r="M130" s="22">
        <v>0.33</v>
      </c>
      <c r="N130" s="22">
        <v>0.34</v>
      </c>
      <c r="O130" s="22">
        <v>0.33</v>
      </c>
      <c r="P130" s="33">
        <f t="shared" si="18"/>
        <v>1</v>
      </c>
    </row>
    <row r="131" spans="2:24" s="6" customFormat="1" ht="38.25" customHeight="1" x14ac:dyDescent="0.2">
      <c r="B131" s="52"/>
      <c r="C131" s="68"/>
      <c r="D131" s="69"/>
      <c r="E131" s="44"/>
      <c r="F131" s="41"/>
      <c r="G131" s="47"/>
      <c r="H131" s="47"/>
      <c r="I131" s="40"/>
      <c r="J131" s="40"/>
      <c r="K131" s="40"/>
      <c r="L131" s="21" t="s">
        <v>5</v>
      </c>
      <c r="M131" s="22"/>
      <c r="N131" s="22"/>
      <c r="O131" s="22"/>
      <c r="P131" s="33">
        <f t="shared" si="18"/>
        <v>0</v>
      </c>
      <c r="X131" s="16"/>
    </row>
    <row r="132" spans="2:24" s="6" customFormat="1" ht="48.75" customHeight="1" x14ac:dyDescent="0.2">
      <c r="B132" s="52"/>
      <c r="C132" s="68"/>
      <c r="D132" s="69"/>
      <c r="E132" s="42">
        <v>0.05</v>
      </c>
      <c r="F132" s="40" t="s">
        <v>118</v>
      </c>
      <c r="G132" s="45" t="s">
        <v>57</v>
      </c>
      <c r="H132" s="41" t="s">
        <v>71</v>
      </c>
      <c r="I132" s="40" t="s">
        <v>187</v>
      </c>
      <c r="J132" s="40" t="s">
        <v>16</v>
      </c>
      <c r="K132" s="40" t="s">
        <v>15</v>
      </c>
      <c r="L132" s="21" t="s">
        <v>4</v>
      </c>
      <c r="M132" s="22">
        <v>0.33</v>
      </c>
      <c r="N132" s="22">
        <v>0.34</v>
      </c>
      <c r="O132" s="22">
        <v>0.33</v>
      </c>
      <c r="P132" s="33">
        <f t="shared" si="18"/>
        <v>1</v>
      </c>
    </row>
    <row r="133" spans="2:24" s="6" customFormat="1" ht="48.75" customHeight="1" x14ac:dyDescent="0.2">
      <c r="B133" s="52"/>
      <c r="C133" s="68"/>
      <c r="D133" s="69"/>
      <c r="E133" s="44"/>
      <c r="F133" s="40"/>
      <c r="G133" s="47"/>
      <c r="H133" s="41"/>
      <c r="I133" s="40"/>
      <c r="J133" s="40"/>
      <c r="K133" s="40"/>
      <c r="L133" s="21" t="s">
        <v>5</v>
      </c>
      <c r="M133" s="22"/>
      <c r="N133" s="22"/>
      <c r="O133" s="22"/>
      <c r="P133" s="33">
        <f t="shared" si="18"/>
        <v>0</v>
      </c>
    </row>
    <row r="134" spans="2:24" s="6" customFormat="1" ht="33.75" customHeight="1" x14ac:dyDescent="0.2">
      <c r="B134" s="52"/>
      <c r="C134" s="68"/>
      <c r="D134" s="69"/>
      <c r="E134" s="42">
        <v>0.05</v>
      </c>
      <c r="F134" s="40" t="s">
        <v>119</v>
      </c>
      <c r="G134" s="45" t="s">
        <v>73</v>
      </c>
      <c r="H134" s="85" t="s">
        <v>72</v>
      </c>
      <c r="I134" s="40" t="s">
        <v>188</v>
      </c>
      <c r="J134" s="40" t="s">
        <v>16</v>
      </c>
      <c r="K134" s="40" t="s">
        <v>15</v>
      </c>
      <c r="L134" s="21" t="s">
        <v>4</v>
      </c>
      <c r="M134" s="22">
        <v>0.33</v>
      </c>
      <c r="N134" s="22">
        <v>0.34</v>
      </c>
      <c r="O134" s="22">
        <v>0.33</v>
      </c>
      <c r="P134" s="33">
        <f t="shared" si="18"/>
        <v>1</v>
      </c>
    </row>
    <row r="135" spans="2:24" s="6" customFormat="1" ht="33.75" customHeight="1" x14ac:dyDescent="0.2">
      <c r="B135" s="52"/>
      <c r="C135" s="68"/>
      <c r="D135" s="69"/>
      <c r="E135" s="44"/>
      <c r="F135" s="40"/>
      <c r="G135" s="47"/>
      <c r="H135" s="85"/>
      <c r="I135" s="40"/>
      <c r="J135" s="40"/>
      <c r="K135" s="40"/>
      <c r="L135" s="21" t="s">
        <v>5</v>
      </c>
      <c r="M135" s="22"/>
      <c r="N135" s="22"/>
      <c r="O135" s="22"/>
      <c r="P135" s="33">
        <f t="shared" si="18"/>
        <v>0</v>
      </c>
    </row>
    <row r="136" spans="2:24" s="6" customFormat="1" ht="51" customHeight="1" x14ac:dyDescent="0.2">
      <c r="B136" s="52"/>
      <c r="C136" s="68"/>
      <c r="D136" s="69"/>
      <c r="E136" s="42">
        <v>0.04</v>
      </c>
      <c r="F136" s="40" t="s">
        <v>133</v>
      </c>
      <c r="G136" s="40" t="s">
        <v>315</v>
      </c>
      <c r="H136" s="41" t="s">
        <v>316</v>
      </c>
      <c r="I136" s="40" t="s">
        <v>189</v>
      </c>
      <c r="J136" s="40" t="s">
        <v>245</v>
      </c>
      <c r="K136" s="45" t="s">
        <v>15</v>
      </c>
      <c r="L136" s="21" t="s">
        <v>4</v>
      </c>
      <c r="M136" s="22">
        <v>0.3</v>
      </c>
      <c r="N136" s="22">
        <v>0.4</v>
      </c>
      <c r="O136" s="22">
        <v>0.3</v>
      </c>
      <c r="P136" s="33">
        <f t="shared" ref="P136:P145" si="19">SUM(M136:O136)</f>
        <v>1</v>
      </c>
    </row>
    <row r="137" spans="2:24" s="6" customFormat="1" ht="51" customHeight="1" x14ac:dyDescent="0.2">
      <c r="B137" s="52"/>
      <c r="C137" s="68"/>
      <c r="D137" s="69"/>
      <c r="E137" s="44"/>
      <c r="F137" s="40"/>
      <c r="G137" s="40"/>
      <c r="H137" s="41"/>
      <c r="I137" s="40"/>
      <c r="J137" s="40"/>
      <c r="K137" s="47"/>
      <c r="L137" s="21" t="s">
        <v>5</v>
      </c>
      <c r="M137" s="22"/>
      <c r="N137" s="22"/>
      <c r="O137" s="22"/>
      <c r="P137" s="33">
        <f t="shared" si="19"/>
        <v>0</v>
      </c>
    </row>
    <row r="138" spans="2:24" s="6" customFormat="1" ht="48.75" customHeight="1" x14ac:dyDescent="0.2">
      <c r="B138" s="52"/>
      <c r="C138" s="68"/>
      <c r="D138" s="69"/>
      <c r="E138" s="42">
        <v>0.05</v>
      </c>
      <c r="F138" s="40" t="s">
        <v>136</v>
      </c>
      <c r="G138" s="40" t="s">
        <v>287</v>
      </c>
      <c r="H138" s="75" t="s">
        <v>288</v>
      </c>
      <c r="I138" s="40" t="s">
        <v>190</v>
      </c>
      <c r="J138" s="40" t="s">
        <v>14</v>
      </c>
      <c r="K138" s="45" t="s">
        <v>15</v>
      </c>
      <c r="L138" s="21" t="s">
        <v>4</v>
      </c>
      <c r="M138" s="22"/>
      <c r="N138" s="22">
        <v>0.5</v>
      </c>
      <c r="O138" s="22">
        <v>0.5</v>
      </c>
      <c r="P138" s="33">
        <f t="shared" ref="P138:P139" si="20">SUM(M138:O138)</f>
        <v>1</v>
      </c>
    </row>
    <row r="139" spans="2:24" s="6" customFormat="1" ht="40.5" customHeight="1" x14ac:dyDescent="0.2">
      <c r="B139" s="52"/>
      <c r="C139" s="68"/>
      <c r="D139" s="69"/>
      <c r="E139" s="44"/>
      <c r="F139" s="40"/>
      <c r="G139" s="40"/>
      <c r="H139" s="75"/>
      <c r="I139" s="40"/>
      <c r="J139" s="40"/>
      <c r="K139" s="47"/>
      <c r="L139" s="21" t="s">
        <v>5</v>
      </c>
      <c r="M139" s="22"/>
      <c r="N139" s="22"/>
      <c r="O139" s="22"/>
      <c r="P139" s="33">
        <f t="shared" si="20"/>
        <v>0</v>
      </c>
    </row>
    <row r="140" spans="2:24" s="6" customFormat="1" ht="48.75" customHeight="1" x14ac:dyDescent="0.2">
      <c r="B140" s="52"/>
      <c r="C140" s="68"/>
      <c r="D140" s="69"/>
      <c r="E140" s="42">
        <v>0.05</v>
      </c>
      <c r="F140" s="40" t="s">
        <v>134</v>
      </c>
      <c r="G140" s="40" t="s">
        <v>289</v>
      </c>
      <c r="H140" s="75" t="s">
        <v>290</v>
      </c>
      <c r="I140" s="40" t="s">
        <v>191</v>
      </c>
      <c r="J140" s="40" t="s">
        <v>14</v>
      </c>
      <c r="K140" s="45" t="s">
        <v>15</v>
      </c>
      <c r="L140" s="21" t="s">
        <v>4</v>
      </c>
      <c r="M140" s="22"/>
      <c r="N140" s="22">
        <v>0.5</v>
      </c>
      <c r="O140" s="22">
        <v>0.5</v>
      </c>
      <c r="P140" s="33">
        <f t="shared" si="19"/>
        <v>1</v>
      </c>
    </row>
    <row r="141" spans="2:24" s="6" customFormat="1" ht="48.75" customHeight="1" x14ac:dyDescent="0.2">
      <c r="B141" s="52"/>
      <c r="C141" s="68"/>
      <c r="D141" s="69"/>
      <c r="E141" s="44"/>
      <c r="F141" s="40"/>
      <c r="G141" s="40"/>
      <c r="H141" s="75"/>
      <c r="I141" s="40"/>
      <c r="J141" s="40"/>
      <c r="K141" s="47"/>
      <c r="L141" s="21" t="s">
        <v>5</v>
      </c>
      <c r="M141" s="22"/>
      <c r="N141" s="22"/>
      <c r="O141" s="22"/>
      <c r="P141" s="33">
        <f t="shared" si="19"/>
        <v>0</v>
      </c>
    </row>
    <row r="142" spans="2:24" s="6" customFormat="1" ht="40.5" customHeight="1" x14ac:dyDescent="0.2">
      <c r="B142" s="52"/>
      <c r="C142" s="68"/>
      <c r="D142" s="69"/>
      <c r="E142" s="42">
        <v>0.03</v>
      </c>
      <c r="F142" s="40" t="s">
        <v>291</v>
      </c>
      <c r="G142" s="40" t="s">
        <v>164</v>
      </c>
      <c r="H142" s="40" t="s">
        <v>192</v>
      </c>
      <c r="I142" s="40" t="s">
        <v>165</v>
      </c>
      <c r="J142" s="40" t="s">
        <v>16</v>
      </c>
      <c r="K142" s="45" t="s">
        <v>15</v>
      </c>
      <c r="L142" s="21" t="s">
        <v>4</v>
      </c>
      <c r="M142" s="22">
        <v>0.33329999999999999</v>
      </c>
      <c r="N142" s="22">
        <v>0.33329999999999999</v>
      </c>
      <c r="O142" s="22">
        <v>0.33339999999999997</v>
      </c>
      <c r="P142" s="33">
        <f>SUM(M142:O142)</f>
        <v>1</v>
      </c>
    </row>
    <row r="143" spans="2:24" s="6" customFormat="1" ht="42" customHeight="1" x14ac:dyDescent="0.2">
      <c r="B143" s="52"/>
      <c r="C143" s="68"/>
      <c r="D143" s="69"/>
      <c r="E143" s="44"/>
      <c r="F143" s="40"/>
      <c r="G143" s="40"/>
      <c r="H143" s="40"/>
      <c r="I143" s="40"/>
      <c r="J143" s="40"/>
      <c r="K143" s="47"/>
      <c r="L143" s="21" t="s">
        <v>5</v>
      </c>
      <c r="M143" s="22"/>
      <c r="N143" s="22"/>
      <c r="O143" s="22"/>
      <c r="P143" s="33">
        <f t="shared" ref="P143" si="21">SUM(M143:O143)</f>
        <v>0</v>
      </c>
    </row>
    <row r="144" spans="2:24" s="6" customFormat="1" ht="39.75" customHeight="1" x14ac:dyDescent="0.2">
      <c r="B144" s="52"/>
      <c r="C144" s="68"/>
      <c r="D144" s="69"/>
      <c r="E144" s="42">
        <v>0.03</v>
      </c>
      <c r="F144" s="40" t="s">
        <v>135</v>
      </c>
      <c r="G144" s="40" t="s">
        <v>35</v>
      </c>
      <c r="H144" s="41" t="s">
        <v>97</v>
      </c>
      <c r="I144" s="40" t="s">
        <v>36</v>
      </c>
      <c r="J144" s="40" t="s">
        <v>14</v>
      </c>
      <c r="K144" s="45" t="s">
        <v>37</v>
      </c>
      <c r="L144" s="21" t="s">
        <v>4</v>
      </c>
      <c r="M144" s="22">
        <v>0.3</v>
      </c>
      <c r="N144" s="22">
        <v>0.4</v>
      </c>
      <c r="O144" s="22">
        <v>0.3</v>
      </c>
      <c r="P144" s="33">
        <f t="shared" si="19"/>
        <v>1</v>
      </c>
    </row>
    <row r="145" spans="2:16" s="6" customFormat="1" ht="35.25" customHeight="1" x14ac:dyDescent="0.2">
      <c r="B145" s="52"/>
      <c r="C145" s="68"/>
      <c r="D145" s="69"/>
      <c r="E145" s="44"/>
      <c r="F145" s="40"/>
      <c r="G145" s="40"/>
      <c r="H145" s="41"/>
      <c r="I145" s="40"/>
      <c r="J145" s="40"/>
      <c r="K145" s="47"/>
      <c r="L145" s="21" t="s">
        <v>5</v>
      </c>
      <c r="M145" s="22"/>
      <c r="N145" s="22"/>
      <c r="O145" s="22"/>
      <c r="P145" s="33">
        <f t="shared" si="19"/>
        <v>0</v>
      </c>
    </row>
    <row r="146" spans="2:16" s="6" customFormat="1" ht="66.75" customHeight="1" x14ac:dyDescent="0.2">
      <c r="B146" s="52"/>
      <c r="C146" s="68"/>
      <c r="D146" s="63"/>
      <c r="E146" s="42">
        <v>0.05</v>
      </c>
      <c r="F146" s="41" t="s">
        <v>322</v>
      </c>
      <c r="G146" s="45" t="s">
        <v>318</v>
      </c>
      <c r="H146" s="41" t="s">
        <v>317</v>
      </c>
      <c r="I146" s="40" t="s">
        <v>202</v>
      </c>
      <c r="J146" s="40" t="s">
        <v>245</v>
      </c>
      <c r="K146" s="40" t="s">
        <v>17</v>
      </c>
      <c r="L146" s="21" t="s">
        <v>4</v>
      </c>
      <c r="M146" s="22"/>
      <c r="N146" s="22">
        <v>0.5</v>
      </c>
      <c r="O146" s="22">
        <v>0.5</v>
      </c>
      <c r="P146" s="33">
        <f t="shared" ref="P146:P147" si="22">SUM(M146:O146)</f>
        <v>1</v>
      </c>
    </row>
    <row r="147" spans="2:16" s="6" customFormat="1" ht="38.25" customHeight="1" x14ac:dyDescent="0.2">
      <c r="B147" s="52"/>
      <c r="C147" s="68"/>
      <c r="D147" s="63"/>
      <c r="E147" s="44"/>
      <c r="F147" s="41"/>
      <c r="G147" s="47"/>
      <c r="H147" s="41"/>
      <c r="I147" s="40"/>
      <c r="J147" s="40"/>
      <c r="K147" s="40"/>
      <c r="L147" s="21" t="s">
        <v>5</v>
      </c>
      <c r="M147" s="22"/>
      <c r="N147" s="22"/>
      <c r="O147" s="22"/>
      <c r="P147" s="33">
        <f t="shared" si="22"/>
        <v>0</v>
      </c>
    </row>
    <row r="148" spans="2:16" s="6" customFormat="1" ht="45.75" customHeight="1" x14ac:dyDescent="0.2">
      <c r="B148" s="52"/>
      <c r="C148" s="68"/>
      <c r="D148" s="63"/>
      <c r="E148" s="42">
        <v>0.04</v>
      </c>
      <c r="F148" s="41" t="s">
        <v>323</v>
      </c>
      <c r="G148" s="45" t="s">
        <v>74</v>
      </c>
      <c r="H148" s="41" t="s">
        <v>137</v>
      </c>
      <c r="I148" s="40" t="s">
        <v>26</v>
      </c>
      <c r="J148" s="40" t="s">
        <v>75</v>
      </c>
      <c r="K148" s="40" t="s">
        <v>17</v>
      </c>
      <c r="L148" s="21" t="s">
        <v>4</v>
      </c>
      <c r="M148" s="22">
        <v>0</v>
      </c>
      <c r="N148" s="22">
        <v>0.5</v>
      </c>
      <c r="O148" s="22">
        <v>0.5</v>
      </c>
      <c r="P148" s="33">
        <f t="shared" si="18"/>
        <v>1</v>
      </c>
    </row>
    <row r="149" spans="2:16" s="6" customFormat="1" ht="42.75" customHeight="1" x14ac:dyDescent="0.2">
      <c r="B149" s="52"/>
      <c r="C149" s="68"/>
      <c r="D149" s="64"/>
      <c r="E149" s="44"/>
      <c r="F149" s="41"/>
      <c r="G149" s="47"/>
      <c r="H149" s="41"/>
      <c r="I149" s="40"/>
      <c r="J149" s="40"/>
      <c r="K149" s="40"/>
      <c r="L149" s="21" t="s">
        <v>5</v>
      </c>
      <c r="M149" s="22"/>
      <c r="N149" s="22"/>
      <c r="O149" s="22"/>
      <c r="P149" s="33">
        <f t="shared" si="18"/>
        <v>0</v>
      </c>
    </row>
    <row r="150" spans="2:16" s="6" customFormat="1" ht="51" customHeight="1" x14ac:dyDescent="0.2">
      <c r="B150" s="52"/>
      <c r="C150" s="68"/>
      <c r="D150" s="62" t="s">
        <v>254</v>
      </c>
      <c r="E150" s="42">
        <v>0.06</v>
      </c>
      <c r="F150" s="40" t="s">
        <v>324</v>
      </c>
      <c r="G150" s="45" t="s">
        <v>100</v>
      </c>
      <c r="H150" s="41" t="s">
        <v>76</v>
      </c>
      <c r="I150" s="40" t="s">
        <v>173</v>
      </c>
      <c r="J150" s="40" t="s">
        <v>19</v>
      </c>
      <c r="K150" s="40" t="s">
        <v>22</v>
      </c>
      <c r="L150" s="21" t="s">
        <v>4</v>
      </c>
      <c r="M150" s="22">
        <v>1</v>
      </c>
      <c r="N150" s="22">
        <v>0</v>
      </c>
      <c r="O150" s="22">
        <v>0</v>
      </c>
      <c r="P150" s="33">
        <f t="shared" si="18"/>
        <v>1</v>
      </c>
    </row>
    <row r="151" spans="2:16" s="6" customFormat="1" ht="34.5" customHeight="1" x14ac:dyDescent="0.2">
      <c r="B151" s="52"/>
      <c r="C151" s="68"/>
      <c r="D151" s="63"/>
      <c r="E151" s="44"/>
      <c r="F151" s="40"/>
      <c r="G151" s="47"/>
      <c r="H151" s="41"/>
      <c r="I151" s="40"/>
      <c r="J151" s="40"/>
      <c r="K151" s="40"/>
      <c r="L151" s="21" t="s">
        <v>5</v>
      </c>
      <c r="M151" s="22"/>
      <c r="N151" s="22"/>
      <c r="O151" s="22"/>
      <c r="P151" s="33">
        <f t="shared" si="18"/>
        <v>0</v>
      </c>
    </row>
    <row r="152" spans="2:16" s="6" customFormat="1" ht="59.25" customHeight="1" x14ac:dyDescent="0.2">
      <c r="B152" s="52"/>
      <c r="C152" s="68"/>
      <c r="D152" s="63"/>
      <c r="E152" s="42">
        <v>0.05</v>
      </c>
      <c r="F152" s="41" t="s">
        <v>325</v>
      </c>
      <c r="G152" s="57" t="s">
        <v>168</v>
      </c>
      <c r="H152" s="59" t="s">
        <v>169</v>
      </c>
      <c r="I152" s="40" t="s">
        <v>52</v>
      </c>
      <c r="J152" s="88" t="s">
        <v>18</v>
      </c>
      <c r="K152" s="88" t="s">
        <v>15</v>
      </c>
      <c r="L152" s="21" t="s">
        <v>4</v>
      </c>
      <c r="M152" s="22">
        <v>0.33</v>
      </c>
      <c r="N152" s="22">
        <v>0.34</v>
      </c>
      <c r="O152" s="22">
        <v>0.33</v>
      </c>
      <c r="P152" s="33">
        <f t="shared" si="18"/>
        <v>1</v>
      </c>
    </row>
    <row r="153" spans="2:16" s="6" customFormat="1" ht="56.25" customHeight="1" x14ac:dyDescent="0.2">
      <c r="B153" s="52"/>
      <c r="C153" s="68"/>
      <c r="D153" s="63"/>
      <c r="E153" s="44"/>
      <c r="F153" s="41"/>
      <c r="G153" s="58"/>
      <c r="H153" s="59"/>
      <c r="I153" s="40"/>
      <c r="J153" s="40"/>
      <c r="K153" s="40"/>
      <c r="L153" s="21" t="s">
        <v>5</v>
      </c>
      <c r="M153" s="22"/>
      <c r="N153" s="22"/>
      <c r="O153" s="22"/>
      <c r="P153" s="33">
        <f t="shared" si="18"/>
        <v>0</v>
      </c>
    </row>
    <row r="154" spans="2:16" s="6" customFormat="1" ht="45" customHeight="1" x14ac:dyDescent="0.2">
      <c r="B154" s="52"/>
      <c r="C154" s="68"/>
      <c r="D154" s="63"/>
      <c r="E154" s="42">
        <v>0.04</v>
      </c>
      <c r="F154" s="75" t="s">
        <v>326</v>
      </c>
      <c r="G154" s="57" t="s">
        <v>292</v>
      </c>
      <c r="H154" s="40" t="s">
        <v>56</v>
      </c>
      <c r="I154" s="40" t="s">
        <v>170</v>
      </c>
      <c r="J154" s="88" t="s">
        <v>18</v>
      </c>
      <c r="K154" s="88" t="s">
        <v>15</v>
      </c>
      <c r="L154" s="21" t="s">
        <v>4</v>
      </c>
      <c r="M154" s="22">
        <v>0.33</v>
      </c>
      <c r="N154" s="22">
        <v>0.34</v>
      </c>
      <c r="O154" s="22">
        <v>0.33</v>
      </c>
      <c r="P154" s="33">
        <f t="shared" si="18"/>
        <v>1</v>
      </c>
    </row>
    <row r="155" spans="2:16" s="6" customFormat="1" ht="33.75" customHeight="1" x14ac:dyDescent="0.2">
      <c r="B155" s="52"/>
      <c r="C155" s="68"/>
      <c r="D155" s="63"/>
      <c r="E155" s="44"/>
      <c r="F155" s="75"/>
      <c r="G155" s="58"/>
      <c r="H155" s="40"/>
      <c r="I155" s="40"/>
      <c r="J155" s="40"/>
      <c r="K155" s="40"/>
      <c r="L155" s="21" t="s">
        <v>5</v>
      </c>
      <c r="M155" s="22"/>
      <c r="N155" s="22"/>
      <c r="O155" s="22"/>
      <c r="P155" s="33">
        <f t="shared" si="18"/>
        <v>0</v>
      </c>
    </row>
    <row r="156" spans="2:16" s="6" customFormat="1" ht="40.5" customHeight="1" x14ac:dyDescent="0.2">
      <c r="B156" s="52"/>
      <c r="C156" s="68"/>
      <c r="D156" s="63"/>
      <c r="E156" s="42">
        <v>0.05</v>
      </c>
      <c r="F156" s="75" t="s">
        <v>327</v>
      </c>
      <c r="G156" s="45" t="s">
        <v>61</v>
      </c>
      <c r="H156" s="75" t="s">
        <v>266</v>
      </c>
      <c r="I156" s="40" t="s">
        <v>63</v>
      </c>
      <c r="J156" s="88" t="s">
        <v>18</v>
      </c>
      <c r="K156" s="88" t="s">
        <v>15</v>
      </c>
      <c r="L156" s="21" t="s">
        <v>4</v>
      </c>
      <c r="M156" s="22">
        <v>0.33</v>
      </c>
      <c r="N156" s="22">
        <v>0.34</v>
      </c>
      <c r="O156" s="22">
        <v>0.33</v>
      </c>
      <c r="P156" s="33">
        <f t="shared" si="18"/>
        <v>1</v>
      </c>
    </row>
    <row r="157" spans="2:16" s="6" customFormat="1" ht="36.75" customHeight="1" x14ac:dyDescent="0.2">
      <c r="B157" s="52"/>
      <c r="C157" s="68"/>
      <c r="D157" s="63"/>
      <c r="E157" s="44"/>
      <c r="F157" s="75"/>
      <c r="G157" s="47"/>
      <c r="H157" s="75"/>
      <c r="I157" s="40"/>
      <c r="J157" s="40"/>
      <c r="K157" s="40"/>
      <c r="L157" s="21" t="s">
        <v>5</v>
      </c>
      <c r="M157" s="22"/>
      <c r="N157" s="22"/>
      <c r="O157" s="22"/>
      <c r="P157" s="33">
        <f t="shared" si="18"/>
        <v>0</v>
      </c>
    </row>
    <row r="158" spans="2:16" s="6" customFormat="1" ht="57" customHeight="1" x14ac:dyDescent="0.2">
      <c r="B158" s="52"/>
      <c r="C158" s="68"/>
      <c r="D158" s="63"/>
      <c r="E158" s="42">
        <v>0.05</v>
      </c>
      <c r="F158" s="40" t="s">
        <v>328</v>
      </c>
      <c r="G158" s="45" t="s">
        <v>103</v>
      </c>
      <c r="H158" s="59" t="s">
        <v>62</v>
      </c>
      <c r="I158" s="40" t="s">
        <v>63</v>
      </c>
      <c r="J158" s="88" t="s">
        <v>18</v>
      </c>
      <c r="K158" s="88" t="s">
        <v>15</v>
      </c>
      <c r="L158" s="21" t="s">
        <v>4</v>
      </c>
      <c r="M158" s="22">
        <v>0.33</v>
      </c>
      <c r="N158" s="22">
        <v>0.34</v>
      </c>
      <c r="O158" s="22">
        <v>0.33</v>
      </c>
      <c r="P158" s="33">
        <f t="shared" si="18"/>
        <v>1</v>
      </c>
    </row>
    <row r="159" spans="2:16" s="6" customFormat="1" ht="31.5" customHeight="1" x14ac:dyDescent="0.2">
      <c r="B159" s="52"/>
      <c r="C159" s="68"/>
      <c r="D159" s="63"/>
      <c r="E159" s="44"/>
      <c r="F159" s="40"/>
      <c r="G159" s="47"/>
      <c r="H159" s="59"/>
      <c r="I159" s="40"/>
      <c r="J159" s="40"/>
      <c r="K159" s="40"/>
      <c r="L159" s="21" t="s">
        <v>5</v>
      </c>
      <c r="M159" s="22"/>
      <c r="N159" s="22"/>
      <c r="O159" s="22"/>
      <c r="P159" s="33">
        <f t="shared" si="18"/>
        <v>0</v>
      </c>
    </row>
    <row r="160" spans="2:16" s="6" customFormat="1" ht="57" customHeight="1" x14ac:dyDescent="0.2">
      <c r="B160" s="52"/>
      <c r="C160" s="68"/>
      <c r="D160" s="63"/>
      <c r="E160" s="42">
        <v>0.04</v>
      </c>
      <c r="F160" s="45" t="s">
        <v>329</v>
      </c>
      <c r="G160" s="45" t="s">
        <v>101</v>
      </c>
      <c r="H160" s="57" t="s">
        <v>64</v>
      </c>
      <c r="I160" s="45" t="s">
        <v>170</v>
      </c>
      <c r="J160" s="88" t="s">
        <v>18</v>
      </c>
      <c r="K160" s="88" t="s">
        <v>15</v>
      </c>
      <c r="L160" s="21" t="s">
        <v>4</v>
      </c>
      <c r="M160" s="22">
        <v>0.33</v>
      </c>
      <c r="N160" s="22">
        <v>0.34</v>
      </c>
      <c r="O160" s="22">
        <v>0.33</v>
      </c>
      <c r="P160" s="33">
        <f t="shared" si="18"/>
        <v>1</v>
      </c>
    </row>
    <row r="161" spans="2:16" s="6" customFormat="1" ht="37.5" customHeight="1" x14ac:dyDescent="0.2">
      <c r="B161" s="52"/>
      <c r="C161" s="68"/>
      <c r="D161" s="63"/>
      <c r="E161" s="44"/>
      <c r="F161" s="47"/>
      <c r="G161" s="47"/>
      <c r="H161" s="58"/>
      <c r="I161" s="47"/>
      <c r="J161" s="40"/>
      <c r="K161" s="40"/>
      <c r="L161" s="21" t="s">
        <v>5</v>
      </c>
      <c r="M161" s="22"/>
      <c r="N161" s="22"/>
      <c r="O161" s="22"/>
      <c r="P161" s="33">
        <f t="shared" si="18"/>
        <v>0</v>
      </c>
    </row>
    <row r="162" spans="2:16" s="6" customFormat="1" ht="58.5" customHeight="1" x14ac:dyDescent="0.2">
      <c r="B162" s="52"/>
      <c r="C162" s="68"/>
      <c r="D162" s="63"/>
      <c r="E162" s="53">
        <v>0.04</v>
      </c>
      <c r="F162" s="45" t="s">
        <v>330</v>
      </c>
      <c r="G162" s="46" t="s">
        <v>102</v>
      </c>
      <c r="H162" s="57" t="s">
        <v>65</v>
      </c>
      <c r="I162" s="45" t="s">
        <v>40</v>
      </c>
      <c r="J162" s="88" t="s">
        <v>18</v>
      </c>
      <c r="K162" s="88" t="s">
        <v>15</v>
      </c>
      <c r="L162" s="21" t="s">
        <v>4</v>
      </c>
      <c r="M162" s="22">
        <v>0.33</v>
      </c>
      <c r="N162" s="22">
        <v>0.34</v>
      </c>
      <c r="O162" s="22">
        <v>0.33</v>
      </c>
      <c r="P162" s="33">
        <f t="shared" si="18"/>
        <v>1</v>
      </c>
    </row>
    <row r="163" spans="2:16" s="6" customFormat="1" ht="49.5" customHeight="1" x14ac:dyDescent="0.2">
      <c r="B163" s="52"/>
      <c r="C163" s="68"/>
      <c r="D163" s="64"/>
      <c r="E163" s="89"/>
      <c r="F163" s="47"/>
      <c r="G163" s="47"/>
      <c r="H163" s="58"/>
      <c r="I163" s="83"/>
      <c r="J163" s="40"/>
      <c r="K163" s="40"/>
      <c r="L163" s="21" t="s">
        <v>5</v>
      </c>
      <c r="M163" s="22"/>
      <c r="N163" s="22"/>
      <c r="O163" s="22"/>
      <c r="P163" s="33">
        <f t="shared" si="18"/>
        <v>0</v>
      </c>
    </row>
    <row r="164" spans="2:16" s="6" customFormat="1" ht="44.25" customHeight="1" x14ac:dyDescent="0.2">
      <c r="B164" s="52"/>
      <c r="C164" s="68"/>
      <c r="D164" s="62" t="s">
        <v>255</v>
      </c>
      <c r="E164" s="42">
        <v>0.03</v>
      </c>
      <c r="F164" s="75" t="s">
        <v>331</v>
      </c>
      <c r="G164" s="75" t="s">
        <v>319</v>
      </c>
      <c r="H164" s="40" t="s">
        <v>320</v>
      </c>
      <c r="I164" s="40" t="s">
        <v>174</v>
      </c>
      <c r="J164" s="88" t="s">
        <v>18</v>
      </c>
      <c r="K164" s="88" t="s">
        <v>15</v>
      </c>
      <c r="L164" s="21" t="s">
        <v>4</v>
      </c>
      <c r="M164" s="22">
        <v>0.33</v>
      </c>
      <c r="N164" s="22">
        <v>0.34</v>
      </c>
      <c r="O164" s="22">
        <v>0.33</v>
      </c>
      <c r="P164" s="33">
        <f t="shared" ref="P164:P165" si="23">SUM(M164:O164)</f>
        <v>1</v>
      </c>
    </row>
    <row r="165" spans="2:16" s="6" customFormat="1" ht="50.25" customHeight="1" x14ac:dyDescent="0.2">
      <c r="B165" s="52"/>
      <c r="C165" s="68"/>
      <c r="D165" s="63"/>
      <c r="E165" s="44"/>
      <c r="F165" s="75"/>
      <c r="G165" s="75"/>
      <c r="H165" s="40"/>
      <c r="I165" s="40"/>
      <c r="J165" s="40"/>
      <c r="K165" s="40"/>
      <c r="L165" s="21" t="s">
        <v>5</v>
      </c>
      <c r="M165" s="22"/>
      <c r="N165" s="22"/>
      <c r="O165" s="22"/>
      <c r="P165" s="33">
        <f t="shared" si="23"/>
        <v>0</v>
      </c>
    </row>
    <row r="166" spans="2:16" s="6" customFormat="1" ht="54.75" customHeight="1" x14ac:dyDescent="0.2">
      <c r="B166" s="52"/>
      <c r="C166" s="68"/>
      <c r="D166" s="63"/>
      <c r="E166" s="42">
        <v>0.03</v>
      </c>
      <c r="F166" s="75" t="s">
        <v>332</v>
      </c>
      <c r="G166" s="59" t="s">
        <v>206</v>
      </c>
      <c r="H166" s="40" t="s">
        <v>206</v>
      </c>
      <c r="I166" s="40" t="s">
        <v>321</v>
      </c>
      <c r="J166" s="88" t="s">
        <v>18</v>
      </c>
      <c r="K166" s="88" t="s">
        <v>15</v>
      </c>
      <c r="L166" s="21" t="s">
        <v>4</v>
      </c>
      <c r="M166" s="22">
        <v>0.33</v>
      </c>
      <c r="N166" s="22">
        <v>0.34</v>
      </c>
      <c r="O166" s="22">
        <v>0.33</v>
      </c>
      <c r="P166" s="33">
        <f t="shared" ref="P166:P167" si="24">SUM(M166:O166)</f>
        <v>1</v>
      </c>
    </row>
    <row r="167" spans="2:16" s="6" customFormat="1" ht="50.25" customHeight="1" x14ac:dyDescent="0.2">
      <c r="B167" s="52"/>
      <c r="C167" s="68"/>
      <c r="D167" s="64"/>
      <c r="E167" s="44"/>
      <c r="F167" s="75"/>
      <c r="G167" s="59"/>
      <c r="H167" s="40"/>
      <c r="I167" s="40"/>
      <c r="J167" s="40"/>
      <c r="K167" s="40"/>
      <c r="L167" s="21" t="s">
        <v>5</v>
      </c>
      <c r="M167" s="22"/>
      <c r="N167" s="22"/>
      <c r="O167" s="22"/>
      <c r="P167" s="33">
        <f t="shared" si="24"/>
        <v>0</v>
      </c>
    </row>
    <row r="168" spans="2:16" s="6" customFormat="1" ht="74.25" customHeight="1" x14ac:dyDescent="0.2">
      <c r="B168" s="52"/>
      <c r="C168" s="68"/>
      <c r="D168" s="74" t="s">
        <v>256</v>
      </c>
      <c r="E168" s="42">
        <v>0.04</v>
      </c>
      <c r="F168" s="75" t="s">
        <v>333</v>
      </c>
      <c r="G168" s="165" t="s">
        <v>74</v>
      </c>
      <c r="H168" s="40" t="s">
        <v>138</v>
      </c>
      <c r="I168" s="40" t="s">
        <v>139</v>
      </c>
      <c r="J168" s="88" t="s">
        <v>18</v>
      </c>
      <c r="K168" s="88" t="s">
        <v>15</v>
      </c>
      <c r="L168" s="21" t="s">
        <v>4</v>
      </c>
      <c r="M168" s="22">
        <v>0.33</v>
      </c>
      <c r="N168" s="22">
        <v>0.34</v>
      </c>
      <c r="O168" s="22">
        <v>0.33</v>
      </c>
      <c r="P168" s="33">
        <f t="shared" si="18"/>
        <v>1</v>
      </c>
    </row>
    <row r="169" spans="2:16" s="6" customFormat="1" ht="37.5" customHeight="1" x14ac:dyDescent="0.2">
      <c r="B169" s="52"/>
      <c r="C169" s="68"/>
      <c r="D169" s="74"/>
      <c r="E169" s="44"/>
      <c r="F169" s="75"/>
      <c r="G169" s="47"/>
      <c r="H169" s="40"/>
      <c r="I169" s="40"/>
      <c r="J169" s="40"/>
      <c r="K169" s="40"/>
      <c r="L169" s="21" t="s">
        <v>5</v>
      </c>
      <c r="M169" s="22"/>
      <c r="N169" s="22"/>
      <c r="O169" s="22"/>
      <c r="P169" s="33">
        <f t="shared" si="18"/>
        <v>0</v>
      </c>
    </row>
    <row r="170" spans="2:16" s="6" customFormat="1" ht="47.25" customHeight="1" x14ac:dyDescent="0.2">
      <c r="B170" s="52"/>
      <c r="C170" s="68"/>
      <c r="D170" s="62" t="s">
        <v>257</v>
      </c>
      <c r="E170" s="42">
        <v>0.04</v>
      </c>
      <c r="F170" s="40" t="s">
        <v>334</v>
      </c>
      <c r="G170" s="40" t="s">
        <v>10</v>
      </c>
      <c r="H170" s="75" t="s">
        <v>98</v>
      </c>
      <c r="I170" s="40" t="s">
        <v>161</v>
      </c>
      <c r="J170" s="40" t="s">
        <v>99</v>
      </c>
      <c r="K170" s="40" t="s">
        <v>15</v>
      </c>
      <c r="L170" s="21" t="s">
        <v>4</v>
      </c>
      <c r="M170" s="22"/>
      <c r="N170" s="22">
        <v>0.5</v>
      </c>
      <c r="O170" s="22">
        <v>0.5</v>
      </c>
      <c r="P170" s="33">
        <f t="shared" ref="P170:P171" si="25">SUM(M170:O170)</f>
        <v>1</v>
      </c>
    </row>
    <row r="171" spans="2:16" s="6" customFormat="1" ht="36" customHeight="1" thickBot="1" x14ac:dyDescent="0.25">
      <c r="B171" s="52"/>
      <c r="C171" s="68"/>
      <c r="D171" s="63"/>
      <c r="E171" s="44"/>
      <c r="F171" s="80"/>
      <c r="G171" s="80"/>
      <c r="H171" s="164"/>
      <c r="I171" s="80"/>
      <c r="J171" s="80"/>
      <c r="K171" s="40"/>
      <c r="L171" s="21" t="s">
        <v>5</v>
      </c>
      <c r="M171" s="22"/>
      <c r="N171" s="22"/>
      <c r="O171" s="22"/>
      <c r="P171" s="33">
        <f t="shared" si="25"/>
        <v>0</v>
      </c>
    </row>
    <row r="172" spans="2:16" s="6" customFormat="1" ht="47.25" customHeight="1" x14ac:dyDescent="0.2">
      <c r="B172" s="52"/>
      <c r="C172" s="68"/>
      <c r="D172" s="63"/>
      <c r="E172" s="42">
        <v>0.04</v>
      </c>
      <c r="F172" s="40" t="s">
        <v>335</v>
      </c>
      <c r="G172" s="40" t="s">
        <v>140</v>
      </c>
      <c r="H172" s="75" t="s">
        <v>204</v>
      </c>
      <c r="I172" s="40" t="s">
        <v>203</v>
      </c>
      <c r="J172" s="40" t="s">
        <v>19</v>
      </c>
      <c r="K172" s="40" t="s">
        <v>15</v>
      </c>
      <c r="L172" s="21" t="s">
        <v>4</v>
      </c>
      <c r="M172" s="22">
        <v>0.1</v>
      </c>
      <c r="N172" s="22">
        <v>0.45</v>
      </c>
      <c r="O172" s="22">
        <v>0.45</v>
      </c>
      <c r="P172" s="33">
        <f t="shared" ref="P172:P173" si="26">SUM(M172:O172)</f>
        <v>1</v>
      </c>
    </row>
    <row r="173" spans="2:16" s="6" customFormat="1" ht="51.75" customHeight="1" thickBot="1" x14ac:dyDescent="0.25">
      <c r="B173" s="52"/>
      <c r="C173" s="68"/>
      <c r="D173" s="64"/>
      <c r="E173" s="44"/>
      <c r="F173" s="80"/>
      <c r="G173" s="80"/>
      <c r="H173" s="164"/>
      <c r="I173" s="80"/>
      <c r="J173" s="80"/>
      <c r="K173" s="40"/>
      <c r="L173" s="21" t="s">
        <v>5</v>
      </c>
      <c r="M173" s="22"/>
      <c r="N173" s="22"/>
      <c r="O173" s="22"/>
      <c r="P173" s="33">
        <f t="shared" si="26"/>
        <v>0</v>
      </c>
    </row>
    <row r="174" spans="2:16" ht="12.75" customHeight="1" x14ac:dyDescent="0.2">
      <c r="B174" s="52"/>
      <c r="C174" s="70" t="s">
        <v>261</v>
      </c>
      <c r="D174" s="71"/>
      <c r="E174" s="71"/>
      <c r="F174" s="71"/>
      <c r="G174" s="71"/>
      <c r="H174" s="71"/>
      <c r="I174" s="71"/>
      <c r="J174" s="71"/>
      <c r="K174" s="71"/>
      <c r="P174" s="37"/>
    </row>
    <row r="175" spans="2:16" ht="15.75" customHeight="1" thickBot="1" x14ac:dyDescent="0.25">
      <c r="B175" s="52"/>
      <c r="C175" s="72"/>
      <c r="D175" s="73"/>
      <c r="E175" s="73"/>
      <c r="F175" s="73"/>
      <c r="G175" s="73"/>
      <c r="H175" s="73"/>
      <c r="I175" s="73"/>
      <c r="J175" s="73"/>
      <c r="K175" s="73"/>
      <c r="P175" s="37"/>
    </row>
    <row r="176" spans="2:16" ht="20.25" customHeight="1" x14ac:dyDescent="0.2">
      <c r="B176" s="52"/>
      <c r="C176" s="158" t="s">
        <v>212</v>
      </c>
      <c r="D176" s="159"/>
      <c r="E176" s="159"/>
      <c r="F176" s="159"/>
      <c r="G176" s="159"/>
      <c r="H176" s="159"/>
      <c r="I176" s="159"/>
      <c r="J176" s="159"/>
      <c r="K176" s="159"/>
      <c r="L176" s="24" t="s">
        <v>4</v>
      </c>
      <c r="M176" s="29">
        <f>+M128*$E$128+M130*$E$130++M132*$E$132+M134*$E$134+M136*$E$136+M138*$E$138+M140*$E$140+M142*$E$142+M144*$E$144+M146*$E$146+M148*$E$148+M150*$E$150+M152*$E$152+M154*$E$154+M156*$E$156+M158*$E$158+M160*$E$160+M162*$E$162+M164*$E$164+M166*$E$166+M168*$E$168+M170*$E$170+M172*$E$172</f>
        <v>0.31659900000000002</v>
      </c>
      <c r="N176" s="29">
        <f t="shared" ref="N176:O176" si="27">+N128*$E$128+N130*$E$130++N132*$E$132+N134*$E$134+N136*$E$136+N138*$E$138+N140*$E$140+N142*$E$142+N144*$E$144+N146*$E$146+N148*$E$148+N150*$E$150+N152*$E$152+N154*$E$154+N156*$E$156+N158*$E$158+N160*$E$160+N162*$E$162+N164*$E$164+N166*$E$166+N168*$E$168+N170*$E$170+N172*$E$172</f>
        <v>0.34779900000000002</v>
      </c>
      <c r="O176" s="29">
        <f t="shared" si="27"/>
        <v>0.33560200000000001</v>
      </c>
      <c r="P176" s="38">
        <f t="shared" ref="P176:P177" si="28">SUM(M176:O176)</f>
        <v>1</v>
      </c>
    </row>
    <row r="177" spans="2:16" ht="24" customHeight="1" thickBot="1" x14ac:dyDescent="0.25">
      <c r="B177" s="61"/>
      <c r="C177" s="160"/>
      <c r="D177" s="161"/>
      <c r="E177" s="161"/>
      <c r="F177" s="161"/>
      <c r="G177" s="161"/>
      <c r="H177" s="161"/>
      <c r="I177" s="161"/>
      <c r="J177" s="161"/>
      <c r="K177" s="161"/>
      <c r="L177" s="24" t="s">
        <v>5</v>
      </c>
      <c r="M177" s="29">
        <f t="shared" ref="M177:O177" si="29">+M129*$E$128+M131*$E$130++M133*$E$132+M135*$E$134+M137*$E$136+M141*$E$140+M145*$E$144+M149*$E$148+M151*$E$150+M153*$E$152+M155*$E$154+M157*$E$156+M159*$E$158+M161*$E$160+M163*$E$162+M169*$E$168+M173*$E$172</f>
        <v>0</v>
      </c>
      <c r="N177" s="29">
        <f t="shared" si="29"/>
        <v>0</v>
      </c>
      <c r="O177" s="29">
        <f t="shared" si="29"/>
        <v>0</v>
      </c>
      <c r="P177" s="38">
        <f t="shared" si="28"/>
        <v>0</v>
      </c>
    </row>
  </sheetData>
  <mergeCells count="571">
    <mergeCell ref="E118:E119"/>
    <mergeCell ref="G116:G117"/>
    <mergeCell ref="G118:G119"/>
    <mergeCell ref="E110:E111"/>
    <mergeCell ref="F116:F117"/>
    <mergeCell ref="H116:H117"/>
    <mergeCell ref="I116:I117"/>
    <mergeCell ref="J116:J117"/>
    <mergeCell ref="G114:G115"/>
    <mergeCell ref="J90:J91"/>
    <mergeCell ref="K90:K91"/>
    <mergeCell ref="K132:K133"/>
    <mergeCell ref="F134:F135"/>
    <mergeCell ref="F144:F145"/>
    <mergeCell ref="G144:G145"/>
    <mergeCell ref="K92:K93"/>
    <mergeCell ref="H42:H43"/>
    <mergeCell ref="J96:J97"/>
    <mergeCell ref="H96:H97"/>
    <mergeCell ref="F50:F51"/>
    <mergeCell ref="H50:H51"/>
    <mergeCell ref="J106:J107"/>
    <mergeCell ref="K116:K117"/>
    <mergeCell ref="I128:I129"/>
    <mergeCell ref="J128:J129"/>
    <mergeCell ref="F140:F141"/>
    <mergeCell ref="K112:K113"/>
    <mergeCell ref="F102:F103"/>
    <mergeCell ref="J92:J93"/>
    <mergeCell ref="H92:H93"/>
    <mergeCell ref="H102:H103"/>
    <mergeCell ref="I102:I103"/>
    <mergeCell ref="H94:H95"/>
    <mergeCell ref="K172:K173"/>
    <mergeCell ref="F172:F173"/>
    <mergeCell ref="H172:H173"/>
    <mergeCell ref="I172:I173"/>
    <mergeCell ref="J168:J169"/>
    <mergeCell ref="K168:K169"/>
    <mergeCell ref="F168:F169"/>
    <mergeCell ref="I168:I169"/>
    <mergeCell ref="K170:K171"/>
    <mergeCell ref="G168:G169"/>
    <mergeCell ref="K166:K167"/>
    <mergeCell ref="K164:K165"/>
    <mergeCell ref="H144:H145"/>
    <mergeCell ref="K146:K147"/>
    <mergeCell ref="J158:J159"/>
    <mergeCell ref="G160:G161"/>
    <mergeCell ref="F152:F153"/>
    <mergeCell ref="G152:G153"/>
    <mergeCell ref="G154:G155"/>
    <mergeCell ref="G156:G157"/>
    <mergeCell ref="F156:F157"/>
    <mergeCell ref="H156:H157"/>
    <mergeCell ref="I156:I157"/>
    <mergeCell ref="E148:E149"/>
    <mergeCell ref="E150:E151"/>
    <mergeCell ref="E142:E143"/>
    <mergeCell ref="F142:F143"/>
    <mergeCell ref="G142:G143"/>
    <mergeCell ref="H142:H143"/>
    <mergeCell ref="I142:I143"/>
    <mergeCell ref="J142:J143"/>
    <mergeCell ref="E106:E107"/>
    <mergeCell ref="J108:J109"/>
    <mergeCell ref="E138:E139"/>
    <mergeCell ref="F138:F139"/>
    <mergeCell ref="G138:G139"/>
    <mergeCell ref="F112:F113"/>
    <mergeCell ref="H146:H147"/>
    <mergeCell ref="I146:I147"/>
    <mergeCell ref="J146:J147"/>
    <mergeCell ref="G148:G149"/>
    <mergeCell ref="G150:G151"/>
    <mergeCell ref="F136:F137"/>
    <mergeCell ref="H136:H137"/>
    <mergeCell ref="H140:H141"/>
    <mergeCell ref="G112:G113"/>
    <mergeCell ref="E116:E117"/>
    <mergeCell ref="I94:I95"/>
    <mergeCell ref="J94:J95"/>
    <mergeCell ref="F92:F93"/>
    <mergeCell ref="H112:H113"/>
    <mergeCell ref="H114:H115"/>
    <mergeCell ref="I114:I115"/>
    <mergeCell ref="K102:K103"/>
    <mergeCell ref="K138:K139"/>
    <mergeCell ref="J100:J101"/>
    <mergeCell ref="K100:K101"/>
    <mergeCell ref="K128:K129"/>
    <mergeCell ref="F106:F107"/>
    <mergeCell ref="F110:F111"/>
    <mergeCell ref="G110:G111"/>
    <mergeCell ref="H110:H111"/>
    <mergeCell ref="F130:F131"/>
    <mergeCell ref="H130:H131"/>
    <mergeCell ref="I130:I131"/>
    <mergeCell ref="J130:J131"/>
    <mergeCell ref="K130:K131"/>
    <mergeCell ref="F132:F133"/>
    <mergeCell ref="H132:H133"/>
    <mergeCell ref="I132:I133"/>
    <mergeCell ref="J132:J133"/>
    <mergeCell ref="D164:D167"/>
    <mergeCell ref="E170:E171"/>
    <mergeCell ref="F170:F171"/>
    <mergeCell ref="G170:G171"/>
    <mergeCell ref="H170:H171"/>
    <mergeCell ref="I170:I171"/>
    <mergeCell ref="J170:J171"/>
    <mergeCell ref="D170:D173"/>
    <mergeCell ref="J172:J173"/>
    <mergeCell ref="E172:E173"/>
    <mergeCell ref="G172:G173"/>
    <mergeCell ref="E168:E169"/>
    <mergeCell ref="E166:E167"/>
    <mergeCell ref="E164:E165"/>
    <mergeCell ref="F164:F165"/>
    <mergeCell ref="G164:G165"/>
    <mergeCell ref="H164:H165"/>
    <mergeCell ref="I164:I165"/>
    <mergeCell ref="J164:J165"/>
    <mergeCell ref="F166:F167"/>
    <mergeCell ref="G166:G167"/>
    <mergeCell ref="H166:H167"/>
    <mergeCell ref="I166:I167"/>
    <mergeCell ref="J166:J167"/>
    <mergeCell ref="D90:D113"/>
    <mergeCell ref="I106:I107"/>
    <mergeCell ref="E94:E95"/>
    <mergeCell ref="J102:J103"/>
    <mergeCell ref="I92:I93"/>
    <mergeCell ref="E88:E89"/>
    <mergeCell ref="E90:E91"/>
    <mergeCell ref="E98:E99"/>
    <mergeCell ref="K114:K115"/>
    <mergeCell ref="F108:F109"/>
    <mergeCell ref="G108:G109"/>
    <mergeCell ref="H108:H109"/>
    <mergeCell ref="K106:K107"/>
    <mergeCell ref="I88:I89"/>
    <mergeCell ref="J88:J89"/>
    <mergeCell ref="K88:K89"/>
    <mergeCell ref="F90:F91"/>
    <mergeCell ref="H90:H91"/>
    <mergeCell ref="I90:I91"/>
    <mergeCell ref="E112:E113"/>
    <mergeCell ref="E92:E93"/>
    <mergeCell ref="E96:E97"/>
    <mergeCell ref="H88:H89"/>
    <mergeCell ref="F94:F95"/>
    <mergeCell ref="C86:K87"/>
    <mergeCell ref="C126:K127"/>
    <mergeCell ref="C176:K177"/>
    <mergeCell ref="E128:E129"/>
    <mergeCell ref="E130:E131"/>
    <mergeCell ref="E132:E133"/>
    <mergeCell ref="E134:E135"/>
    <mergeCell ref="E136:E137"/>
    <mergeCell ref="E140:E141"/>
    <mergeCell ref="E144:E145"/>
    <mergeCell ref="C88:C123"/>
    <mergeCell ref="D88:D89"/>
    <mergeCell ref="K94:K95"/>
    <mergeCell ref="E146:E147"/>
    <mergeCell ref="F146:F147"/>
    <mergeCell ref="G146:G147"/>
    <mergeCell ref="F96:F97"/>
    <mergeCell ref="E108:E109"/>
    <mergeCell ref="E104:E105"/>
    <mergeCell ref="I110:I111"/>
    <mergeCell ref="J110:J111"/>
    <mergeCell ref="F104:F105"/>
    <mergeCell ref="K104:K105"/>
    <mergeCell ref="K108:K109"/>
    <mergeCell ref="E60:E61"/>
    <mergeCell ref="E62:E63"/>
    <mergeCell ref="C84:K85"/>
    <mergeCell ref="G78:G79"/>
    <mergeCell ref="J23:J24"/>
    <mergeCell ref="E38:E39"/>
    <mergeCell ref="K58:K59"/>
    <mergeCell ref="E42:E43"/>
    <mergeCell ref="E40:E41"/>
    <mergeCell ref="I40:I41"/>
    <mergeCell ref="E44:E45"/>
    <mergeCell ref="F48:F49"/>
    <mergeCell ref="H48:H49"/>
    <mergeCell ref="I48:I49"/>
    <mergeCell ref="E46:E47"/>
    <mergeCell ref="E48:E49"/>
    <mergeCell ref="F44:F45"/>
    <mergeCell ref="H44:H45"/>
    <mergeCell ref="I44:I45"/>
    <mergeCell ref="F42:F43"/>
    <mergeCell ref="G54:G55"/>
    <mergeCell ref="H54:H55"/>
    <mergeCell ref="E50:E51"/>
    <mergeCell ref="E52:E53"/>
    <mergeCell ref="E54:E55"/>
    <mergeCell ref="E56:E57"/>
    <mergeCell ref="E58:E59"/>
    <mergeCell ref="F56:F57"/>
    <mergeCell ref="K9:K10"/>
    <mergeCell ref="E66:E67"/>
    <mergeCell ref="E64:E65"/>
    <mergeCell ref="F64:F65"/>
    <mergeCell ref="K17:K18"/>
    <mergeCell ref="G48:G49"/>
    <mergeCell ref="J48:J49"/>
    <mergeCell ref="K48:K49"/>
    <mergeCell ref="H11:H12"/>
    <mergeCell ref="I11:I12"/>
    <mergeCell ref="G7:G10"/>
    <mergeCell ref="E11:E14"/>
    <mergeCell ref="K13:K14"/>
    <mergeCell ref="K7:K8"/>
    <mergeCell ref="H7:H8"/>
    <mergeCell ref="I7:I8"/>
    <mergeCell ref="J7:J8"/>
    <mergeCell ref="H52:H53"/>
    <mergeCell ref="H60:H61"/>
    <mergeCell ref="G62:G63"/>
    <mergeCell ref="G46:G47"/>
    <mergeCell ref="H46:H47"/>
    <mergeCell ref="I46:I47"/>
    <mergeCell ref="C27:K28"/>
    <mergeCell ref="K40:K41"/>
    <mergeCell ref="F38:F39"/>
    <mergeCell ref="C7:C24"/>
    <mergeCell ref="J17:J18"/>
    <mergeCell ref="F11:F20"/>
    <mergeCell ref="G11:G20"/>
    <mergeCell ref="J11:J12"/>
    <mergeCell ref="K11:K12"/>
    <mergeCell ref="E23:E24"/>
    <mergeCell ref="E36:E37"/>
    <mergeCell ref="H19:H20"/>
    <mergeCell ref="I19:I20"/>
    <mergeCell ref="J19:J20"/>
    <mergeCell ref="K19:K20"/>
    <mergeCell ref="H30:H31"/>
    <mergeCell ref="I30:I31"/>
    <mergeCell ref="J30:J31"/>
    <mergeCell ref="J46:J47"/>
    <mergeCell ref="K46:K47"/>
    <mergeCell ref="C1:K3"/>
    <mergeCell ref="C5:C6"/>
    <mergeCell ref="D5:D6"/>
    <mergeCell ref="F5:F6"/>
    <mergeCell ref="H5:H6"/>
    <mergeCell ref="I5:I6"/>
    <mergeCell ref="J5:K5"/>
    <mergeCell ref="E5:E6"/>
    <mergeCell ref="G5:G6"/>
    <mergeCell ref="E7:E10"/>
    <mergeCell ref="H9:H10"/>
    <mergeCell ref="I9:I10"/>
    <mergeCell ref="J9:J10"/>
    <mergeCell ref="K23:K24"/>
    <mergeCell ref="C25:K26"/>
    <mergeCell ref="C30:C83"/>
    <mergeCell ref="D30:D57"/>
    <mergeCell ref="E15:E18"/>
    <mergeCell ref="E19:E20"/>
    <mergeCell ref="H36:H37"/>
    <mergeCell ref="I50:I51"/>
    <mergeCell ref="J50:J51"/>
    <mergeCell ref="K50:K51"/>
    <mergeCell ref="G50:G51"/>
    <mergeCell ref="K42:K43"/>
    <mergeCell ref="G42:G43"/>
    <mergeCell ref="J42:J43"/>
    <mergeCell ref="H38:H39"/>
    <mergeCell ref="I42:I43"/>
    <mergeCell ref="F46:F47"/>
    <mergeCell ref="E78:E79"/>
    <mergeCell ref="F52:F53"/>
    <mergeCell ref="D19:D20"/>
    <mergeCell ref="E68:E69"/>
    <mergeCell ref="F60:F61"/>
    <mergeCell ref="F7:F10"/>
    <mergeCell ref="K30:K31"/>
    <mergeCell ref="F36:F37"/>
    <mergeCell ref="G23:G24"/>
    <mergeCell ref="E34:E35"/>
    <mergeCell ref="F34:F35"/>
    <mergeCell ref="G34:G35"/>
    <mergeCell ref="H15:H16"/>
    <mergeCell ref="I15:I16"/>
    <mergeCell ref="J15:J16"/>
    <mergeCell ref="K15:K16"/>
    <mergeCell ref="H17:H18"/>
    <mergeCell ref="I17:I18"/>
    <mergeCell ref="I36:I37"/>
    <mergeCell ref="G21:G22"/>
    <mergeCell ref="D29:K29"/>
    <mergeCell ref="H23:H24"/>
    <mergeCell ref="E21:E22"/>
    <mergeCell ref="F21:F24"/>
    <mergeCell ref="H21:H22"/>
    <mergeCell ref="I21:I24"/>
    <mergeCell ref="D7:D10"/>
    <mergeCell ref="I58:I59"/>
    <mergeCell ref="J58:J59"/>
    <mergeCell ref="F62:F63"/>
    <mergeCell ref="H62:H63"/>
    <mergeCell ref="I62:I63"/>
    <mergeCell ref="F68:F69"/>
    <mergeCell ref="H68:H69"/>
    <mergeCell ref="I68:I69"/>
    <mergeCell ref="J68:J69"/>
    <mergeCell ref="J62:J63"/>
    <mergeCell ref="F66:F67"/>
    <mergeCell ref="H66:H67"/>
    <mergeCell ref="I66:I67"/>
    <mergeCell ref="J66:J67"/>
    <mergeCell ref="G60:G61"/>
    <mergeCell ref="I64:I65"/>
    <mergeCell ref="G64:G65"/>
    <mergeCell ref="G66:G67"/>
    <mergeCell ref="K70:K71"/>
    <mergeCell ref="E70:E71"/>
    <mergeCell ref="J78:J79"/>
    <mergeCell ref="K78:K79"/>
    <mergeCell ref="F80:F81"/>
    <mergeCell ref="H80:H81"/>
    <mergeCell ref="I80:I81"/>
    <mergeCell ref="K80:K81"/>
    <mergeCell ref="J80:J81"/>
    <mergeCell ref="G80:G81"/>
    <mergeCell ref="E80:E81"/>
    <mergeCell ref="F78:F79"/>
    <mergeCell ref="H78:H79"/>
    <mergeCell ref="I78:I79"/>
    <mergeCell ref="G72:G73"/>
    <mergeCell ref="F70:F71"/>
    <mergeCell ref="H70:H71"/>
    <mergeCell ref="K72:K73"/>
    <mergeCell ref="I70:I71"/>
    <mergeCell ref="J70:J71"/>
    <mergeCell ref="K98:K99"/>
    <mergeCell ref="G106:G107"/>
    <mergeCell ref="H106:H107"/>
    <mergeCell ref="H104:H105"/>
    <mergeCell ref="I104:I105"/>
    <mergeCell ref="J104:J105"/>
    <mergeCell ref="G104:G105"/>
    <mergeCell ref="G102:G103"/>
    <mergeCell ref="G100:G101"/>
    <mergeCell ref="H100:H101"/>
    <mergeCell ref="I100:I101"/>
    <mergeCell ref="D150:D163"/>
    <mergeCell ref="H162:H163"/>
    <mergeCell ref="I160:I161"/>
    <mergeCell ref="I162:I163"/>
    <mergeCell ref="J160:J161"/>
    <mergeCell ref="F150:F151"/>
    <mergeCell ref="J150:J151"/>
    <mergeCell ref="G158:G159"/>
    <mergeCell ref="E158:E159"/>
    <mergeCell ref="E160:E161"/>
    <mergeCell ref="E162:E163"/>
    <mergeCell ref="J162:J163"/>
    <mergeCell ref="F158:F159"/>
    <mergeCell ref="H158:H159"/>
    <mergeCell ref="I158:I159"/>
    <mergeCell ref="G162:G163"/>
    <mergeCell ref="E154:E155"/>
    <mergeCell ref="E156:E157"/>
    <mergeCell ref="F162:F163"/>
    <mergeCell ref="H160:H161"/>
    <mergeCell ref="E152:E153"/>
    <mergeCell ref="J152:J153"/>
    <mergeCell ref="H150:H151"/>
    <mergeCell ref="I150:I151"/>
    <mergeCell ref="F154:F155"/>
    <mergeCell ref="H154:H155"/>
    <mergeCell ref="I154:I155"/>
    <mergeCell ref="J154:J155"/>
    <mergeCell ref="F160:F161"/>
    <mergeCell ref="K162:K163"/>
    <mergeCell ref="K154:K155"/>
    <mergeCell ref="K158:K159"/>
    <mergeCell ref="K152:K153"/>
    <mergeCell ref="G130:G131"/>
    <mergeCell ref="K148:K149"/>
    <mergeCell ref="K150:K151"/>
    <mergeCell ref="K156:K157"/>
    <mergeCell ref="I134:I135"/>
    <mergeCell ref="J134:J135"/>
    <mergeCell ref="K140:K141"/>
    <mergeCell ref="K160:K161"/>
    <mergeCell ref="J148:J149"/>
    <mergeCell ref="K134:K135"/>
    <mergeCell ref="K142:K143"/>
    <mergeCell ref="I136:I137"/>
    <mergeCell ref="J136:J137"/>
    <mergeCell ref="J156:J157"/>
    <mergeCell ref="H152:H153"/>
    <mergeCell ref="I152:I153"/>
    <mergeCell ref="K144:K145"/>
    <mergeCell ref="I138:I139"/>
    <mergeCell ref="J138:J139"/>
    <mergeCell ref="F148:F149"/>
    <mergeCell ref="H148:H149"/>
    <mergeCell ref="I148:I149"/>
    <mergeCell ref="I54:I55"/>
    <mergeCell ref="J54:J55"/>
    <mergeCell ref="G140:G141"/>
    <mergeCell ref="I140:I141"/>
    <mergeCell ref="J140:J141"/>
    <mergeCell ref="F128:F129"/>
    <mergeCell ref="H128:H129"/>
    <mergeCell ref="G68:G69"/>
    <mergeCell ref="G70:G71"/>
    <mergeCell ref="G82:G83"/>
    <mergeCell ref="I72:I73"/>
    <mergeCell ref="J72:J73"/>
    <mergeCell ref="G74:G75"/>
    <mergeCell ref="F122:F123"/>
    <mergeCell ref="F88:F89"/>
    <mergeCell ref="G56:G57"/>
    <mergeCell ref="I122:I123"/>
    <mergeCell ref="J122:J123"/>
    <mergeCell ref="G136:G137"/>
    <mergeCell ref="J56:J57"/>
    <mergeCell ref="H122:H123"/>
    <mergeCell ref="F118:F119"/>
    <mergeCell ref="H118:H119"/>
    <mergeCell ref="G120:G121"/>
    <mergeCell ref="D120:D121"/>
    <mergeCell ref="E100:E101"/>
    <mergeCell ref="F100:F101"/>
    <mergeCell ref="E120:E121"/>
    <mergeCell ref="E122:E123"/>
    <mergeCell ref="D114:D119"/>
    <mergeCell ref="F114:F115"/>
    <mergeCell ref="F98:F99"/>
    <mergeCell ref="H98:H99"/>
    <mergeCell ref="I98:I99"/>
    <mergeCell ref="J98:J99"/>
    <mergeCell ref="E82:E83"/>
    <mergeCell ref="F82:F83"/>
    <mergeCell ref="H82:H83"/>
    <mergeCell ref="I82:I83"/>
    <mergeCell ref="D78:D83"/>
    <mergeCell ref="D58:D69"/>
    <mergeCell ref="F58:F59"/>
    <mergeCell ref="H58:H59"/>
    <mergeCell ref="M5:O5"/>
    <mergeCell ref="H134:H135"/>
    <mergeCell ref="K136:K137"/>
    <mergeCell ref="K66:K67"/>
    <mergeCell ref="C124:K125"/>
    <mergeCell ref="G122:G123"/>
    <mergeCell ref="J118:J119"/>
    <mergeCell ref="E114:E115"/>
    <mergeCell ref="K118:K119"/>
    <mergeCell ref="F120:F121"/>
    <mergeCell ref="H120:H121"/>
    <mergeCell ref="I120:I121"/>
    <mergeCell ref="J120:J121"/>
    <mergeCell ref="K120:K121"/>
    <mergeCell ref="G128:G129"/>
    <mergeCell ref="G58:G59"/>
    <mergeCell ref="I108:I109"/>
    <mergeCell ref="K110:K111"/>
    <mergeCell ref="I60:I61"/>
    <mergeCell ref="J60:J61"/>
    <mergeCell ref="K68:K69"/>
    <mergeCell ref="K62:K63"/>
    <mergeCell ref="D11:D14"/>
    <mergeCell ref="D15:D18"/>
    <mergeCell ref="P5:P6"/>
    <mergeCell ref="G90:G91"/>
    <mergeCell ref="G88:G89"/>
    <mergeCell ref="G92:G93"/>
    <mergeCell ref="G94:G95"/>
    <mergeCell ref="G96:G97"/>
    <mergeCell ref="I52:I53"/>
    <mergeCell ref="J52:J53"/>
    <mergeCell ref="K52:K53"/>
    <mergeCell ref="G52:G53"/>
    <mergeCell ref="J82:J83"/>
    <mergeCell ref="K82:K83"/>
    <mergeCell ref="J44:J45"/>
    <mergeCell ref="K44:K45"/>
    <mergeCell ref="G44:G45"/>
    <mergeCell ref="J40:J41"/>
    <mergeCell ref="H13:H14"/>
    <mergeCell ref="I13:I14"/>
    <mergeCell ref="J13:J14"/>
    <mergeCell ref="K21:K22"/>
    <mergeCell ref="G30:G31"/>
    <mergeCell ref="G36:G37"/>
    <mergeCell ref="G38:G39"/>
    <mergeCell ref="J21:J22"/>
    <mergeCell ref="I118:I119"/>
    <mergeCell ref="I96:I97"/>
    <mergeCell ref="B128:B177"/>
    <mergeCell ref="D70:D77"/>
    <mergeCell ref="E74:E75"/>
    <mergeCell ref="E76:E77"/>
    <mergeCell ref="F74:F75"/>
    <mergeCell ref="H74:H75"/>
    <mergeCell ref="E72:E73"/>
    <mergeCell ref="F72:F73"/>
    <mergeCell ref="H72:H73"/>
    <mergeCell ref="C128:C173"/>
    <mergeCell ref="D128:D145"/>
    <mergeCell ref="G98:G99"/>
    <mergeCell ref="H168:H169"/>
    <mergeCell ref="C174:K175"/>
    <mergeCell ref="D168:D169"/>
    <mergeCell ref="G132:G133"/>
    <mergeCell ref="G134:G135"/>
    <mergeCell ref="D146:D149"/>
    <mergeCell ref="D122:D123"/>
    <mergeCell ref="I144:I145"/>
    <mergeCell ref="J144:J145"/>
    <mergeCell ref="H138:H139"/>
    <mergeCell ref="Q88:Q89"/>
    <mergeCell ref="B5:B6"/>
    <mergeCell ref="B7:B28"/>
    <mergeCell ref="B29:B125"/>
    <mergeCell ref="D21:D24"/>
    <mergeCell ref="J36:J37"/>
    <mergeCell ref="K36:K37"/>
    <mergeCell ref="F54:F55"/>
    <mergeCell ref="J76:J77"/>
    <mergeCell ref="K76:K77"/>
    <mergeCell ref="F76:F77"/>
    <mergeCell ref="G76:G77"/>
    <mergeCell ref="H76:H77"/>
    <mergeCell ref="I56:I57"/>
    <mergeCell ref="H56:H57"/>
    <mergeCell ref="K60:K61"/>
    <mergeCell ref="I38:I39"/>
    <mergeCell ref="J38:J39"/>
    <mergeCell ref="K38:K39"/>
    <mergeCell ref="K122:K123"/>
    <mergeCell ref="I112:I113"/>
    <mergeCell ref="J112:J113"/>
    <mergeCell ref="K96:K97"/>
    <mergeCell ref="J114:J115"/>
    <mergeCell ref="F40:F41"/>
    <mergeCell ref="H40:H41"/>
    <mergeCell ref="E30:E33"/>
    <mergeCell ref="F30:F33"/>
    <mergeCell ref="E102:E103"/>
    <mergeCell ref="I74:I75"/>
    <mergeCell ref="J74:J75"/>
    <mergeCell ref="K74:K75"/>
    <mergeCell ref="I76:I77"/>
    <mergeCell ref="K54:K55"/>
    <mergeCell ref="K64:K65"/>
    <mergeCell ref="H32:H33"/>
    <mergeCell ref="I32:I33"/>
    <mergeCell ref="J32:J33"/>
    <mergeCell ref="K32:K33"/>
    <mergeCell ref="G32:G33"/>
    <mergeCell ref="H34:H35"/>
    <mergeCell ref="I34:I35"/>
    <mergeCell ref="J34:J35"/>
    <mergeCell ref="K34:K35"/>
    <mergeCell ref="K56:K57"/>
    <mergeCell ref="G40:G41"/>
    <mergeCell ref="J64:J65"/>
    <mergeCell ref="H64:H65"/>
  </mergeCells>
  <printOptions horizontalCentered="1" verticalCentered="1"/>
  <pageMargins left="0.31496062992125984" right="0.31496062992125984" top="1.7322834645669292" bottom="0.55118110236220474" header="0.31496062992125984" footer="0.31496062992125984"/>
  <pageSetup paperSize="5" scale="65" orientation="landscape" r:id="rId1"/>
  <headerFooter>
    <oddHeader>&amp;L       &amp;G</oddHeader>
    <oddFooter xml:space="preserve">&amp;LCarrera 30 N.º 48-51  
Conmutador: 369 4100 - 369 4000  
Servicio al Ciudadano: 369 4000  Ext. 91331  
Bogotá
www.igac.gov.co
</oddFooter>
  </headerFooter>
  <rowBreaks count="1" manualBreakCount="1">
    <brk id="87"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Componente anticorrupción y SC</vt:lpstr>
      <vt:lpstr>'Componente anticorrupción y SC'!Títulos_a_imprimir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del Pilar Moreno Hernandez</dc:creator>
  <cp:lastModifiedBy>Adriana L. Perico Sierra</cp:lastModifiedBy>
  <cp:lastPrinted>2019-09-25T22:22:44Z</cp:lastPrinted>
  <dcterms:created xsi:type="dcterms:W3CDTF">2016-03-29T14:56:34Z</dcterms:created>
  <dcterms:modified xsi:type="dcterms:W3CDTF">2019-09-25T22:24:27Z</dcterms:modified>
</cp:coreProperties>
</file>