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Documentos\2. Laborales\IGAC\3. SIG IGAC\Riesgos\PLANIGAC\2021\Informes trimestre\II Trimestre\"/>
    </mc:Choice>
  </mc:AlternateContent>
  <xr:revisionPtr revIDLastSave="0" documentId="13_ncr:1_{C9EF7B08-149B-4AB3-A353-29E728655F92}" xr6:coauthVersionLast="47" xr6:coauthVersionMax="47" xr10:uidLastSave="{00000000-0000-0000-0000-000000000000}"/>
  <bookViews>
    <workbookView xWindow="-113" yWindow="-113" windowWidth="24267" windowHeight="13148" xr2:uid="{57F02375-693E-4576-96F2-43EC9E447001}"/>
  </bookViews>
  <sheets>
    <sheet name="Informe consolidado" sheetId="3" r:id="rId1"/>
    <sheet name="Procesos" sheetId="1" r:id="rId2"/>
    <sheet name="Territoriales" sheetId="2" r:id="rId3"/>
  </sheets>
  <definedNames>
    <definedName name="_xlnm.Print_Area" localSheetId="1">Procesos!$A$1:$W$77</definedName>
    <definedName name="_xlnm.Print_Area" localSheetId="2">Territoriales!$A$1:$S$333</definedName>
  </definedNames>
  <calcPr calcId="191029" iterate="1"/>
  <pivotCaches>
    <pivotCache cacheId="0" r:id="rId4"/>
    <pivotCache cacheId="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 i="2" l="1"/>
  <c r="T333"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5" i="2"/>
  <c r="T6" i="2"/>
  <c r="T7" i="2"/>
  <c r="T8" i="2"/>
  <c r="T9" i="2"/>
  <c r="T10" i="2"/>
  <c r="T11" i="2"/>
  <c r="T12" i="2"/>
  <c r="T13" i="2"/>
  <c r="T14" i="2"/>
  <c r="T15" i="2"/>
  <c r="T16" i="2"/>
  <c r="T334" i="2" l="1"/>
  <c r="AA78" i="1" l="1"/>
  <c r="Z78" i="1"/>
  <c r="Y78" i="1"/>
  <c r="X78" i="1"/>
  <c r="U4" i="2" l="1"/>
  <c r="V4" i="2"/>
  <c r="U5" i="2"/>
  <c r="V5" i="2"/>
  <c r="U6" i="2"/>
  <c r="V6" i="2"/>
  <c r="U7" i="2"/>
  <c r="V7" i="2"/>
  <c r="U8" i="2"/>
  <c r="V8" i="2"/>
  <c r="U9" i="2"/>
  <c r="V9" i="2"/>
  <c r="U10" i="2"/>
  <c r="V10" i="2"/>
  <c r="U11" i="2"/>
  <c r="V11" i="2"/>
  <c r="U12" i="2"/>
  <c r="V12" i="2"/>
  <c r="U13" i="2"/>
  <c r="V13" i="2"/>
  <c r="U14" i="2"/>
  <c r="V14" i="2"/>
  <c r="U15" i="2"/>
  <c r="V15" i="2"/>
  <c r="W15" i="2" s="1"/>
  <c r="U16" i="2"/>
  <c r="V16" i="2"/>
  <c r="U17" i="2"/>
  <c r="V17" i="2"/>
  <c r="U18" i="2"/>
  <c r="V18" i="2"/>
  <c r="U19" i="2"/>
  <c r="V19" i="2"/>
  <c r="U20" i="2"/>
  <c r="V20" i="2"/>
  <c r="U21" i="2"/>
  <c r="V21" i="2"/>
  <c r="U22" i="2"/>
  <c r="V22" i="2"/>
  <c r="U23" i="2"/>
  <c r="V23" i="2"/>
  <c r="U24" i="2"/>
  <c r="V24" i="2"/>
  <c r="U25" i="2"/>
  <c r="V25" i="2"/>
  <c r="W25" i="2" s="1"/>
  <c r="U26" i="2"/>
  <c r="V26" i="2"/>
  <c r="U27" i="2"/>
  <c r="V27" i="2"/>
  <c r="W27" i="2" s="1"/>
  <c r="U28" i="2"/>
  <c r="V28" i="2"/>
  <c r="U29" i="2"/>
  <c r="V29" i="2"/>
  <c r="U30" i="2"/>
  <c r="V30" i="2"/>
  <c r="U31" i="2"/>
  <c r="V31" i="2"/>
  <c r="W31" i="2" s="1"/>
  <c r="U32" i="2"/>
  <c r="V32" i="2"/>
  <c r="U33" i="2"/>
  <c r="V33" i="2"/>
  <c r="W33" i="2" s="1"/>
  <c r="U34" i="2"/>
  <c r="V34" i="2"/>
  <c r="U35" i="2"/>
  <c r="V35" i="2"/>
  <c r="U36" i="2"/>
  <c r="V36" i="2"/>
  <c r="U37" i="2"/>
  <c r="V37" i="2"/>
  <c r="U38" i="2"/>
  <c r="V38" i="2"/>
  <c r="U39" i="2"/>
  <c r="V39" i="2"/>
  <c r="W39" i="2" s="1"/>
  <c r="U40" i="2"/>
  <c r="V40" i="2"/>
  <c r="U41" i="2"/>
  <c r="V41" i="2"/>
  <c r="U42" i="2"/>
  <c r="V42" i="2"/>
  <c r="U43" i="2"/>
  <c r="V43" i="2"/>
  <c r="U44" i="2"/>
  <c r="V44" i="2"/>
  <c r="U45" i="2"/>
  <c r="V45" i="2"/>
  <c r="U46" i="2"/>
  <c r="V46" i="2"/>
  <c r="U47" i="2"/>
  <c r="V47" i="2"/>
  <c r="W47" i="2" s="1"/>
  <c r="U48" i="2"/>
  <c r="V48" i="2"/>
  <c r="U49" i="2"/>
  <c r="V49" i="2"/>
  <c r="W49" i="2" s="1"/>
  <c r="U50" i="2"/>
  <c r="V50" i="2"/>
  <c r="U51" i="2"/>
  <c r="V51" i="2"/>
  <c r="W51" i="2" s="1"/>
  <c r="U52" i="2"/>
  <c r="V52" i="2"/>
  <c r="U53" i="2"/>
  <c r="V53" i="2"/>
  <c r="U54" i="2"/>
  <c r="V54" i="2"/>
  <c r="U55" i="2"/>
  <c r="V55" i="2"/>
  <c r="U56" i="2"/>
  <c r="V56" i="2"/>
  <c r="U57" i="2"/>
  <c r="V57" i="2"/>
  <c r="U58" i="2"/>
  <c r="V58" i="2"/>
  <c r="U59" i="2"/>
  <c r="V59" i="2"/>
  <c r="U60" i="2"/>
  <c r="V60" i="2"/>
  <c r="U61" i="2"/>
  <c r="V61" i="2"/>
  <c r="U62" i="2"/>
  <c r="V62" i="2"/>
  <c r="U63" i="2"/>
  <c r="V63" i="2"/>
  <c r="U64" i="2"/>
  <c r="V64" i="2"/>
  <c r="U65" i="2"/>
  <c r="V65" i="2"/>
  <c r="U66" i="2"/>
  <c r="V66" i="2"/>
  <c r="U67" i="2"/>
  <c r="V67" i="2"/>
  <c r="U68" i="2"/>
  <c r="V68" i="2"/>
  <c r="U69" i="2"/>
  <c r="V69" i="2"/>
  <c r="U70" i="2"/>
  <c r="V70" i="2"/>
  <c r="U71" i="2"/>
  <c r="V71" i="2"/>
  <c r="U72" i="2"/>
  <c r="V72" i="2"/>
  <c r="U73" i="2"/>
  <c r="V73" i="2"/>
  <c r="U74" i="2"/>
  <c r="V74" i="2"/>
  <c r="U75" i="2"/>
  <c r="V75" i="2"/>
  <c r="U76" i="2"/>
  <c r="V76" i="2"/>
  <c r="U77" i="2"/>
  <c r="V77" i="2"/>
  <c r="U78" i="2"/>
  <c r="V78" i="2"/>
  <c r="U79" i="2"/>
  <c r="V79" i="2"/>
  <c r="U80" i="2"/>
  <c r="V80" i="2"/>
  <c r="U81" i="2"/>
  <c r="V81" i="2"/>
  <c r="U82" i="2"/>
  <c r="V82" i="2"/>
  <c r="U83" i="2"/>
  <c r="V83" i="2"/>
  <c r="U84" i="2"/>
  <c r="V84" i="2"/>
  <c r="U85" i="2"/>
  <c r="V85" i="2"/>
  <c r="U86" i="2"/>
  <c r="V86" i="2"/>
  <c r="U87" i="2"/>
  <c r="V87" i="2"/>
  <c r="W87" i="2" s="1"/>
  <c r="U88" i="2"/>
  <c r="V88" i="2"/>
  <c r="U89" i="2"/>
  <c r="V89" i="2"/>
  <c r="U90" i="2"/>
  <c r="V90" i="2"/>
  <c r="U91" i="2"/>
  <c r="V91" i="2"/>
  <c r="U92" i="2"/>
  <c r="V92" i="2"/>
  <c r="U93" i="2"/>
  <c r="V93" i="2"/>
  <c r="U94" i="2"/>
  <c r="V94" i="2"/>
  <c r="U95" i="2"/>
  <c r="V95" i="2"/>
  <c r="U96" i="2"/>
  <c r="V96" i="2"/>
  <c r="U97" i="2"/>
  <c r="V97" i="2"/>
  <c r="U98" i="2"/>
  <c r="V98" i="2"/>
  <c r="U99" i="2"/>
  <c r="V99" i="2"/>
  <c r="U100" i="2"/>
  <c r="V100" i="2"/>
  <c r="U101" i="2"/>
  <c r="V101" i="2"/>
  <c r="U102" i="2"/>
  <c r="V102" i="2"/>
  <c r="U103" i="2"/>
  <c r="V103" i="2"/>
  <c r="W103" i="2" s="1"/>
  <c r="U104" i="2"/>
  <c r="V104" i="2"/>
  <c r="U105" i="2"/>
  <c r="V105" i="2"/>
  <c r="U106" i="2"/>
  <c r="V106" i="2"/>
  <c r="U107" i="2"/>
  <c r="V107" i="2"/>
  <c r="U108" i="2"/>
  <c r="V108" i="2"/>
  <c r="U109" i="2"/>
  <c r="V109" i="2"/>
  <c r="U110" i="2"/>
  <c r="V110" i="2"/>
  <c r="U111" i="2"/>
  <c r="V111" i="2"/>
  <c r="U112" i="2"/>
  <c r="V112" i="2"/>
  <c r="U113" i="2"/>
  <c r="V113" i="2"/>
  <c r="U114" i="2"/>
  <c r="V114" i="2"/>
  <c r="U115" i="2"/>
  <c r="V115" i="2"/>
  <c r="U116" i="2"/>
  <c r="V116" i="2"/>
  <c r="U117" i="2"/>
  <c r="V117" i="2"/>
  <c r="U118" i="2"/>
  <c r="V118" i="2"/>
  <c r="U119" i="2"/>
  <c r="V119" i="2"/>
  <c r="W119" i="2" s="1"/>
  <c r="U120" i="2"/>
  <c r="V120" i="2"/>
  <c r="U121" i="2"/>
  <c r="V121" i="2"/>
  <c r="U122" i="2"/>
  <c r="V122" i="2"/>
  <c r="U123" i="2"/>
  <c r="V123" i="2"/>
  <c r="U124" i="2"/>
  <c r="V124" i="2"/>
  <c r="U125" i="2"/>
  <c r="V125" i="2"/>
  <c r="U126" i="2"/>
  <c r="V126" i="2"/>
  <c r="U127" i="2"/>
  <c r="V127" i="2"/>
  <c r="U128" i="2"/>
  <c r="V128" i="2"/>
  <c r="U129" i="2"/>
  <c r="V129" i="2"/>
  <c r="U130" i="2"/>
  <c r="V130" i="2"/>
  <c r="U131" i="2"/>
  <c r="V131" i="2"/>
  <c r="U132" i="2"/>
  <c r="V132" i="2"/>
  <c r="U133" i="2"/>
  <c r="V133" i="2"/>
  <c r="U134" i="2"/>
  <c r="V134" i="2"/>
  <c r="U135" i="2"/>
  <c r="V135" i="2"/>
  <c r="U136" i="2"/>
  <c r="V136" i="2"/>
  <c r="U137" i="2"/>
  <c r="V137" i="2"/>
  <c r="U138" i="2"/>
  <c r="V138" i="2"/>
  <c r="U139" i="2"/>
  <c r="V139" i="2"/>
  <c r="U140" i="2"/>
  <c r="V140" i="2"/>
  <c r="U141" i="2"/>
  <c r="V141" i="2"/>
  <c r="U142" i="2"/>
  <c r="V142" i="2"/>
  <c r="U143" i="2"/>
  <c r="V143" i="2"/>
  <c r="U144" i="2"/>
  <c r="V144" i="2"/>
  <c r="U145" i="2"/>
  <c r="V145" i="2"/>
  <c r="U146" i="2"/>
  <c r="V146" i="2"/>
  <c r="U147" i="2"/>
  <c r="V147" i="2"/>
  <c r="U148" i="2"/>
  <c r="V148" i="2"/>
  <c r="U149" i="2"/>
  <c r="V149" i="2"/>
  <c r="U150" i="2"/>
  <c r="V150" i="2"/>
  <c r="U151" i="2"/>
  <c r="V151" i="2"/>
  <c r="U152" i="2"/>
  <c r="V152" i="2"/>
  <c r="U153" i="2"/>
  <c r="V153" i="2"/>
  <c r="U154" i="2"/>
  <c r="V154" i="2"/>
  <c r="U155" i="2"/>
  <c r="V155" i="2"/>
  <c r="U156" i="2"/>
  <c r="V156" i="2"/>
  <c r="U157" i="2"/>
  <c r="V157" i="2"/>
  <c r="U158" i="2"/>
  <c r="V158" i="2"/>
  <c r="U159" i="2"/>
  <c r="V159" i="2"/>
  <c r="U160" i="2"/>
  <c r="V160" i="2"/>
  <c r="U161" i="2"/>
  <c r="V161" i="2"/>
  <c r="U162" i="2"/>
  <c r="V162" i="2"/>
  <c r="U163" i="2"/>
  <c r="V163" i="2"/>
  <c r="U164" i="2"/>
  <c r="V164" i="2"/>
  <c r="U165" i="2"/>
  <c r="V165" i="2"/>
  <c r="U166" i="2"/>
  <c r="V166" i="2"/>
  <c r="U167" i="2"/>
  <c r="V167" i="2"/>
  <c r="U168" i="2"/>
  <c r="V168" i="2"/>
  <c r="U169" i="2"/>
  <c r="V169" i="2"/>
  <c r="U170" i="2"/>
  <c r="V170" i="2"/>
  <c r="U171" i="2"/>
  <c r="V171" i="2"/>
  <c r="U172" i="2"/>
  <c r="V172" i="2"/>
  <c r="U173" i="2"/>
  <c r="V173" i="2"/>
  <c r="U174" i="2"/>
  <c r="V174" i="2"/>
  <c r="U175" i="2"/>
  <c r="V175" i="2"/>
  <c r="U176" i="2"/>
  <c r="V176" i="2"/>
  <c r="U177" i="2"/>
  <c r="V177" i="2"/>
  <c r="U178" i="2"/>
  <c r="V178" i="2"/>
  <c r="U179" i="2"/>
  <c r="V179" i="2"/>
  <c r="U180" i="2"/>
  <c r="V180" i="2"/>
  <c r="U181" i="2"/>
  <c r="V181" i="2"/>
  <c r="U182" i="2"/>
  <c r="V182" i="2"/>
  <c r="U183" i="2"/>
  <c r="V183" i="2"/>
  <c r="U184" i="2"/>
  <c r="V184" i="2"/>
  <c r="U185" i="2"/>
  <c r="V185" i="2"/>
  <c r="U186" i="2"/>
  <c r="V186" i="2"/>
  <c r="U187" i="2"/>
  <c r="V187" i="2"/>
  <c r="U188" i="2"/>
  <c r="V188" i="2"/>
  <c r="U189" i="2"/>
  <c r="V189" i="2"/>
  <c r="U190" i="2"/>
  <c r="V190" i="2"/>
  <c r="U191" i="2"/>
  <c r="V191" i="2"/>
  <c r="U192" i="2"/>
  <c r="V192" i="2"/>
  <c r="U193" i="2"/>
  <c r="V193" i="2"/>
  <c r="U194" i="2"/>
  <c r="V194" i="2"/>
  <c r="U195" i="2"/>
  <c r="V195" i="2"/>
  <c r="U196" i="2"/>
  <c r="V196" i="2"/>
  <c r="U197" i="2"/>
  <c r="V197" i="2"/>
  <c r="U198" i="2"/>
  <c r="V198" i="2"/>
  <c r="U199" i="2"/>
  <c r="V199" i="2"/>
  <c r="U200" i="2"/>
  <c r="V200" i="2"/>
  <c r="U201" i="2"/>
  <c r="V201" i="2"/>
  <c r="U202" i="2"/>
  <c r="V202" i="2"/>
  <c r="U203" i="2"/>
  <c r="V203" i="2"/>
  <c r="U204" i="2"/>
  <c r="V204" i="2"/>
  <c r="U205" i="2"/>
  <c r="V205" i="2"/>
  <c r="U206" i="2"/>
  <c r="V206" i="2"/>
  <c r="U207" i="2"/>
  <c r="V207" i="2"/>
  <c r="U208" i="2"/>
  <c r="V208" i="2"/>
  <c r="U209" i="2"/>
  <c r="V209" i="2"/>
  <c r="U210" i="2"/>
  <c r="V210" i="2"/>
  <c r="U211" i="2"/>
  <c r="V211" i="2"/>
  <c r="U212" i="2"/>
  <c r="V212" i="2"/>
  <c r="U213" i="2"/>
  <c r="V213" i="2"/>
  <c r="U214" i="2"/>
  <c r="V214" i="2"/>
  <c r="U215" i="2"/>
  <c r="V215" i="2"/>
  <c r="U216" i="2"/>
  <c r="V216" i="2"/>
  <c r="U217" i="2"/>
  <c r="V217" i="2"/>
  <c r="U218" i="2"/>
  <c r="V218" i="2"/>
  <c r="U219" i="2"/>
  <c r="V219" i="2"/>
  <c r="U220" i="2"/>
  <c r="V220" i="2"/>
  <c r="U221" i="2"/>
  <c r="V221" i="2"/>
  <c r="U222" i="2"/>
  <c r="V222" i="2"/>
  <c r="U223" i="2"/>
  <c r="V223" i="2"/>
  <c r="U224" i="2"/>
  <c r="V224" i="2"/>
  <c r="U225" i="2"/>
  <c r="V225" i="2"/>
  <c r="U226" i="2"/>
  <c r="V226" i="2"/>
  <c r="U227" i="2"/>
  <c r="V227" i="2"/>
  <c r="U228" i="2"/>
  <c r="V228" i="2"/>
  <c r="U229" i="2"/>
  <c r="V229" i="2"/>
  <c r="U230" i="2"/>
  <c r="V230" i="2"/>
  <c r="U231" i="2"/>
  <c r="V231" i="2"/>
  <c r="U232" i="2"/>
  <c r="V232" i="2"/>
  <c r="U233" i="2"/>
  <c r="V233" i="2"/>
  <c r="U234" i="2"/>
  <c r="V234" i="2"/>
  <c r="U235" i="2"/>
  <c r="V235" i="2"/>
  <c r="U236" i="2"/>
  <c r="V236" i="2"/>
  <c r="U237" i="2"/>
  <c r="V237" i="2"/>
  <c r="U238" i="2"/>
  <c r="V238" i="2"/>
  <c r="U239" i="2"/>
  <c r="V239" i="2"/>
  <c r="U240" i="2"/>
  <c r="V240" i="2"/>
  <c r="U241" i="2"/>
  <c r="V241" i="2"/>
  <c r="U242" i="2"/>
  <c r="V242" i="2"/>
  <c r="U243" i="2"/>
  <c r="V243" i="2"/>
  <c r="U244" i="2"/>
  <c r="V244" i="2"/>
  <c r="U245" i="2"/>
  <c r="V245" i="2"/>
  <c r="U246" i="2"/>
  <c r="V246" i="2"/>
  <c r="U247" i="2"/>
  <c r="V247" i="2"/>
  <c r="U248" i="2"/>
  <c r="V248" i="2"/>
  <c r="U249" i="2"/>
  <c r="V249" i="2"/>
  <c r="U250" i="2"/>
  <c r="V250" i="2"/>
  <c r="U251" i="2"/>
  <c r="V251" i="2"/>
  <c r="U252" i="2"/>
  <c r="V252" i="2"/>
  <c r="U253" i="2"/>
  <c r="V253" i="2"/>
  <c r="U254" i="2"/>
  <c r="V254" i="2"/>
  <c r="U255" i="2"/>
  <c r="V255" i="2"/>
  <c r="U256" i="2"/>
  <c r="V256" i="2"/>
  <c r="U257" i="2"/>
  <c r="V257" i="2"/>
  <c r="U258" i="2"/>
  <c r="V258" i="2"/>
  <c r="U259" i="2"/>
  <c r="V259" i="2"/>
  <c r="U260" i="2"/>
  <c r="V260" i="2"/>
  <c r="U261" i="2"/>
  <c r="V261" i="2"/>
  <c r="U262" i="2"/>
  <c r="V262" i="2"/>
  <c r="U263" i="2"/>
  <c r="V263" i="2"/>
  <c r="U264" i="2"/>
  <c r="V264" i="2"/>
  <c r="U265" i="2"/>
  <c r="V265" i="2"/>
  <c r="U266" i="2"/>
  <c r="V266" i="2"/>
  <c r="U267" i="2"/>
  <c r="V267" i="2"/>
  <c r="U268" i="2"/>
  <c r="V268" i="2"/>
  <c r="U269" i="2"/>
  <c r="V269" i="2"/>
  <c r="U270" i="2"/>
  <c r="V270" i="2"/>
  <c r="U271" i="2"/>
  <c r="V271" i="2"/>
  <c r="U272" i="2"/>
  <c r="V272" i="2"/>
  <c r="U273" i="2"/>
  <c r="V273" i="2"/>
  <c r="U274" i="2"/>
  <c r="V274" i="2"/>
  <c r="U275" i="2"/>
  <c r="V275" i="2"/>
  <c r="U276" i="2"/>
  <c r="V276" i="2"/>
  <c r="U277" i="2"/>
  <c r="V277" i="2"/>
  <c r="U278" i="2"/>
  <c r="V278" i="2"/>
  <c r="U279" i="2"/>
  <c r="V279" i="2"/>
  <c r="U280" i="2"/>
  <c r="V280" i="2"/>
  <c r="U281" i="2"/>
  <c r="V281" i="2"/>
  <c r="U282" i="2"/>
  <c r="V282" i="2"/>
  <c r="U283" i="2"/>
  <c r="V283" i="2"/>
  <c r="U284" i="2"/>
  <c r="V284" i="2"/>
  <c r="U285" i="2"/>
  <c r="V285" i="2"/>
  <c r="U286" i="2"/>
  <c r="V286" i="2"/>
  <c r="U287" i="2"/>
  <c r="V287" i="2"/>
  <c r="U288" i="2"/>
  <c r="V288" i="2"/>
  <c r="U289" i="2"/>
  <c r="V289" i="2"/>
  <c r="U290" i="2"/>
  <c r="V290" i="2"/>
  <c r="U291" i="2"/>
  <c r="V291" i="2"/>
  <c r="U292" i="2"/>
  <c r="V292" i="2"/>
  <c r="U293" i="2"/>
  <c r="V293" i="2"/>
  <c r="U294" i="2"/>
  <c r="V294" i="2"/>
  <c r="U295" i="2"/>
  <c r="V295" i="2"/>
  <c r="U296" i="2"/>
  <c r="V296" i="2"/>
  <c r="U297" i="2"/>
  <c r="V297" i="2"/>
  <c r="U298" i="2"/>
  <c r="V298" i="2"/>
  <c r="U299" i="2"/>
  <c r="V299" i="2"/>
  <c r="U300" i="2"/>
  <c r="V300" i="2"/>
  <c r="U301" i="2"/>
  <c r="V301" i="2"/>
  <c r="U302" i="2"/>
  <c r="V302" i="2"/>
  <c r="U303" i="2"/>
  <c r="V303" i="2"/>
  <c r="U304" i="2"/>
  <c r="V304" i="2"/>
  <c r="U305" i="2"/>
  <c r="V305" i="2"/>
  <c r="U306" i="2"/>
  <c r="V306" i="2"/>
  <c r="U307" i="2"/>
  <c r="V307" i="2"/>
  <c r="U308" i="2"/>
  <c r="V308" i="2"/>
  <c r="U309" i="2"/>
  <c r="V309" i="2"/>
  <c r="U310" i="2"/>
  <c r="V310" i="2"/>
  <c r="U311" i="2"/>
  <c r="V311" i="2"/>
  <c r="U312" i="2"/>
  <c r="V312" i="2"/>
  <c r="U313" i="2"/>
  <c r="V313" i="2"/>
  <c r="U314" i="2"/>
  <c r="V314" i="2"/>
  <c r="U315" i="2"/>
  <c r="V315" i="2"/>
  <c r="U316" i="2"/>
  <c r="V316" i="2"/>
  <c r="U317" i="2"/>
  <c r="V317" i="2"/>
  <c r="U318" i="2"/>
  <c r="V318" i="2"/>
  <c r="U319" i="2"/>
  <c r="V319" i="2"/>
  <c r="U320" i="2"/>
  <c r="V320" i="2"/>
  <c r="U321" i="2"/>
  <c r="V321" i="2"/>
  <c r="U322" i="2"/>
  <c r="V322" i="2"/>
  <c r="U323" i="2"/>
  <c r="V323" i="2"/>
  <c r="U324" i="2"/>
  <c r="V324" i="2"/>
  <c r="U325" i="2"/>
  <c r="V325" i="2"/>
  <c r="U326" i="2"/>
  <c r="V326" i="2"/>
  <c r="U327" i="2"/>
  <c r="V327" i="2"/>
  <c r="U328" i="2"/>
  <c r="V328" i="2"/>
  <c r="U329" i="2"/>
  <c r="V329" i="2"/>
  <c r="U330" i="2"/>
  <c r="V330" i="2"/>
  <c r="U331" i="2"/>
  <c r="V331" i="2"/>
  <c r="U332" i="2"/>
  <c r="V332" i="2"/>
  <c r="U333" i="2"/>
  <c r="V333" i="2"/>
  <c r="V334" i="2" l="1"/>
  <c r="U334" i="2"/>
  <c r="W54" i="2"/>
  <c r="W331" i="2"/>
  <c r="W123" i="2"/>
  <c r="W131" i="2"/>
  <c r="W121" i="2"/>
  <c r="W99" i="2"/>
  <c r="W91" i="2"/>
  <c r="W5" i="2"/>
  <c r="W159" i="2"/>
  <c r="W135" i="2"/>
  <c r="W162" i="2"/>
  <c r="W154" i="2"/>
  <c r="W71" i="2"/>
  <c r="W61" i="2"/>
  <c r="W7" i="2"/>
  <c r="W161" i="2"/>
  <c r="W153" i="2"/>
  <c r="W52" i="2"/>
  <c r="W327" i="2"/>
  <c r="W319" i="2"/>
  <c r="W311" i="2"/>
  <c r="W303" i="2"/>
  <c r="W295" i="2"/>
  <c r="W287" i="2"/>
  <c r="W271" i="2"/>
  <c r="W263" i="2"/>
  <c r="W255" i="2"/>
  <c r="W247" i="2"/>
  <c r="W239" i="2"/>
  <c r="W231" i="2"/>
  <c r="W223" i="2"/>
  <c r="W215" i="2"/>
  <c r="W207" i="2"/>
  <c r="W199" i="2"/>
  <c r="W191" i="2"/>
  <c r="W183" i="2"/>
  <c r="W175" i="2"/>
  <c r="W167" i="2"/>
  <c r="W151" i="2"/>
  <c r="W137" i="2"/>
  <c r="W130" i="2"/>
  <c r="W122" i="2"/>
  <c r="W59" i="2"/>
  <c r="W38" i="2"/>
  <c r="W140" i="2"/>
  <c r="W127" i="2"/>
  <c r="W43" i="2"/>
  <c r="W35" i="2"/>
  <c r="W19" i="2"/>
  <c r="W326" i="2"/>
  <c r="W318" i="2"/>
  <c r="W310" i="2"/>
  <c r="W302" i="2"/>
  <c r="W294" i="2"/>
  <c r="W286" i="2"/>
  <c r="W278" i="2"/>
  <c r="W270" i="2"/>
  <c r="W262" i="2"/>
  <c r="W254" i="2"/>
  <c r="W246" i="2"/>
  <c r="W238" i="2"/>
  <c r="W230" i="2"/>
  <c r="W222" i="2"/>
  <c r="W214" i="2"/>
  <c r="W206" i="2"/>
  <c r="W198" i="2"/>
  <c r="W190" i="2"/>
  <c r="W182" i="2"/>
  <c r="W174" i="2"/>
  <c r="W95" i="2"/>
  <c r="W89" i="2"/>
  <c r="W74" i="2"/>
  <c r="W58" i="2"/>
  <c r="W37" i="2"/>
  <c r="W23" i="2"/>
  <c r="W323" i="2"/>
  <c r="W315" i="2"/>
  <c r="W307" i="2"/>
  <c r="W299" i="2"/>
  <c r="W291" i="2"/>
  <c r="W283" i="2"/>
  <c r="W275" i="2"/>
  <c r="W267" i="2"/>
  <c r="W259" i="2"/>
  <c r="W251" i="2"/>
  <c r="W243" i="2"/>
  <c r="W235" i="2"/>
  <c r="W227" i="2"/>
  <c r="W219" i="2"/>
  <c r="W211" i="2"/>
  <c r="W203" i="2"/>
  <c r="W195" i="2"/>
  <c r="W187" i="2"/>
  <c r="W179" i="2"/>
  <c r="W171" i="2"/>
  <c r="W113" i="2"/>
  <c r="W105" i="2"/>
  <c r="W79" i="2"/>
  <c r="W55" i="2"/>
  <c r="W42" i="2"/>
  <c r="W9" i="2"/>
  <c r="W81" i="2"/>
  <c r="W65" i="2"/>
  <c r="W41" i="2"/>
  <c r="W29" i="2"/>
  <c r="W11" i="2"/>
  <c r="W6" i="2"/>
  <c r="W328" i="2"/>
  <c r="W163" i="2"/>
  <c r="W155" i="2"/>
  <c r="W145" i="2"/>
  <c r="W124" i="2"/>
  <c r="W106" i="2"/>
  <c r="W96" i="2"/>
  <c r="W83" i="2"/>
  <c r="W75" i="2"/>
  <c r="W70" i="2"/>
  <c r="W26" i="2"/>
  <c r="W304" i="2"/>
  <c r="W333" i="2"/>
  <c r="W325" i="2"/>
  <c r="W317" i="2"/>
  <c r="W309" i="2"/>
  <c r="W301" i="2"/>
  <c r="W173" i="2"/>
  <c r="W129" i="2"/>
  <c r="W111" i="2"/>
  <c r="W93" i="2"/>
  <c r="W67" i="2"/>
  <c r="W13" i="2"/>
  <c r="W330" i="2"/>
  <c r="W322" i="2"/>
  <c r="W314" i="2"/>
  <c r="W306" i="2"/>
  <c r="W170" i="2"/>
  <c r="W157" i="2"/>
  <c r="W147" i="2"/>
  <c r="W141" i="2"/>
  <c r="W139" i="2"/>
  <c r="W108" i="2"/>
  <c r="W90" i="2"/>
  <c r="W77" i="2"/>
  <c r="W28" i="2"/>
  <c r="W10" i="2"/>
  <c r="W312" i="2"/>
  <c r="W332" i="2"/>
  <c r="W324" i="2"/>
  <c r="W316" i="2"/>
  <c r="W308" i="2"/>
  <c r="W300" i="2"/>
  <c r="W172" i="2"/>
  <c r="W143" i="2"/>
  <c r="W73" i="2"/>
  <c r="W320" i="2"/>
  <c r="W329" i="2"/>
  <c r="W321" i="2"/>
  <c r="W313" i="2"/>
  <c r="W305" i="2"/>
  <c r="W177" i="2"/>
  <c r="W169" i="2"/>
  <c r="W164" i="2"/>
  <c r="W156" i="2"/>
  <c r="W138" i="2"/>
  <c r="W125" i="2"/>
  <c r="W117" i="2"/>
  <c r="W115" i="2"/>
  <c r="W109" i="2"/>
  <c r="W107" i="2"/>
  <c r="W97" i="2"/>
  <c r="W63" i="2"/>
  <c r="W57" i="2"/>
  <c r="W45" i="2"/>
  <c r="W22" i="2"/>
  <c r="W17" i="2"/>
  <c r="W4" i="2"/>
  <c r="W296" i="2"/>
  <c r="W288" i="2"/>
  <c r="W280" i="2"/>
  <c r="W272" i="2"/>
  <c r="W264" i="2"/>
  <c r="W256" i="2"/>
  <c r="W248" i="2"/>
  <c r="W240" i="2"/>
  <c r="W232" i="2"/>
  <c r="W224" i="2"/>
  <c r="W216" i="2"/>
  <c r="W208" i="2"/>
  <c r="W200" i="2"/>
  <c r="W192" i="2"/>
  <c r="W184" i="2"/>
  <c r="W176" i="2"/>
  <c r="W21" i="2"/>
  <c r="W293" i="2"/>
  <c r="W285" i="2"/>
  <c r="W277" i="2"/>
  <c r="W269" i="2"/>
  <c r="W261" i="2"/>
  <c r="W253" i="2"/>
  <c r="W245" i="2"/>
  <c r="W237" i="2"/>
  <c r="W229" i="2"/>
  <c r="W221" i="2"/>
  <c r="W213" i="2"/>
  <c r="W205" i="2"/>
  <c r="W197" i="2"/>
  <c r="W189" i="2"/>
  <c r="W181" i="2"/>
  <c r="W101" i="2"/>
  <c r="W298" i="2"/>
  <c r="W290" i="2"/>
  <c r="W282" i="2"/>
  <c r="W274" i="2"/>
  <c r="W266" i="2"/>
  <c r="W258" i="2"/>
  <c r="W250" i="2"/>
  <c r="W242" i="2"/>
  <c r="W234" i="2"/>
  <c r="W226" i="2"/>
  <c r="W218" i="2"/>
  <c r="W210" i="2"/>
  <c r="W202" i="2"/>
  <c r="W194" i="2"/>
  <c r="W186" i="2"/>
  <c r="W178" i="2"/>
  <c r="W165" i="2"/>
  <c r="W85" i="2"/>
  <c r="W279" i="2"/>
  <c r="W69" i="2"/>
  <c r="W292" i="2"/>
  <c r="W284" i="2"/>
  <c r="W276" i="2"/>
  <c r="W268" i="2"/>
  <c r="W260" i="2"/>
  <c r="W252" i="2"/>
  <c r="W244" i="2"/>
  <c r="W236" i="2"/>
  <c r="W228" i="2"/>
  <c r="W220" i="2"/>
  <c r="W212" i="2"/>
  <c r="W204" i="2"/>
  <c r="W196" i="2"/>
  <c r="W188" i="2"/>
  <c r="W180" i="2"/>
  <c r="W149" i="2"/>
  <c r="W53" i="2"/>
  <c r="W297" i="2"/>
  <c r="W289" i="2"/>
  <c r="W281" i="2"/>
  <c r="W273" i="2"/>
  <c r="W265" i="2"/>
  <c r="W257" i="2"/>
  <c r="W249" i="2"/>
  <c r="W241" i="2"/>
  <c r="W233" i="2"/>
  <c r="W225" i="2"/>
  <c r="W217" i="2"/>
  <c r="W209" i="2"/>
  <c r="W201" i="2"/>
  <c r="W193" i="2"/>
  <c r="W185" i="2"/>
  <c r="W133" i="2"/>
  <c r="W166" i="2"/>
  <c r="W150" i="2"/>
  <c r="W134" i="2"/>
  <c r="W118" i="2"/>
  <c r="W102" i="2"/>
  <c r="W86" i="2"/>
  <c r="W168" i="2"/>
  <c r="W152" i="2"/>
  <c r="W136" i="2"/>
  <c r="W120" i="2"/>
  <c r="W104" i="2"/>
  <c r="W88" i="2"/>
  <c r="W72" i="2"/>
  <c r="W56" i="2"/>
  <c r="W40" i="2"/>
  <c r="W24" i="2"/>
  <c r="W8" i="2"/>
  <c r="W92" i="2"/>
  <c r="W76" i="2"/>
  <c r="W60" i="2"/>
  <c r="W44" i="2"/>
  <c r="W12" i="2"/>
  <c r="W158" i="2"/>
  <c r="W142" i="2"/>
  <c r="W126" i="2"/>
  <c r="W110" i="2"/>
  <c r="W94" i="2"/>
  <c r="W78" i="2"/>
  <c r="W62" i="2"/>
  <c r="W46" i="2"/>
  <c r="W30" i="2"/>
  <c r="W14" i="2"/>
  <c r="W160" i="2"/>
  <c r="W144" i="2"/>
  <c r="W128" i="2"/>
  <c r="W112" i="2"/>
  <c r="W80" i="2"/>
  <c r="W64" i="2"/>
  <c r="W48" i="2"/>
  <c r="W32" i="2"/>
  <c r="W16" i="2"/>
  <c r="W146" i="2"/>
  <c r="W114" i="2"/>
  <c r="W98" i="2"/>
  <c r="W82" i="2"/>
  <c r="W66" i="2"/>
  <c r="W50" i="2"/>
  <c r="W34" i="2"/>
  <c r="W18" i="2"/>
  <c r="W148" i="2"/>
  <c r="W132" i="2"/>
  <c r="W116" i="2"/>
  <c r="W100" i="2"/>
  <c r="W84" i="2"/>
  <c r="W68" i="2"/>
  <c r="W36" i="2"/>
  <c r="W20" i="2"/>
  <c r="W334" i="2" l="1"/>
  <c r="X9" i="1"/>
  <c r="X8" i="1"/>
  <c r="X7" i="1"/>
  <c r="X6" i="1"/>
  <c r="X5" i="1"/>
  <c r="X4" i="1"/>
  <c r="Z8" i="1" l="1"/>
  <c r="Z10" i="1"/>
  <c r="Z18" i="1"/>
  <c r="Z25" i="1"/>
  <c r="Z37" i="1"/>
  <c r="Z45" i="1"/>
  <c r="Z46" i="1"/>
  <c r="Z47" i="1"/>
  <c r="Z48" i="1"/>
  <c r="Z65" i="1"/>
  <c r="Z74" i="1"/>
  <c r="Z77" i="1"/>
  <c r="Y8" i="1"/>
  <c r="Y10" i="1"/>
  <c r="Y18" i="1"/>
  <c r="Y25" i="1"/>
  <c r="Y37" i="1"/>
  <c r="Y45" i="1"/>
  <c r="Y46" i="1"/>
  <c r="Y47" i="1"/>
  <c r="Y48" i="1"/>
  <c r="Y65" i="1"/>
  <c r="Y74" i="1"/>
  <c r="Y77" i="1"/>
  <c r="X10" i="1"/>
  <c r="X18" i="1"/>
  <c r="X25" i="1"/>
  <c r="X37" i="1"/>
  <c r="X45" i="1"/>
  <c r="X46" i="1"/>
  <c r="X47" i="1"/>
  <c r="X48" i="1"/>
  <c r="X65" i="1"/>
  <c r="X74" i="1"/>
  <c r="X77" i="1"/>
  <c r="Z58" i="1"/>
  <c r="Y57" i="1"/>
  <c r="Z72" i="1"/>
  <c r="Z62" i="1"/>
  <c r="Z61" i="1"/>
  <c r="Y59" i="1"/>
  <c r="Y55" i="1"/>
  <c r="Y42" i="1"/>
  <c r="Y43" i="1"/>
  <c r="Y40" i="1"/>
  <c r="Y39" i="1"/>
  <c r="Z54" i="1"/>
  <c r="Y32" i="1"/>
  <c r="Z26" i="1"/>
  <c r="Y24" i="1"/>
  <c r="Y23" i="1"/>
  <c r="Z22" i="1"/>
  <c r="Z21" i="1"/>
  <c r="Y20" i="1"/>
  <c r="Y12" i="1"/>
  <c r="Y11" i="1"/>
  <c r="Z5" i="1"/>
  <c r="Z4" i="1"/>
  <c r="Z38" i="1" l="1"/>
  <c r="Y7" i="1"/>
  <c r="AA77" i="1"/>
  <c r="AA47" i="1"/>
  <c r="AA25" i="1"/>
  <c r="Z56" i="1"/>
  <c r="Z13" i="1"/>
  <c r="Y64" i="1"/>
  <c r="Y60" i="1"/>
  <c r="AA65" i="1"/>
  <c r="AA46" i="1"/>
  <c r="AA18" i="1"/>
  <c r="Y15" i="1"/>
  <c r="AA74" i="1"/>
  <c r="Z14" i="1"/>
  <c r="Y16" i="1"/>
  <c r="X58" i="1"/>
  <c r="AA58" i="1" s="1"/>
  <c r="AA45" i="1"/>
  <c r="Y35" i="1"/>
  <c r="Y52" i="1"/>
  <c r="X70" i="1"/>
  <c r="X63" i="1"/>
  <c r="X54" i="1"/>
  <c r="AA54" i="1" s="1"/>
  <c r="X19" i="1"/>
  <c r="Y72" i="1"/>
  <c r="Y66" i="1"/>
  <c r="Y28" i="1"/>
  <c r="Y17" i="1"/>
  <c r="Y6" i="1"/>
  <c r="Z70" i="1"/>
  <c r="Z63" i="1"/>
  <c r="Z19" i="1"/>
  <c r="Z9" i="1"/>
  <c r="Z49" i="1"/>
  <c r="Y68" i="1"/>
  <c r="Y75" i="1"/>
  <c r="X73" i="1"/>
  <c r="X69" i="1"/>
  <c r="X44" i="1"/>
  <c r="X29" i="1"/>
  <c r="Y71" i="1"/>
  <c r="Y56" i="1"/>
  <c r="Y41" i="1"/>
  <c r="Z73" i="1"/>
  <c r="Z69" i="1"/>
  <c r="Z44" i="1"/>
  <c r="Z29" i="1"/>
  <c r="Z34" i="1"/>
  <c r="Z53" i="1"/>
  <c r="X72" i="1"/>
  <c r="AA72" i="1" s="1"/>
  <c r="X66" i="1"/>
  <c r="X57" i="1"/>
  <c r="X42" i="1"/>
  <c r="X28" i="1"/>
  <c r="X17" i="1"/>
  <c r="Y70" i="1"/>
  <c r="Y63" i="1"/>
  <c r="Y54" i="1"/>
  <c r="Y19" i="1"/>
  <c r="Y9" i="1"/>
  <c r="Z66" i="1"/>
  <c r="Z57" i="1"/>
  <c r="Z42" i="1"/>
  <c r="Z28" i="1"/>
  <c r="Z17" i="1"/>
  <c r="Z6" i="1"/>
  <c r="AA6" i="1" s="1"/>
  <c r="Y27" i="1"/>
  <c r="Z50" i="1"/>
  <c r="Y67" i="1"/>
  <c r="X76" i="1"/>
  <c r="X71" i="1"/>
  <c r="X56" i="1"/>
  <c r="X41" i="1"/>
  <c r="Y73" i="1"/>
  <c r="Y69" i="1"/>
  <c r="Y58" i="1"/>
  <c r="Y44" i="1"/>
  <c r="Y29" i="1"/>
  <c r="Z71" i="1"/>
  <c r="Z41" i="1"/>
  <c r="AA8" i="1"/>
  <c r="X40" i="1"/>
  <c r="X12" i="1"/>
  <c r="Y31" i="1"/>
  <c r="Y36" i="1"/>
  <c r="AA48" i="1"/>
  <c r="AA37" i="1"/>
  <c r="AA10" i="1"/>
  <c r="Y38" i="1"/>
  <c r="Z40" i="1"/>
  <c r="Z12" i="1"/>
  <c r="Y51" i="1"/>
  <c r="Y4" i="1"/>
  <c r="Y26" i="1"/>
  <c r="Z32" i="1"/>
  <c r="Z24" i="1"/>
  <c r="X32" i="1"/>
  <c r="X24" i="1"/>
  <c r="Y34" i="1"/>
  <c r="Z68" i="1"/>
  <c r="Z60" i="1"/>
  <c r="Z20" i="1"/>
  <c r="Z16" i="1"/>
  <c r="X52" i="1"/>
  <c r="Y62" i="1"/>
  <c r="Z30" i="1"/>
  <c r="Z33" i="1"/>
  <c r="X36" i="1"/>
  <c r="X68" i="1"/>
  <c r="X60" i="1"/>
  <c r="X20" i="1"/>
  <c r="X16" i="1"/>
  <c r="Y22" i="1"/>
  <c r="Y14" i="1"/>
  <c r="Z52" i="1"/>
  <c r="X64" i="1"/>
  <c r="Y50" i="1"/>
  <c r="Y30" i="1"/>
  <c r="Z76" i="1"/>
  <c r="Z64" i="1"/>
  <c r="X75" i="1"/>
  <c r="X67" i="1"/>
  <c r="X59" i="1"/>
  <c r="X55" i="1"/>
  <c r="X51" i="1"/>
  <c r="X43" i="1"/>
  <c r="X39" i="1"/>
  <c r="X35" i="1"/>
  <c r="X31" i="1"/>
  <c r="X27" i="1"/>
  <c r="X23" i="1"/>
  <c r="X15" i="1"/>
  <c r="X11" i="1"/>
  <c r="Y61" i="1"/>
  <c r="Y53" i="1"/>
  <c r="Y49" i="1"/>
  <c r="Y33" i="1"/>
  <c r="Y21" i="1"/>
  <c r="Y13" i="1"/>
  <c r="Y5" i="1"/>
  <c r="Z75" i="1"/>
  <c r="Z67" i="1"/>
  <c r="Z59" i="1"/>
  <c r="Z55" i="1"/>
  <c r="Z51" i="1"/>
  <c r="Z43" i="1"/>
  <c r="Z39" i="1"/>
  <c r="Z35" i="1"/>
  <c r="Z31" i="1"/>
  <c r="Z27" i="1"/>
  <c r="Z23" i="1"/>
  <c r="Z15" i="1"/>
  <c r="Z11" i="1"/>
  <c r="Z7" i="1"/>
  <c r="Z36" i="1"/>
  <c r="AA4" i="1"/>
  <c r="X62" i="1"/>
  <c r="AA62" i="1" s="1"/>
  <c r="X50" i="1"/>
  <c r="X38" i="1"/>
  <c r="AA38" i="1" s="1"/>
  <c r="X34" i="1"/>
  <c r="X30" i="1"/>
  <c r="X26" i="1"/>
  <c r="AA26" i="1" s="1"/>
  <c r="X22" i="1"/>
  <c r="AA22" i="1" s="1"/>
  <c r="X14" i="1"/>
  <c r="Y76" i="1"/>
  <c r="X61" i="1"/>
  <c r="AA61" i="1" s="1"/>
  <c r="X53" i="1"/>
  <c r="X49" i="1"/>
  <c r="X33" i="1"/>
  <c r="AA33" i="1" s="1"/>
  <c r="X21" i="1"/>
  <c r="AA21" i="1" s="1"/>
  <c r="X13" i="1"/>
  <c r="AA5" i="1"/>
  <c r="AA14" i="1" l="1"/>
  <c r="AA73" i="1"/>
  <c r="AA13" i="1"/>
  <c r="AA56" i="1"/>
  <c r="AA50" i="1"/>
  <c r="AA30" i="1"/>
  <c r="AA76" i="1"/>
  <c r="AA20" i="1"/>
  <c r="AA69" i="1"/>
  <c r="AA60" i="1"/>
  <c r="AA34" i="1"/>
  <c r="AA44" i="1"/>
  <c r="AA19" i="1"/>
  <c r="AA49" i="1"/>
  <c r="AA53" i="1"/>
  <c r="AA41" i="1"/>
  <c r="AA17" i="1"/>
  <c r="AA66" i="1"/>
  <c r="AA29" i="1"/>
  <c r="AA63" i="1"/>
  <c r="AA28" i="1"/>
  <c r="AA9" i="1"/>
  <c r="AA70" i="1"/>
  <c r="AA71" i="1"/>
  <c r="AA42" i="1"/>
  <c r="AA57" i="1"/>
  <c r="AA23" i="1"/>
  <c r="AA39" i="1"/>
  <c r="AA59" i="1"/>
  <c r="AA24" i="1"/>
  <c r="AA68" i="1"/>
  <c r="AA27" i="1"/>
  <c r="AA67" i="1"/>
  <c r="AA11" i="1"/>
  <c r="AA51" i="1"/>
  <c r="AA75" i="1"/>
  <c r="AA32" i="1"/>
  <c r="AA12" i="1"/>
  <c r="AA7" i="1"/>
  <c r="AA43" i="1"/>
  <c r="AA31" i="1"/>
  <c r="AA15" i="1"/>
  <c r="AA35" i="1"/>
  <c r="AA55" i="1"/>
  <c r="AA64" i="1"/>
  <c r="AA16" i="1"/>
  <c r="AA36" i="1"/>
  <c r="AA52" i="1"/>
  <c r="AA40" i="1"/>
</calcChain>
</file>

<file path=xl/sharedStrings.xml><?xml version="1.0" encoding="utf-8"?>
<sst xmlns="http://schemas.openxmlformats.org/spreadsheetml/2006/main" count="3601" uniqueCount="379">
  <si>
    <t>ID</t>
  </si>
  <si>
    <t>Proceso</t>
  </si>
  <si>
    <t>Riesgo</t>
  </si>
  <si>
    <t>Control 1</t>
  </si>
  <si>
    <t>Meta</t>
  </si>
  <si>
    <t>Ejecutado</t>
  </si>
  <si>
    <t>Avance</t>
  </si>
  <si>
    <t>Concepto OCI</t>
  </si>
  <si>
    <t>Control 2</t>
  </si>
  <si>
    <t>Meta2</t>
  </si>
  <si>
    <t>Ejecutado3</t>
  </si>
  <si>
    <t>Avance4</t>
  </si>
  <si>
    <t>Concepto OCI6</t>
  </si>
  <si>
    <t>Control 3</t>
  </si>
  <si>
    <t>Meta7</t>
  </si>
  <si>
    <t>Ejecutado8</t>
  </si>
  <si>
    <t>Avance9</t>
  </si>
  <si>
    <t>Concepto OCI11</t>
  </si>
  <si>
    <t>Control 4</t>
  </si>
  <si>
    <t>Meta12</t>
  </si>
  <si>
    <t>Ejecutado13</t>
  </si>
  <si>
    <t>Avance14</t>
  </si>
  <si>
    <t>Concepto OCI16</t>
  </si>
  <si>
    <t>Conteo FAVORABLE</t>
  </si>
  <si>
    <t>Conteo 
No Favorable</t>
  </si>
  <si>
    <t>Conteo SIN META</t>
  </si>
  <si>
    <t>DEP-1</t>
  </si>
  <si>
    <t>Direccionamiento Estratégico y Planeación</t>
  </si>
  <si>
    <t>Concepto Favorable</t>
  </si>
  <si>
    <t/>
  </si>
  <si>
    <t>DEP-2</t>
  </si>
  <si>
    <t>Desarticulación de los elementos del Plan Estratégico Institucional (PEI) con los planes y proyectos del IGAC</t>
  </si>
  <si>
    <t>Sin meta asignada en el periodo</t>
  </si>
  <si>
    <t>DEP-3</t>
  </si>
  <si>
    <t>Inconsistencias en la información reportada en los aplicativos internos y externos de la entidad</t>
  </si>
  <si>
    <t>DEP-4</t>
  </si>
  <si>
    <t>GCM-1</t>
  </si>
  <si>
    <t>Gestión de Comunicaciones y Mercadeo</t>
  </si>
  <si>
    <t>Trimestralmente se centraliza la difusión de información institucional a través del proceso de Gestión de Comunicaciones  y Mercadeo quien consolida las necesidades enviadas por las dependencias y Direcciones Territoriales, las valida y viabiliza acorde con la estrategia de comunicaciones del instituto. En casos excepcionales, el proceso establece acciones de contingencia para cumplir con el requerimiento.
Evidencia: Base de datos en Excel con información consolidada y/o correo electrónico solicitando la información a los procesos</t>
  </si>
  <si>
    <t>GCM-2</t>
  </si>
  <si>
    <t>Generación de gastos innecesarios en la producción de publicaciones no requeridas por los usuarios</t>
  </si>
  <si>
    <t>Semestralmente se realiza el Comité Editorial, liderado por la Dirección general y el proceso de Comunicaciones y Mercadeo, con el propósito de revisar con los procesos la planeación adecuada de la producción de publicaciones teniendo en cuenta los requerimientos de los usuarios. Si por algún motivo no se realiza el Comité Editorial en la fecha establecida se reprogramará para una fecha cercana.
Evidencia: Registros de asistencia  y/o Acta de Comité</t>
  </si>
  <si>
    <t>GCM-3</t>
  </si>
  <si>
    <t>Manipulación y/o sustracción de la información misional que maneja el proceso, para beneficio propio y/o de un particular</t>
  </si>
  <si>
    <t>GDO-1</t>
  </si>
  <si>
    <t>Gestión Documental</t>
  </si>
  <si>
    <t>Inoportunidad en la actualización e implementación de los instrumentos archivísticos</t>
  </si>
  <si>
    <t>Concepto No Favorable</t>
  </si>
  <si>
    <t>GDO-2</t>
  </si>
  <si>
    <t>Pérdida de la memoria institucional</t>
  </si>
  <si>
    <t>GDO-3</t>
  </si>
  <si>
    <t>Sustracción, eliminación o manipulación indebida de la documentación en el Archivo Central para beneficio particular o de terceros</t>
  </si>
  <si>
    <t>El responsable dentro del GIT de Gestión Documental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Archivo: Formato diligenciado y firmado por el solicitante de los documentos en Archivo Central</t>
  </si>
  <si>
    <t>GCO-1</t>
  </si>
  <si>
    <t>Gestión Contractual</t>
  </si>
  <si>
    <t xml:space="preserve">Inadecuada supervisión de contratos de adquisición de bienes, obras y servicios </t>
  </si>
  <si>
    <t>GCO-2</t>
  </si>
  <si>
    <t>Manipulación del proceso contractual  para beneficio particular o de terceros en la adjudicación de un contrato</t>
  </si>
  <si>
    <t>GCO-3</t>
  </si>
  <si>
    <t>Pérdida de bienes de las instalaciones del Almacén del IGAC</t>
  </si>
  <si>
    <t xml:space="preserve">El responsable de la custodia de los activos o elementos del Almacén solicita reporte mensual de la apertura y cierre de las bodegas a la empresa de vigilancia y seguridad a cargo, con el fin de verificar las fechas de apertura, cierre y novedades relevantes presentadas, propendiendo por el manejo y custodia eficiente de los recursos físicos.
Evidencias:  Reporte mensual recibido por la empresa de seguridad y reporte de novedades realizadas por el Almacén.
</t>
  </si>
  <si>
    <t>GTH-1</t>
  </si>
  <si>
    <t>Gestión del Talento Humano</t>
  </si>
  <si>
    <t>GTH-2</t>
  </si>
  <si>
    <t>GTH-3</t>
  </si>
  <si>
    <t>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
Evidencias:  Informe mensual soportado con las evidencias en DRIVE y/o reporte del indicador de cumplimiento y/o reportes de seguimiento de capacitación desde las Direcciones Territoriales</t>
  </si>
  <si>
    <t>GTH-4</t>
  </si>
  <si>
    <t xml:space="preserve">Pérdida de Confidencialidad, Integridad y Disponibilidad de la información </t>
  </si>
  <si>
    <t>Objetivo de Control Orientado a seguridad de la información:  A.11.1.5 - Trabajo en áreas seguras
El auxiliar administrativo diligencia el formato cuando sea requerido el Préstamo de historias laborales, cada vez que un usuario requiere la consulta de un expediente de historia laboral el cual es consultado en la dependencia solicitante o en el área de talento humano. En caso de que el auxiliar administrativo no se encuentre las contratistas autorizadas de Gestión documental pueden prestar los expedientes y a su vez diligenciar el formato.
Evidencia:  Formato de Préstamo de historias laborales diligenciado.</t>
  </si>
  <si>
    <t>Objetivo de Control Orientado a seguridad de la información: A.9.2.6 -  Retiro o ajuste de los derechos de acceso
El Coordinador del GIT de Talento Humano realiza una solicitud de cambio de perfiles asociados a una cuenta de usuario cuando ocurre un cambio de funcionario, a a través de la creación de una incidencia en la mesa de servicios de TI a la OTI, indicando la creación o supresión de un usuario para el módulo de personal y nómina 
Evidencia: Ticket de solicitud de creación en GLPI.</t>
  </si>
  <si>
    <t>GJU-1</t>
  </si>
  <si>
    <t>Gestión Jurídica</t>
  </si>
  <si>
    <t>Inoportunidad  en la respuesta a los requerimientos en procesos judiciales</t>
  </si>
  <si>
    <t>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Evidencia: Memorando y/o correo electrónico de solicitud de conceptos técnicos.</t>
  </si>
  <si>
    <t>GJU-2</t>
  </si>
  <si>
    <t>Respuesta indebida o fuera de los términos legales a los  procesos judiciales, para beneficiar los intereses de un tercero</t>
  </si>
  <si>
    <t>El responsable asignado de la Oficina Asesora Jurídica en Sede Central, realiza semestralmente la verificación en el sistema de información de la Rama Judicial de los antecedentes disciplinarios de la totalidad de los abogados que ejercen representación judicial en la entidad (Sede Central y Direcciones Territoriales).
Evidencia: Certificados de antecedentes disciplinarios, correo electrónico remitido a la Jefe de la OAJ con el reporte.</t>
  </si>
  <si>
    <t>GJU-3</t>
  </si>
  <si>
    <t xml:space="preserve">Pérdida de Confidencialidad, Integridad y Disponibilidad del activo de información </t>
  </si>
  <si>
    <t>Objetivo de Control Orientado a seguridad de la información: A.9.2.1 - Registro y cancelación del registro de usuarios
El administrador de la herramienta EKOGUI a través de un contratista designado por la Jefe de la Oficina Asesora Jurídica realiza el control de la creación, modificación y eliminación de los usuarios y contraseñas de la herramienta, por medio de la recepción de una solicitud mediante correo electrónico incluyendo datos personales como nombre completo, cedula, correo institucional y personal, ciudad, departamento, dependencia y el módulo al cual requiere acceder. La creación de usuarios diferentes al rol abogado litigante debe ser autorizado por la jefe asesora jurídica a través de correo electrónico. En caso de que la administradora del EKOGUI no se encuentre activa, el Asistente secretario de la Oficina General, quien es el propietario de la cuenta de usuario, puede ingresar al sistema y desempeñar este rol.
Evidencia: Solicitud realizada mediante correo electrónico.</t>
  </si>
  <si>
    <t>SCP-1</t>
  </si>
  <si>
    <t>Servicio al Ciudadano y Participación</t>
  </si>
  <si>
    <t>SCP-2</t>
  </si>
  <si>
    <t>SEI-1</t>
  </si>
  <si>
    <t>Incumplimiento del Programa Anual de Auditorias Internas de Gestión</t>
  </si>
  <si>
    <t>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
Evidencia: Acta de reunión y/o cronograma de auditoría verificado.</t>
  </si>
  <si>
    <t xml:space="preserve">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Evidencia: Resultados de la evaluación a los auditores y/o plan de mejoramiento individual (si aplica). </t>
  </si>
  <si>
    <t>SEI-2</t>
  </si>
  <si>
    <t>Incumplimiento de alguna de las normas legales, técnicas y de la entidad durante el ejercicio de auditoria</t>
  </si>
  <si>
    <t>El jefe de la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
Evidencia:  Informes preliminares y finales presentados por correo electrónico al Jefe de la OCI y/o verificaciones realizadas al informe por parte del jefe de la OCI.</t>
  </si>
  <si>
    <t>SEI-3</t>
  </si>
  <si>
    <t>Desarrollo de ejercicios auditores con resultados subjetivos y/o parciales</t>
  </si>
  <si>
    <t>SEI-4</t>
  </si>
  <si>
    <t>Omisión y/o encubrimiento deliberado durante la revisión y verificación 
de situaciones irregulares conocidas y/o encontradas en el proceso auditor, para favorecimiento propio o de terceros</t>
  </si>
  <si>
    <t>El Jefe de la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Evidencia: Informes de auditoria revisados y objetados.</t>
  </si>
  <si>
    <t>Gestión de Servicios Administrativos</t>
  </si>
  <si>
    <t xml:space="preserve"> Gestión inadecuada de los impactos ambientales generados por la entidad</t>
  </si>
  <si>
    <t>GSA-2</t>
  </si>
  <si>
    <t>Inoportunidad en la prestación de servicios administrativos y/o infraestructura física para el funcionamiento de la entidad</t>
  </si>
  <si>
    <t>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Evidencia: Correo electrónico con la aprobación de la solicitud y/o Plan de mantenimiento aprobado.</t>
  </si>
  <si>
    <t xml:space="preserve">El responsable asignado en el GIT de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Evidencia: Seguimiento realizado al Plan de mantenimiento y/o correos de aprobación a las modificaciones del plan. </t>
  </si>
  <si>
    <t>GSA-3</t>
  </si>
  <si>
    <t>Posibilidad de uso del servicio de transporte del IGAC para actividades personales o que beneficien a terceros diferentes a temas laborales</t>
  </si>
  <si>
    <t>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Evidencia: Planilla de programación de transporte verificada para los casos con observaciones y/o comunicado realizado al conductor o servidor (si aplica).</t>
  </si>
  <si>
    <t>GFI-1</t>
  </si>
  <si>
    <t>Gestión Financiera</t>
  </si>
  <si>
    <t>Registros presupuestales, contables y de tesorería generados inoportunamente</t>
  </si>
  <si>
    <t>GFI-2</t>
  </si>
  <si>
    <t>Registros presupuestales, contables y de tesorería que no coincidan con la realidad</t>
  </si>
  <si>
    <t>GFI-4</t>
  </si>
  <si>
    <t>GIS-1</t>
  </si>
  <si>
    <t>Gestión Informática de Soporte</t>
  </si>
  <si>
    <t>Incumplimiento en los acuerdos de niveles de servicio establecidos en el catálogo de servicios de TI</t>
  </si>
  <si>
    <t>GIS-2</t>
  </si>
  <si>
    <t>GIS-3</t>
  </si>
  <si>
    <t>Pérdida de Confidencialidad, Integridad y Disponibilidad de los activos de información</t>
  </si>
  <si>
    <t>GIS-4</t>
  </si>
  <si>
    <t>Objetivo de Control Orientado a seguridad de la información: A.9.2.5 - Revisión de los derechos de acceso de usuarios
Mensualmente el Coordinador del GIT de Infraestructura Tecnológica revisa los perfiles y roles sobre las bases de datos con el fin de detectar usuarios con privilegios no necesarios y roles no aprobados. De lo anterior, se realiza reporte para la jefatura de la OIT.  Si se encuentran perfiles o roles no autorizados y/o con privilegios excesivos se procede a la cancelación de los mismos.
Evidencia: Reporte de permisos y privilegios de bases de datos.</t>
  </si>
  <si>
    <t>Objetivo de Control Orientado a seguridad de la información: A.12.3.1 - Respaldo de información
El administrador de la herramienta de copias de respaldo realiza la programación de las tareas de backup de acuerdo con lo establecido en el procedimiento de copias de respaldo. Si la herramienta genera un error en la ejecución de las tareas programadas de las copias de respaldo el administrador revisa con el responsable de definir la política  de copia de respaldo para validar si se ha modificado el repositorio de información.
Evidencia: Informe herramienta copias de respaldo.</t>
  </si>
  <si>
    <t>GTI-1</t>
  </si>
  <si>
    <t>Gestión de Tecnologías de la Información</t>
  </si>
  <si>
    <t>Inoportunidad en la entrega de las necesidades de las soluciones informáticas requeridas por la entidad para el cumplimiento de sus objetivos</t>
  </si>
  <si>
    <t>Anualmente el Jefe de la Oficina de Informática y Telecomunicaciones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
Evidencia:  Comunicados y/o actas de reunión de Comité Institucional de Gestión y Desempeño.</t>
  </si>
  <si>
    <t>GTI-3</t>
  </si>
  <si>
    <t>Indisponibilidad de infraestructura tecnológica para soportar los servicios de TI requeridos  por la entidad</t>
  </si>
  <si>
    <t>GTI-4</t>
  </si>
  <si>
    <t>Posibilidad de uso de infraestructura tecnológica para fines personales o comerciales</t>
  </si>
  <si>
    <t>GTI-5</t>
  </si>
  <si>
    <t xml:space="preserve">Pérdida de Integridad y Disponibilidad 
de los activos de información </t>
  </si>
  <si>
    <t>Objetivo de Control Orientado a seguridad de la información: A.15.1.1 - Política de seguridad de la información para las relaciones con proveedores
El servidor público o contratista designado por el Jefe de la OIT realiza un concepto técnico con base en lo establecido en el procedimiento de compras para evaluar que la compra y/o contratación de bienes y/o servicios de las TIC´s apoye el cumplimiento de las políticas de seguridad de la información del Instituto. En caso de no cumplir con las políticas de seguridad de la información no se aprueba la compra.
Evidencia: Memorando con concepto técnico</t>
  </si>
  <si>
    <t>Gestión Agrológica</t>
  </si>
  <si>
    <t>GAG-2</t>
  </si>
  <si>
    <t>Incumplimiento en la elaboración de los productos programados en el proceso de Gestión Agrológica</t>
  </si>
  <si>
    <t>GAG-3</t>
  </si>
  <si>
    <t>Calidad deficiente de los productos generados por la Gestión Agrológica</t>
  </si>
  <si>
    <t>GAG-4</t>
  </si>
  <si>
    <t>Pérdida de la muestra de suelos</t>
  </si>
  <si>
    <t>GAG-6</t>
  </si>
  <si>
    <t xml:space="preserve">Pérdida de Confidencialidad, Integridad y Disponibilidad de los activos de información </t>
  </si>
  <si>
    <t>Objetivo de Control Orientado a seguridad de la información: A.9.2.5 - Revisión de los derechos de acceso de usuarios
Los profesionales designados realizan el seguimiento trimestral al control de acceso de los usuarios con roles asignados para el ingreso del SIGA y NETAPP, con el fin de verificar que solo ingresan personas autorizadas. En caso de encontrar usuarios con acceso habilitado y sin autorización, se comunica con el proceso de Gestión Informática de Soporte para que le retiren los permisos.
Evidencia:  Informe de asignación de usuarios con acceso al SIGA y NETAPP y/o solicitud y respuesta de novedades de usuarios.</t>
  </si>
  <si>
    <t>Objetivo de Control Orientado a seguridad de la información: A.8.1.3 -  Uso aceptable de los activos
Los profesionales designados realizan la validación, depuración y migración de la información agrológica a la NETAPP cuando sea necesario, por medio de la revisión de la información almacenada en los diferentes dispositivos de almacenamiento de la Subdirección de Agrología para dejar las versiones finales y garantizar su adecuado almacenamiento. En caso que no se logre realizar la depuración o migración de la información se comunica con el proceso de Gestión Informática y de Soporte para solucionar el problema y poder continuar con el proceso.
Evidencia: Informe de migración de la información a la NETAPP.</t>
  </si>
  <si>
    <t>Objetivo de Control Orientado a seguridad de la información: A.11.2.4 -  Mantenimiento de equipos
El profesional de metrología mensualmente realiza el seguimiento a la ejecución de los servicios de mantenimiento y calibración de los equipos del Laboratorio Nacional de Suelos de acuerdo al cronograma de mantenimiento, calibración y verificación de equipos, con el fin de verificar su cumplimiento. En caso de que no se estén realizando de forma oportuna se comunica con el coordinador del LNS y el Responsable del SGI  para gestionar su ejecución lo  más pronto posible.
Evidencia: Informe del mantenimiento, calibración y verificación de equipos y/o certificados de calibración y/o mantenimiento.</t>
  </si>
  <si>
    <t>GCI-1</t>
  </si>
  <si>
    <t>Inoportunidad en la prestación de servicios o en la entrega de productos</t>
  </si>
  <si>
    <t>GCI-2</t>
  </si>
  <si>
    <t>Posibilidad de recibir o solicitar cualquier dádiva o beneficio a nombre propio o de terceros con el fin de obtener información reservada o clasificada, conseguir un resultado de un proyecto de investigación antes de ser publicado o adquirir un título de postgrado.</t>
  </si>
  <si>
    <t>GCI-3</t>
  </si>
  <si>
    <t>Posibilidad de entregar un  producto o prestar un  servicio que no cumpla con las especificaciones técnicas establecidas o con las necesidades y expectativas de los usuarios</t>
  </si>
  <si>
    <t>GCI-4</t>
  </si>
  <si>
    <t>Objetivo de Control Orientado a seguridad de la información: A.9.4.1 - Restricción de acceso a la información
El Administrador de Geoservicios realiza el cargue de información en el portal ICDE tras ser aprobado el documento por un comité de editorial del GIT de Gobierno Geoespacial ICDE que se reúne  de forma quincenal. En caso de que el documento no sea aprobado se solicita realizar los ajustes de acuerdo a las observaciones hechas y en caso de que el administrador de Gesoservicios no se encuentre disponible el Coordinador designa un nuevo administrador del portal ICDE para realiza la publicación del documento.
Evidencia:  Actas de reunión y correos electrónicos.</t>
  </si>
  <si>
    <t>Objetivo de Control Orientado a seguridad de la información: A.12.1.3 - Gestión de capacidad
El Administrador de Geoservicios mensualmente carga y actualiza los geoservicios en una herramienta de monitoreo (geocheck) instalado en un servidor del IGAC, en caso de no estar disponible el administrador de geoservicios el Coordinador del GIT de Gobierno Geoespacial ICDE podría cargar los geoservicios.
Evidencia: Informe generado por la herramienta de monitoreo.</t>
  </si>
  <si>
    <t>GCI-5</t>
  </si>
  <si>
    <t>GGG-1</t>
  </si>
  <si>
    <t>Gestión Geográfica</t>
  </si>
  <si>
    <t>Solicitud o recibimiento de dádivas para generar lineamientos geográficos, certificados o  deslindes que no cumplan con la normatividad vigente,  estándares  o especificaciones técnicas para beneficio propio o de un tercero</t>
  </si>
  <si>
    <t>GGG-2</t>
  </si>
  <si>
    <t>Manipulación y/o sustracción indebida de información  geográfica durante el proceso  previo a su publicación o presentación de resultados, para beneficio propio o de un tercero.</t>
  </si>
  <si>
    <t>GGG-3</t>
  </si>
  <si>
    <t>Incumplimiento de la normatividad, estándares y/o procedimientos de información geográfica en la generación, actualización y publicación de metodologías, estudios e investigaciones geográficas, deslindes y de la delimitación de entidades territoriales</t>
  </si>
  <si>
    <t>GGG-4</t>
  </si>
  <si>
    <t>Incumplimiento en los tiempos programados para la generación, actualización y publicación de metodologías, estudios e investigaciones geográficas, deslindes y delimitación de las entidades territoriales.</t>
  </si>
  <si>
    <t>GCA-1</t>
  </si>
  <si>
    <t>Gestión Cartográfica</t>
  </si>
  <si>
    <t>Incumplimiento de las especificaciones y estándares de producción cartográfica</t>
  </si>
  <si>
    <t>GCA-2</t>
  </si>
  <si>
    <t>Incumplimiento de los tiempos programados para la atención de requerimientos de usuarios internos y externos en la producción, actualización y disposición de información cartográfica básica</t>
  </si>
  <si>
    <t>GCA-3</t>
  </si>
  <si>
    <t>Recibir dádivas para alterar u omitir información en las diferentes etapas del proceso de producción cartográfica básica para beneficio propio o de un particular.</t>
  </si>
  <si>
    <t>GCA-4</t>
  </si>
  <si>
    <t>Pérdida de Integridad y Disponibilidad del activo de información</t>
  </si>
  <si>
    <t>Objetivo de Control Orientado a seguridad de la información: A.8.2.3 - Manejo de activos
El Coordinador del Grupo Interno de Trabajo Administración de la Información Geodésica, Cartográfica y Geográfica mensualmente realiza un reporte en el PAA donde documenta el número de aerografías que se encuentran en rollos físicos y las cuales han sido digitalizadas.
Evidencia: Reporte mensual en el PAA.</t>
  </si>
  <si>
    <t>GCA-5</t>
  </si>
  <si>
    <t>Objetivo de Control Orientado a seguridad de la información: A.9.2.1 - Registro y cancelación del registro de usuarios
El Coordinador de cada GIT de la Subdirección solicita por medio de la generación de un ticket por la mesa de servicios de TI, la asignación de un perfil en el GEOCARTO a un usuario con limitación de accesos para la consulta y revisión de repositorios de acuerdo con la competencia del usuario. En caso de que no se encuentre el coordinador la subdirección puede generar el ticket de solicitud.
Evidencia: Ticket Solicitud Mesa de Servicios.</t>
  </si>
  <si>
    <t>GCA-6</t>
  </si>
  <si>
    <t xml:space="preserve">Pérdida de Integridad y Disponibilidad del activo de información </t>
  </si>
  <si>
    <t>REG-1</t>
  </si>
  <si>
    <t>Regulación</t>
  </si>
  <si>
    <t>Inobservancia de las actividades tendientes a expedir regulación normativa por parte de la Entidad</t>
  </si>
  <si>
    <t>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
Evidencia: Correo remisorio y/o memorando con las observaciones por parte de la OAJ al proceso que proyectó el acto.</t>
  </si>
  <si>
    <t>REG-2</t>
  </si>
  <si>
    <t>Declaratoria de inaplicación de la regulación expedida por la entidad</t>
  </si>
  <si>
    <t xml:space="preserve">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Evidencia: Fallo del ente judicial recibido por la entidad y/o nuevo acto administrativo generado (en caso de presentarse la inaplicabilidad). </t>
  </si>
  <si>
    <t>REG-3</t>
  </si>
  <si>
    <t>Pérdida de Confidencialidad, Integridad y Disponibilidad del activo de información</t>
  </si>
  <si>
    <t>GCT-1</t>
  </si>
  <si>
    <t>Gestión Catastral</t>
  </si>
  <si>
    <t>Incumplimiento de los estándares de producción (calidad) en la prestación del servicio público Catastral por excepción</t>
  </si>
  <si>
    <t>GCT-2</t>
  </si>
  <si>
    <t>Inoportunidad en los tiempos establecidos para la entrega de los productos resultados del  proceso de formación y actualización catastral con los municipios en jurisdicción del IGAC</t>
  </si>
  <si>
    <t>GCT-3</t>
  </si>
  <si>
    <t>Inoportunidad en los tiempos establecidos para la entrega de los avalúos comerciales</t>
  </si>
  <si>
    <t>GCT-4</t>
  </si>
  <si>
    <t>Solicitar o recibir dinero o dádivas por la realización u omisión de actos en la prestación de servicios o trámites catastrales, con el propósito de beneficiar a un particular.</t>
  </si>
  <si>
    <t>GCT-5</t>
  </si>
  <si>
    <t>Pérdida de Disponibilidad, Confidencialidad e Integridad del activo de información</t>
  </si>
  <si>
    <t>GGD-1</t>
  </si>
  <si>
    <t>Gestión Geodésica</t>
  </si>
  <si>
    <t>Inoportunidad en la entrega y publicación de la información geodésica a los usuarios</t>
  </si>
  <si>
    <t>GGD-2</t>
  </si>
  <si>
    <t>Incumplimiento de estándares de calidad nacionales e internacionales en la generación de información geodésica</t>
  </si>
  <si>
    <t>GGD-3</t>
  </si>
  <si>
    <t>GGD-4</t>
  </si>
  <si>
    <t xml:space="preserve">Pérdida de Disponibilidad de los activos de información </t>
  </si>
  <si>
    <t>El Coordinador del GIT Gestión Geodesica, realiza un  control de acceso físico, relacionado con el prestamo de información donde se diligencia las fechas de retiro e ingreso de la consulta de las carpetas, esto lo realiza cada vez que un funcionario del GIT le solicita las llaves del archivo físico, el funcionario solicitante puede sacar la carpeta y consultar la información por fuera del archivo. En caso de que el coordinador del GIT no se encuentre las llaves del archivo se pueden solicitar a servicios administrativos o a un responsable del GIT designado por el coordinador o por el subdirector a la fecha. 
Evidencia: Formato control de prestamo diligenciado.</t>
  </si>
  <si>
    <t>El Coordinador del GIT Gestión Geodesica, realiza un control de acceso logico, relacionado con la actividad de solicitar la asignación de un perfil de acceso al GEOCARTO y la NAS a través de la creación de una solicitud en la plataforma de la mesa de servicios de TI indicando el nombre del usuario, el perfil a asignar y los modulos a los que debera tener acceso. En caso de que el coordinador no se encuentra el subdirector realizaria la solicitud. 
Evidencia: Imagen de los tickets de la plataforma de la mesa de servicio de TI.</t>
  </si>
  <si>
    <t>El Coordinador del GIT Gestión Geodesica, realiza un control de monitoreo y gestión de eventos, sobre la capacidad del repositorio NAS asignado al GIT de Gestión Geodesica; en caso de evidenciar una alerta de que queda poco espacio, se remite un correo electrónico a la subdirección informando esta alerta y solicitando se amplie el espacio.  En caso de que el responsable no pueda ejecutar el control de monitoreo y gestión de eventos lo realiza un profesional del GIT designado por el coordinador. 
Evidencia: Imagen de los correos electrónicos enviados.</t>
  </si>
  <si>
    <t>CDI-1</t>
  </si>
  <si>
    <t>Control Disciplinario</t>
  </si>
  <si>
    <t>CDI-2</t>
  </si>
  <si>
    <t>Actos indebidos por acción u omisión para favorecer a Funcionarios o exfuncionarios en el desarrollo del proceso disciplinario</t>
  </si>
  <si>
    <t>Conteo FAVORABLE ajustado</t>
  </si>
  <si>
    <t>Control 1 - Tercer Trimestre</t>
  </si>
  <si>
    <t>Control 2 - Tercer Trimestre</t>
  </si>
  <si>
    <t>Control 3 - Tercer Trimestre</t>
  </si>
  <si>
    <t>Territorial</t>
  </si>
  <si>
    <t>Atlántico</t>
  </si>
  <si>
    <t xml:space="preserve">Posibilidad de otorgar accesos a la infraestructura tecnológica sin seguir procedimientos  formales para favorecer a un tercero </t>
  </si>
  <si>
    <t>Bolívar</t>
  </si>
  <si>
    <t>Boyacá</t>
  </si>
  <si>
    <t>Caldas</t>
  </si>
  <si>
    <t>Caquetá</t>
  </si>
  <si>
    <t>Casanare</t>
  </si>
  <si>
    <t>Cauca</t>
  </si>
  <si>
    <t>Cesar</t>
  </si>
  <si>
    <t>Córdoba</t>
  </si>
  <si>
    <t>Cundinamarca</t>
  </si>
  <si>
    <t>Huila</t>
  </si>
  <si>
    <t>Magdalena</t>
  </si>
  <si>
    <t>Nariño</t>
  </si>
  <si>
    <t>Norte de Santander</t>
  </si>
  <si>
    <t>Quindío</t>
  </si>
  <si>
    <t>Risaralda</t>
  </si>
  <si>
    <t>Santander</t>
  </si>
  <si>
    <t>Sucre</t>
  </si>
  <si>
    <t>Tolima</t>
  </si>
  <si>
    <t>Concepto</t>
  </si>
  <si>
    <t>Concepto2</t>
  </si>
  <si>
    <t>Concepto3</t>
  </si>
  <si>
    <t>Objetivo:</t>
  </si>
  <si>
    <t>1. Resultados de la favorabilidad en la ejecución de controles en riesgos - PROCESOS</t>
  </si>
  <si>
    <t>Total general</t>
  </si>
  <si>
    <t xml:space="preserve">  Porcentaje de favorabilidad</t>
  </si>
  <si>
    <t>2. Resultados de la favorabilidad en la ejecución de controles en riesgos - TERRITORIALES</t>
  </si>
  <si>
    <t xml:space="preserve"> Conteo FAVORABLE   </t>
  </si>
  <si>
    <t xml:space="preserve"> Conteo 
No FAVORABLE  </t>
  </si>
  <si>
    <t xml:space="preserve">  Porcentaje de favorabilidad Territoriales  </t>
  </si>
  <si>
    <t xml:space="preserve"> Conteo FAVORABLE Territoriales</t>
  </si>
  <si>
    <t xml:space="preserve"> Conteo 
No Favorable Territoriales  </t>
  </si>
  <si>
    <t>Procesos evaluados</t>
  </si>
  <si>
    <t>Territorial evaluada</t>
  </si>
  <si>
    <t>Objetivo de Control Orientado a seguridad de la información: A.11.1.3 - Seguridad de oficinas, recintos e instalaciones
Los Coordinadores de los GITs o el profesional designado, realiza la custodia de los discos externos (Paso de información) y portátiles con la información repositorio de la Subdirección de Agrología, en un inmobiliario bajo llave, cada vez que sea requerido realiza el préstamo de equipos y diligencia la lista de chequeo facilitativo "Lista de control y entrada de salida de equipos". En caso de detectar desviaciones el control es ejecutado por la secretaria de la subdirección quien también  tiene una copia de la llave.  
Evidencia: Lista de control de entrada y salida de equipos y/o registro de asistencia.</t>
  </si>
  <si>
    <t>Objetivo de Control Orientado a seguridad de la información: A.11.1.3 - Seguridad de oficinas, recintos e instalaciones
El Coordinador del GIT Administración de la Información Geodésica, Cartográfica y Geográfica, designa un responsable custodio de la llave con la cual se accede a la bóveda. En caso de que un usuario de Gestión Documental o del GIT Administración de la Información Geodésica, Cartográfica y Geográfica requiera ingresar es usuario responsable custodio realiza el acompañamiento respectivo todo el tiempo.
Evidencia: Solicitud de ingreso</t>
  </si>
  <si>
    <t>Objetivo de Control Orientado a seguridad de la información: A.11.1.2- Controles físicos de entrada
El Coordinador del GIT de Producción Cartográfica diligencia el formato "Préstamo de documentos" cada vez que un usuario le hace un requerimiento de información de forma presencial. En caso de que no se encuentre el Coordinador, la secretaria de la Subdirección puede ingresar al archivo y hacer el Préstamo de los documentos solicitados.
Evidencia: Formato "Préstamo de documentos" diligenciado</t>
  </si>
  <si>
    <t>Objetivo de Control Orientado a seguridad de la información:  A.8.2.2- Etiquetado de la información
El Supervisor tiene una llave para acceder al archivo del primer piso donde se encuentra la información que es requerida para la operación del avión y se almacena cuando sea requerido en el archivo de acuerdo con lo establecido en las tablas de retención documental. En caso de que el supervisor no se encuentre el Técnico de Línea  del Avión puede almacenar esta información.
Evidencia: Tablas de retención documental.</t>
  </si>
  <si>
    <t>Objetivo de Control Orientado a seguridad de la información: A.9.2.1 - Registro y cancelación del registro de usuarios
El Coordinador del GIT de información Catastral realiza la asignación del permiso de consulta de la información catastral en su componente alfanumérico nacional de acuerdo con la solicitud realizada por un Subdirector, Jefe de Oficina o Coordinador a través del envío de un correo electrónico a subcatastro@igac.gov.co.
Evidencia: Correo electrónico de solicitud.</t>
  </si>
  <si>
    <t>Objetivo de Control Orientado a seguridad de la información: A.9.4.5 - Control de acceso a códigos fuente de programas
Los desarrolladores cada vez que sea requerido almacenan el código fuente de los aplicativos construidos en el sistema de información institucional de tal forma de que no pueda ser descargado, copiado ni modificado por usuarios no autorizados, de acuerdo con lo establecido en el procedimiento de desarrollo de software. Si el desarrollador  no tiene acceso a la herramienta debe solicitar el acceso al Coordinador de gestión de software  OIT.
Evidencia: Tickets de la plataforma tecnológica  de TI asociados  a la solicitud de creación, modificación o inactivación de las cuentas de usuario.</t>
  </si>
  <si>
    <t>Objetivo de Control Orientado a seguridad de la información: A.8.1.3 - Uso aceptable de los activos
El coordinador del GIT I+D+I entrega una firma espectral de acuerdo a la solicitud de un tercero, consultando el banco de firmas espectrales la cual se compone de dos archivos (metadato y firma espectral); esto se realiza con base en lo establecido en el procedimiento Laboratorio de espectroradiometría. En caso de que la información no se encuentre se responde indicando que no se puede atender el requerimiento.
Evidencia: Correo electrónico con entrega de la firma espectral.</t>
  </si>
  <si>
    <t xml:space="preserve">Objetivo de Control Orientado a seguridad de la información: A.9.2.4 - Gestión de información de autenticación secreta de usuarios
El líder de Base de datos realiza un cambio de contraseñas de las bases de datos de los sistemas del usuario administrador con una periodicidad semestral. En caso de que no se pueda realizar el cambio de la contraseña se solicita el apoyo a la OIT.
Evidencia: Script de cambio de contraseñas </t>
  </si>
  <si>
    <t>Objetivo de Control Orientado a seguridad de la información: A.11.1.3 - Seguridad de oficinas, recintos e instalaciones
La psicóloga custodia las actas de comité de convivencia laboral y de reunión de comisión de personal llevan un consecutivo y se guarda bajo llave en el escritorio de trabajo de este rol. Cuando es requerida la consulta por un externo (procuraduría  o control disciplinario) se envía por medio de un memorando interno u oficio. Solo existe una copia de la llave y la tiene el rol de psicóloga.
Evidencia: Memorando Interno - Oficio externo.</t>
  </si>
  <si>
    <t>Objetivo de Control Orientado a seguridad de la información: A.12.4.1 - Registro de eventos
El Coordinador del GIT de Infraestructura Tecnológica, de manera permanente identifica en la herramienta de seguimiento a la infraestructura (monitoreo) la ocurrencia de un evento que pueda representar peligro para la infraestructura, a fin de programar mantenimiento prioritario. En caso de evidenciar falla, se informa a la jefatura de la OIT para priorizar mantenimiento. 
Evidencia: Reporte de herramienta de monitoreo</t>
  </si>
  <si>
    <t>Objetivo de Control Orientado a seguridad de la información: A.11.1.3 - Seguridad de oficinas, recintos e instalaciones
El Técnico Operativo y la Auxiliar administrativa del proceso de gestión jurídica hacen uso del formato:  Préstamo de documentos archivo de gestión F20900-03/15.V4 cada vez que se realiza un préstamo de un expediente.  En caso de no entregarlos en medio físico, previa aprobación de la Jefe Asesora Jurídica se remiten mediante correo electrónico,  las piezas de documentación de contratos, convenios y procesos judiciales solicitados por los profesionales que requieren dichos documentos. 
Evidencia: Formatos Préstamo de documentos archivo de gestión diligenciados y correos electrónicos de remisión.</t>
  </si>
  <si>
    <t>Objetivo de Control Orientado a seguridad de la información: A.9.4.1 - Restricción de acceso a la información
El abogado designado para administrar el normograma cuando sea requerido ingresa al portal web del IGAC con el usuario: juridica y realiza la actualización correspondiente y documenta el formato FO-GJU-PC01-01- Solicitud actualización normograma . En caso de que el abogado no se encuentre, la Jefe de la Oficina Jurídica solicitaría a la OIT la actualización de la contraseña para ingresar al portal y realizar la actualización del normograma.
Evidencia: Formato FO-GJU-PC01-01- Solicitud actualización normograma</t>
  </si>
  <si>
    <t>Incumplimiento de términos en los procesos Disciplinarios</t>
  </si>
  <si>
    <t xml:space="preserve">  Incumplimiento en la ejecución del presupuesto de inversión y en las metas proyecto y PND</t>
  </si>
  <si>
    <t>Posibilidad de incumplimiento de la meta de implementación del MIPG en la entidad</t>
  </si>
  <si>
    <t>DEP-5</t>
  </si>
  <si>
    <t>GAG-7</t>
  </si>
  <si>
    <t>Inoportunidad o imprecisión en la  difusión de la información de la gestión institucional</t>
  </si>
  <si>
    <t>Gestión del Conocimiento, Investigación e Innovación</t>
  </si>
  <si>
    <t>Posibilidad que se generen factores que afecten el cumplimiento del Plan de Trabajo  del Sistema de Gestión de Seguridad y Salud en el Trabajo para la vigencia 2021</t>
  </si>
  <si>
    <t>Posibilidad que se generen factores que afecten el cumplimiento del Plan de Previsión de Recursos Humanos para la vigencia 2021</t>
  </si>
  <si>
    <t>Posibilidad que se generen factores que afecten el cumplimiento del Plan Institucional de Capacitación para la vigencia 2021</t>
  </si>
  <si>
    <t>Manejo indebido de recursos financieros por parte de quienes los administran en la entidad, para beneficio propio o de terceros</t>
  </si>
  <si>
    <t>Solicitud o recepción de dádivas con el objetivo de agilizar o retrasar la entrega de un dato geodésico para beneficio propio o de un tercero</t>
  </si>
  <si>
    <t>Inoportunidad en la ejecución de mantenimientos preventivos de la infraestructura tecnológica de la entidad</t>
  </si>
  <si>
    <t>Seguimiento  y Evaluación Institucional</t>
  </si>
  <si>
    <t>Inoportuna atención a las peticiones, quejas, reclamos, denuncias y sugerencias, solicitados por los ciudadanos y grupos de interés en los diferentes canales de atención</t>
  </si>
  <si>
    <t>Posibilidad de recibir o solicitar
cualquier dádiva o beneficio a nombre propio o para
terceros, durante la prestación del servicio o la atención al ciudadano</t>
  </si>
  <si>
    <t>Desde Sede Central se hace seguimiento semestralmente a los procesos disciplinarios por parte del (de  los) profesional(es) designado(s) para esta actividad dentro del GIT Control Disciplinario,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para que actualice e iguale la información. 
Evidencia:  
1. Registro de asistencia y/o Convocatoria a reunión vía correo electrónico donde se verifica el estado del expediente. (Control de Legalidad)
2. Comunicaciones Internas enviadas por correo electrónico con información sobre la normatividad disciplinaria vigente y el código de ética</t>
  </si>
  <si>
    <t>El responsable asignado en la Oficina Asesora de Planeación (OAP) realiza seguimiento mensual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Evidencia: Acta de Comité de Gestión y desempeño reflejando el seguimiento del plan y/o alertas a los ordenadores del gasto (si aplica)</t>
  </si>
  <si>
    <t>El responsable asignado en la Oficina Asesora de Planeación (OAP) realiza seguimiento al cumplimiento de presupuesto de inversión y metas institucionales por parte de los responsables, a través del envío de alertas mensualmente por correo electrónico. En caso de que se presenten novedades en el cumplimiento, se realiza monitoreo al responsable de su ejecución para generar acciones tendientes a completar las metas proyectadas. 
Evidencias: Correo con las alertas de cumplimiento de presupuesto de inversión y metas institucionales remitidas al ordenador del gasto.</t>
  </si>
  <si>
    <t>El responsable asignado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Evidencia: Correo de aprobación de la viabilidad generada</t>
  </si>
  <si>
    <t>El responsable asignado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Evidencia: Informe de gestión consolidado y entregado por la OAP con la información entregada por el responsable y/o correos electrónicos enviados por la Oficina Asesora de Planeación para la alineación con el informe de gestión.</t>
  </si>
  <si>
    <t xml:space="preserve">El responsable asignado en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
Evidencias: Pantallazos del control de formulación técnica y/o fichas EBI actualizadas para conocer la aceptación o rechazo de la propuesta de actualización del proyecto. </t>
  </si>
  <si>
    <t>El responsable asignado en la Oficina Asesora de Planeación (OAP) revisa anualmente la articulación del marco estratégico del IGAC frente a los planes, metas y proyectos de inversión vigentes,
comunicando esta información por cualquiera de los medios internos establecidos por la entidad a las áreas u oficinas responsables de proyectos, para su identificación y apropiación.  En caso de que se presenten novedades en el envío de estas comucaciones, se utilizaran medios alternativos para dar a conocer la articulación del marco estratégico. 
Evidencia: Comunicaciones, piezas gráficas, publicaciones realizadas y/o registros de asistencia; y Registro de los medios alternativos utilizados (si aplica).</t>
  </si>
  <si>
    <t>El responsable asignado en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Evidencia: Correo electrónico con la notificación de cierre de periodo y/o correo electrónico para corregir información (Si aplica).</t>
  </si>
  <si>
    <t xml:space="preserve">El responsable en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Evidencia: Reporte de usuarios registrados en los aplicativos de competencia del proceso de Direccionamiento Estratégico y Planeación, verificado por el responsable de la OAP. </t>
  </si>
  <si>
    <t>El responsable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Evidencia: Correo electrónico de Visto Bueno de la OAP para el cargue en SINERGIA o Correo electrónico de notificación de cargue por el responsable.</t>
  </si>
  <si>
    <t>El responsable asignado en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Evidencias: Planes institucionales articulados con MIPG y aprobados por el Comité.</t>
  </si>
  <si>
    <t>El responsable asignado en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
Evidencias: Archivo de acciones consolidadas para la implementación del FURAG.</t>
  </si>
  <si>
    <t xml:space="preserve">El responsable asignado en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Evidencias: Resultados del mecanismo de evaluación utilizado y/o material evidencia de la evaluación realizada. </t>
  </si>
  <si>
    <t>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
Evidencias: Presentación del desempeño institucional a la Alta Dirección, Acta de Comité presentación de resultados y/o plan de acción establecido desde la Alta Dirección.</t>
  </si>
  <si>
    <t xml:space="preserve">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Evidencia:  Matriz de identificación y cumplimiento legal Ambiental actualizada y/o Matriz de Identificación de aspectos y valoración de impactos ambientales actualizada; y Sensibilizaciones realizadas (si aplica). </t>
  </si>
  <si>
    <t>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responsable del SGA se comunicará con la persona que remitió el correo de seguimiento para que se hagan los ajustes pertinentes.
Evidencia: Plan de Trabajo Ambiental con el seguimiento trimestral, incluyendo los ajustes a los que haya lugar.</t>
  </si>
  <si>
    <t>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
Evidencia: Correo de reporte de cumplimiento de los controles operacionales de las matrices por la Dirección Territorial</t>
  </si>
  <si>
    <t>El Subdirector de Agrología realiza seguimiento trimestral al reporte y análisis de las metas e indicadores en los Comites de Coordinación, con el fin de verificar el cumplimiento en la generación de los productos programados por el proceso de Gestión Agrológica. En caso de que se detecten desviaciones se analizan las causas y se determinan las acciones que deben adelantar los responsables.
Evidencia: Reporte del seguimiento de metas e indicadores y acciones evidenciados en el acta del Comité de Coordinación y registro de asistencia.</t>
  </si>
  <si>
    <t>El Facilitador del Sistema de Gestión Integrado (SGI) o el Profesional de Control de Calidad del proyecto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 (si aplica).</t>
  </si>
  <si>
    <t>Los Profesionales asignados de cada proyecto o convenio en la Subdirección de Agrología, aplican los controles de calidad establecidos en el proceso de Gestión Agrológica, reportando mensualmente el estado de los proyectos o convenios, con el propósito de verificar que se cumplen todos los parámetros establecidos en cada etapa del proceso. En caso de encontrar desviaciones se regresa a la etapa anterior para su corrección o se realizan reprocesos. 
Evidencia: Reporte mensual del estado de los proyectos o convenios y/o evidencias de reprocesos según aplique.</t>
  </si>
  <si>
    <t>El Profesional en el GIT de Gestión de Suelos y Aplicaciones Agrológicas, cada vez que se requiera, envía las muestras de las comisiones de campo al Laboratorio Nacional de Suelos (LNS). Posteriormente,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 el envío de una nueva muestra.
Evidencias: Formato Control de envío y recepción de muestras, planillas del correo certificado y soportes del seguimiento o solicitud de una nueva muestra (si aplica).</t>
  </si>
  <si>
    <t>El profesional de apoyo al SGI en el LNS una vez cada dos meses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Evidencia: Listas de chequeo aplicadas y/o soportes de la reinducción (si aplica)</t>
  </si>
  <si>
    <t xml:space="preserve">El Profesional de calidad en el LNS evalúa trimestralmente las cartas control de los procesos en curso, con el fin de garantizar el control de los procedimientos analíticos. En caso de encontrar comportamientos anormales o atípicos, se realiza el análisis de causs y se determinan las acciones que se deben llevar a cabo para identificar la falla y corregirla posteriormente. 
Evidencia: Formato de Evaluación de las cartas control </t>
  </si>
  <si>
    <t>Antes y después de la comisión, el Coordinador del GIT de Producción Cartográfica o Funcionario asignado a comisión de campo, realiza verificación de equipos para control terrestre y clasificación de campo para realizar el trabajo asignado llevando a cabo pruebas de funcionamiento. En caso de encontrar fallas en los equipos, los reporta al responsable del almacén para que actualice el listado sobre el estado operativo de los equipos y se programe su revisión y mantenimiento respectivo.
Evidencia: Formato con el registro de Verificación de equipos e instrumentos auxiliares geodésicos y topográficos.</t>
  </si>
  <si>
    <t>En cada etapa de elaboración del producto cartográfico, el Coordinador del GIT de Producción Cartográfica o el Funcionario asignado que recibe el producto, verifica el cumplimiento de especificaciones y estándares de producción de la etapa anterior, registrando las observaciones en los formatos de listas de chequeo o de aseguramiento de la calidad. En caso de encontrar algún incumplimiento, informa al Profesional asignado por el Coordinador del GIT de Producción Cartográfica para que se tomen las acciones pertinentes. 
Evidencias: Formatos de listas de chequeo o de aseguramiento de la calidad</t>
  </si>
  <si>
    <t>En cada proyecto, el responsable de la validación de los productos finales dentro del GIT de Producción Catográfica, realiza el seguimiento y control a los elementos de calidad establecidos en las especificaciones técnicas vigentes, mediante muestreo y verificación del cumplimiento de las mismas en los productos finales establecidos. En caso de presentarse no conformidades se genera un reporte para definir los tipos de ajuste a realizar si los hay, realizando la respectiva devolución hasta que cumpla con los parámetros de calidad. 
Evidencia: Informe de aprobación o rechazo del producto cartográfico</t>
  </si>
  <si>
    <t>El funcionario o contratista del GIT de Producción Cartográfica asignado a una comisión para realizar el trabajo de control terrestre o clasificación de campo,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
Evidencia: Correos electrónicos remitidos a las autoridades civiles y militares del lugar, documentos de autoridades civiles y militares (cuando aplique) y/o prórrogas al contrato (cuando aplique).</t>
  </si>
  <si>
    <t xml:space="preserve">El Coordinador del GIT de Producción Cartográfica realiza seguimiento y control periódico a los cronogramas de trabajo y estándares de producción, indagando con los líderes de las etapas del proceso de producción a través de mesas de trabajo, los inconvenientes presentados o retrasos en las actividades. En caso de identificarse retrasos en la programación se definen los correctivos que se deben tomar para cumplir con la meta. 
Evidencia: Actas de reunión, correos electrónicos, grabaciones de reunión u otro material soporte de las mesas de trabajo realizadas. </t>
  </si>
  <si>
    <t>Mínimo una vez al año cada Coordinador del GIT perteneciente a la Subdirección de Geografía y Cartografía, verifica los roles de los usuarios en el aplicativo GEOCARTO, el acceso a las carpetas en los servidores y la restricción de dispositivos externos, conforme a las funciones y responsabilidades que tiene cada funcionario o contratista; y reporta al GIT de Administración de la información geodésica, cartográfica y geográfica a través de correo electrónico. En caso de encontrar diferencias, solicita el cambio respectivo.
Evidencia: Correo electrónico informando los resultados de la verificación de roles y usuarios.</t>
  </si>
  <si>
    <t>Cada vez que se registra una solicitud en GEOCARTO el Coordinador del GIT o su delegado perteneciente a la Subdirección de Geografía y Cartografía, debe revisar la solicitud de productos para usuarios y aprobarla a través de este software, corroborando su pertinencia. En caso de encontrar una solicitud de una información que no se requiera para el trabajo a realizar, la rechaza a través de GEOCARTO. 
Evidencia: Pantallazo y/o listado de las solicitudes del sistema GEOCARTO aprobadas.</t>
  </si>
  <si>
    <t>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
Evidencia: 
1. Direcciones Territoriales: Cronograma de trabajo, reporte del seguimiento semanal y relación de acciones (si aplica).</t>
  </si>
  <si>
    <t>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
Evidencia: 
1. Direcciones Territoriales y Subdirección de Catastro (Sede Central): Cronograma de trabajo, Tableros de control, las listas de asistencia al seguimiento y/o actas de reunión.</t>
  </si>
  <si>
    <t>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
Evidencia: 
1. Direcciones Territoriales: Listas de asistencia a reuniones de seguimiento y/o actas de reunión.
2. Subdirección de Catastro (Sede Central): Listas de asistencia a reuniones de seguimiento y/o actas de reunión.</t>
  </si>
  <si>
    <t>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Evidencia: 
1. Direcciones Territoriales: Cronograma de trabajo, reporte del seguimiento semanal y relación de acciones (si aplica).</t>
  </si>
  <si>
    <t xml:space="preserve">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Evidencias: 
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t>
  </si>
  <si>
    <t>El responsable en el GIT de Gestión Contractual realiza seguimiento al cargue de los informes de supervisión y envía alertas mensuales a los responsables con el fin de que el supervisor incluya la documentación completa en el SECOP. En caso de evidenciar inconsistencias o faltantes, dentro de la misma alerta se reporta para su corrección. 
Evidencias: Correo electrónico con la alerta mensual.</t>
  </si>
  <si>
    <t>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Evidencia: 
1. Sede Central y Direcciones Territoriales: Consolidado de observaciones del proceso en la plataforma SECOP II (si aplica).</t>
  </si>
  <si>
    <t xml:space="preserve">El responsable en el GIT de Gestión Contractual verificará el cumplimiento de los requisitos de la contratación y en caso de presentar inconsistencias se devolverá mediante lista de chequeo para las respectivas correcciones. 
Evidencia: Correo remitido (si aplica) o lista de chequeo.                                                                                              </t>
  </si>
  <si>
    <t>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Evidencia: Informes de inventario, actas, comprobantes de ajustes y/o notificaciones por correo electrónico.</t>
  </si>
  <si>
    <t>El responsable del Almacén y el Coordinador del GIT de Gestión Contractual verifican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
Evidencias: Formato de inducción a contratistas diligenciado y firmado, registros de asistencia a socializaciones, material fotográfico y/o correos electrónicos remitidos.</t>
  </si>
  <si>
    <t>El Responsable en el proceso de Gestión de Comunicaciones y Mercadeo mensualmente realiza el monitoreo de las publicaciones, a través del conteo aleatorio y su comparación con el Excel de inventarios y ERP, con el fin de asegurar los saldos reales de las publicaciones (ni sobrantes ni faltantes) en la bodega. En caso de identificar diferencias, realiza las actividades pertinentes con el área financiera. 
Evidencia: Excel de inventarios chequeado y/o Reporte de conteos físicos comparado con el Excel de inventarios o el ERP.</t>
  </si>
  <si>
    <t xml:space="preserve">El responsable en el GIT de servicios administrativos verifica trimestralmente el Plan Anual de Adquisiciones del proceso, incluyendo los servicios esenciales (aseo, cafeteria, vigilancia y seguros), con el fin de realizar el seguimiento a su cumplimiento. En caso de que se presenten variaciones o se requieran hacer modificaciones (si aplica), se revisa el Plan y se remite al proceso de Gestión Contractual para su aprobación y actualización. 
Evidencia: Verificación trimestral del Plan Anual de Adquisiciones del proceso con los servicios esenciales  y/o correo que evidencie la solicitud de modificaciones al PAA (Si aplica). </t>
  </si>
  <si>
    <t>El responsable de la programación de los servicios de transporte verifica, cada vez que sea requerido, que el formato de solicitud (físico o digital) esté debidamente diligenciado y autorizado por el Subdirector, Secretario General, Director Territorial y/o Coordinador GIT a través de firma, correo electrónico u aprobación digital a través de la herramienta de gestión de soporte técnico. En caso de no ser así, devuelve la solicitud y requiere cumplimiento.
Evidencia: Control del formato Solicitud de servicios de transporte (físico o digital) correctamente diligenciado y debidamente autorizado a través de firma, correo electrónico u aprobación digital a través de la herramienta de gestión de soporte técnico.</t>
  </si>
  <si>
    <t>El Coordinador del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Evidencia:  Correos electrónicos</t>
  </si>
  <si>
    <t xml:space="preserve">El profesional designado en el GIT de Infraestructura tecnológica, cuando se requiera, asigna privilegios de acceso a la infraestructura con base en la Política del sistema de seguridad y privacidad de la información y seguridad digital, de acuerdo con los permisos requeridos y autorizados por los dueños de los activos de información, para evitar ingresos no autorizados a las herramientas tecnológicas. En caso que un perfil quede asignado incorrectamente, se procede a realizar corrección en la asignación del permiso.
Evidencia:  Reporte de creación y modificación de usuarios en la herramienta de la mesa de servicios. </t>
  </si>
  <si>
    <t xml:space="preserve">El profesional designado en el GIT de Infraestructura tecnológica mensualmente remite a los dueños de los activos de información el Reporte de creación y modificación de usuarios, con el fin de validar el acceso autorizado a los usuarios. En caso de que se identifiquen novedades en el acceso, se tomarán las acciones pertinentes para mantener la confidencialidad de los activos de información. 
Evidencia: Correos remitidos a los dueños de los activos de información con el reporte adjunto y/o caso de GLPI generado por el dueño de los activos de información en caso de que existan modificaciones aplicables o novedades a revisar. </t>
  </si>
  <si>
    <t>El Jefe de la Oficina CIAF o el funcionario asignado, verifica mensualmente el cumplimiento de las actividades propuestas en el Plan de Acción Anual (PAA) y los cronogramas de los proyectos, analizando los informes entregados a través de correo electrónico por cada Coordinador de GIT. En caso de encontrar algún retraso, o posible retraso, se toman las decisiones y reprogramaciones necesarias para cumplir las metas anuales.
Evidencia: Informe mensual consolidado de seguimiento al Plan de Acción Anual (PAA) y/o correos lectrónicos de entrega de informes</t>
  </si>
  <si>
    <t>Semanalmente el responsable de correspondencia del proceso de Gestión del conocimiento, investigación e  innovación, realiza el seguimiento al estado de las peticiones descargando el reporte de SIGAC. En caso de encontrar peticiones que no se han respondido, informa al responsable antes de vencer el plazo de respuesta y comunica al Jefe de la Oficina CIAF sobre las peticiones pendientes por responder.
Evidencia: Reporte de pendientes del aplicativo de correspondencia y/o correos electrónicos informando las peticiones pendientes (según sea el caso).</t>
  </si>
  <si>
    <t>El responsable de cada GIT del proceso de Gestión del Conocimiento, Investigación e Innovación, debe verificar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
Evidencias: Reporte y/o correo electrónico remitido al líder del proceso con la validación documental</t>
  </si>
  <si>
    <t>El Responsable de cada GIT del proceso de Gestión del Conocimiento, Investigación e Innovación trimestralmente debe verificar los perfiles, permisos o accesos de los funcionarios o contratistas que participan en los proyectos definidos, con el fin de asegurar que el uso adecuado de la información y evitar la sustracción o perdida de la información geográfica generada. En caso de encontrar alguna novedad o asignación no permitida, se solicita la eliminación de permisos al funcionario o contratista identificado a través del GLPI. 
Evidencia: Reporte de solicitudes de GLPI asociadas con la gestión de permisos de acceso y control de usuarios (cuando aplique).</t>
  </si>
  <si>
    <t>El responsable de cada proyecto de investigación o de desarrollo de tecnologías GIS del proceso de Gestión del Conocimiento, Investigación e  Innovación, verifica en la periodicidad establecida en el procedimiento, el cumplimiento de las especificaciones del producto o servicio mediante reuniones de seguimiento. En caso de encontrar un producto o servicio que tenga algún inconveniente se debe enviar a reproceso. 
Evidencia: Acta de reunión de seguimiento.</t>
  </si>
  <si>
    <t>El responsable en el GIT del proceso de Gestión del Conocimiento, Investigación e  Innovación verifica cada vez que se termine un curso dictado por el CIAF los resultados de la encuesta de satisfacción a los estudiantes, donde se evalúa la infraestructura física y tecnológica, así como el cumplimiento, claridad y comunicación por parte del docente. Si detecta que el docente tiene una calificación inferior a 3,5 / 5,0 se decide no volverlo a contratar o se le dejan de asignar materias. Si los aspectos a mejorar se encuentran en temas de infraestructura, se informa a través de memorando al proceso de Gestión de Servicios Administrativos para que se tomen las acciones respectivas. 
Evidencia: Informe de resultados de las encuestas de satisfacción, encuestas de satisfacción de los estudiantes y/o memorando solicitando las mejoras al proceso de Gestión de Servicios Administrativos (si aplica)</t>
  </si>
  <si>
    <t>Antes del uso del espectroradiómetro se valida que el equipo está funcionando dentro de los rangos apropiados en sus puntos mínimo y máximo, tomando la muestra en una tabla denominada spectralon. En caso de encontrar inconsistencias se manda a calibrar el equipo. Adicionalmente, cada año el Coordinador del GIT del proceso de I+D+I solicita la contratación de la calibración y mantenimiento de todos los espectroradiómetros para asegurar la precisión de los datos.
Evidencias: Hoja de vida de equipos espectroradiómetros donde se relacionan calibraciones y mantenimientos, registro de captura de campo de las firmas espectrales y/o certificado de calibraciones de los equipos conforme a la fecha programada.</t>
  </si>
  <si>
    <t>Anualmente los Coordinadores de los GIT de Tecnologías de la Información Geográfica (TIG), Investigación, Desarrollo e Innovación (I+D+I) y Apropiación y Transferencia del Conocimiento en Ciencia, Tecnología e Innovación Geoespacial (CTEIG), revisan la necesidad de actualizar software obsoleto requerido para su operación, a través de listado de verificación. En caso de encontrar un software obsoleto, cada Coordinador del GIT solicita la destinación de los recursos y presenta el requerimiento a la Oficina de Informática y Telecomunicaciones (OIT) para que realicen la adquisición de las licencias.
Evidencia: Correo electrónico o comunicación solicitando la adquisición de la nueva versión del software y/o el estado del soffware para la operación</t>
  </si>
  <si>
    <t xml:space="preserve">El responsable en el GIT de Gestión de Talento Humano y el líder del SGSST,  realiza seguimiento mensual al Plan de Seguridad y Salud en el Trabajo a través de la verificación y validación de las actividades programadas y su cumplimiento, contrastando el informe mensual con el soporte de las evidencias subidas en el Drive. En caso de no realizar la actividad se hará la  reprogramación correspondiente.                      
Evidencias:  
Informe mensual soportado con las evidencias en DRIVE y/o reporte del indicador de cumplimiento. </t>
  </si>
  <si>
    <t xml:space="preserve">El responsable en el GIT de Gestión de Talento Humano realiza seguimiento mensual al Plan de Previsión de Recursos Humanos a través de la verificación y validación de las actividades programadas y su cumplimiento, contrastando el informe mensual con el soporte de las evidencias subidas en el Drive. En caso de no realizar la actividad se hará la  reprogramación correspondiente.                                                           
Evidencias:  Informe mensual soportado con las evidencias en DRIVE y/o reporte del indicador de cumplimiento. </t>
  </si>
  <si>
    <t>Los tecnólogos dentro del GIT de Gestión Documental 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Evidencias: Registros de asistencia y actas de reunión. Para el caso de incumplimiento envío correos electrónicos.</t>
  </si>
  <si>
    <t>Los responsables en el GIT de Gestión Documental verifican que se realice el proceso de convalidación de las Tablas de Retención Documental (TRD), con el fin de dar cumplimiento de la normatividad y garantizar una adecuada gestión documental en la entidad. En el caso de que no se realice el proceso de convalidación, la Coordinadora del GIT de Gestión Documental tomará las acciones pertinentes. 
Evidencias: Presentación de las Tablas de Retención Documental para el proceso de convalidadas.</t>
  </si>
  <si>
    <t>El responsable dentro del GIT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En el caso que alguno de los funcionarios o contratistas no participe en las sesiones propuestas, se programara un acompañamiento técnico, en el cual se brindara la información socializada.
Evidencias: Lista de asistencia y material presentado</t>
  </si>
  <si>
    <t>El responsable dentro del GIT de Gestión Documental realiza seguimiento a la actualización y verficación del inventario documental del archivo central,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
Archivo: Inventario documental actualizado</t>
  </si>
  <si>
    <t>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Evidencia: Documentos soporte de los registros presupuestales</t>
  </si>
  <si>
    <t xml:space="preserve">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Evidencia: Listado de movimiento de bancos, informes de ventas, informe de cartera por edades y comunicaciones electrónicas. </t>
  </si>
  <si>
    <t xml:space="preserve">El Coordinador del GIT Contabilidad verifica el adecuado registro de la información financiera, cotejando que la información contable coincida con los documentos soporte y normatividad vigente. En caso contrario, se emiten lineamientos con el fin de sensibilizar a los responsables de registrar la información de los procedimientos del GIT del proceso.
Evidencia: Cuadro de ingresos actualizado y/o comprobantes contables (si aplica). </t>
  </si>
  <si>
    <t>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
Evidencia: Registros de depuración de saldos y Conciliaciones bancarias realizadas.</t>
  </si>
  <si>
    <t>El responsable de hacer la legalización de la caja menor en el GIT de contabilidad, coteja los documentos soporte con lo registrado en el SIIF Nación II, cada vez que se solicite reembolso y al cierre de la caja menor, verificando fecha, factura, valor y tercero. En caso de identificar inconsistencias, solicita al responsable de la caja menor que allegue los soportes adecuados.
Evidencia: Documento de legalización de caja menor.</t>
  </si>
  <si>
    <t>Los responsables en los GIT de Presupuesto, GIT de Contabilidad y GIT de Tesorería de la Sede Central, así como los pagadores y contadores de las Direcciones Territoriales, cada vez que se requiera, verifican que los documentos soporte que autorizan los gastos, vengan firmados por el ordenador del gasto. En caso contrario, devuelven el documento para que sea allegado con la firma respectiva. 
Evidencia: Documentos soporte de autorización de gastos con firmas.</t>
  </si>
  <si>
    <t>El Profesional responsable de la Red MAGNA-ECO, monitorea todos los días el funcionamiento de las estaciones, descargando los archivos que proporciona cada una el día anterior (o el acumulado si se realiza teniendo en cuenta el fin de semana)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
Evidencia: Matriz de seguimiento a la Red MAGNA-ECO</t>
  </si>
  <si>
    <t>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
Evidencia: Registro del formato 'Seguimiento de cálculos geodésicos'.</t>
  </si>
  <si>
    <t>El  profesional responsable de la red MAGNA-ECO del GIT Gestión Geodésica constata todos los días hábiles que el usuario tenga acceso a la información publicada en la página web realizando una simulación como usuario.  En caso de que no se pueda acceder a la información publicada en datos abiertos, el profesional del GIT Gestión Geodésica reporta a través de la herramienta GLPI a la Oficina de Informática y Telecomunicaciones la falla para restablecer el acceso a los datos, y se diligencia la matriz de control de novedades para llevar el registro mensual de las incidencias presentadas. Si se ha recibido solicitud de información por parte del usuario, se envía por cualquier medio.
Evidencia: Incidencia en GLPI sobre el reporte de la falla dirigido a la Oficina de Informática y Telecomunicaciones y/o matriz de control de novedades mensual</t>
  </si>
  <si>
    <t>Mensualmente el Coordinador del GIT Gestión Geodésica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
Evidencia: Archivo de estaciones procesadas CP IGA Bernese 5.2 con el nombre y cargo de la persona que realizó la revisión del cálculo de las coordenadas, y/o correo electrónico como evidencia de la comunicación de las inconformidades del cálculo y su corrección (si aplica).</t>
  </si>
  <si>
    <t>El funcionario responsable del centro de procesamiento IGA, revisa semanalmente las soluciones de coordenadas, evaluando que los parámetros de procesamiento generados por el BPE de Bernese se encuentren dentro de los rangos permitidos, en caso de no cumplir algún parámetro se revisa nuevamente la configuración de la campaña de cálculo y se aplican los ajustes pertinentes. 
Evidencia: Reporte semanal de los parámetros de ejecución generados por el BPE de Bernese</t>
  </si>
  <si>
    <t>El funcionario responsable en el GIT de Gestión Geodésica verifica que el equipo se encuentre operando correctamente antes de su salida a campo y previo a la instalación o utilización del mismo, cada vez que sea requerido, para lo cual revisa todos los parámetros de operación de los equipos de las Redes MAGNA-ECO, Red Pasiva y Nivelación Geodésica, registrando en el formato de revisión de equipos esta verificación. Si el equipo no opera correctamente, se programa su mantenimiento.
Evidencia: Formato de revisión de equipos</t>
  </si>
  <si>
    <t>Mensualmente el Coordinador del GIT de Gestión Geodésica realiza seguimiento a los tiempos para el reporte de la publicación de la información geodésica en la página web. En caso de que se encuentren retrasos, se investiga el motivo, y de encontrarse que se trata para beneficio de un particular se informa la situación a la Oficina de Control Disciplinario para iniciar el proceso pertinente.  
Evidencia: Reporte del seguimiento mensual a los tiempos de la información publicada en la página web  y/o comunicación realizada a la Oficina de Control Disciplinario (Si aplica el caso).</t>
  </si>
  <si>
    <t>Durante el proceso de generación, y una vez finalizado, un estudio o investigación geográfica, acta e informe de deslindes, los Coordinadores del GIT Estudios geográficos y ordenamiento territorial y GIT Fronteras y límites de entidades territoriales, verifican el cumplimiento de normatividad y procedimientos vigentes por medio de reuniones, donde se analiza el producto final. En caso de encontrar inconsistencias con el cumplimiento, los Coordinadores de cada uno de los GIT solicitan a los responsables de cada proyecto el ajuste del documento. 
Evidencia: Registro o evidencia de asistencia a las reuniones y versiones de documentos con observaciones.</t>
  </si>
  <si>
    <t xml:space="preserve">El Técnico encargado de archivo en el GIT Fronteras y límites de entidades territoriales, verifica la restricción de permisos sobre el servidor NETAP de la Subdirección de Geografía y Cartografía, de manera que se cuente con un único acceso, sin tener posibilidades de edición. En caso de ser requerido, se solicita a través del GLPI la asignación de permisos para el acceso de acuerdo con las personas desigandas por cada Coordinador. En caso de encontrar novedades o perfiles que no deban tener acceso, se debe indagar sobre la incidencia generada en GLPI para darle los privilegios de acceso, y se informa a la Subdirección de Geografía y Cartografía para que adelante la investigación dependiendo la situación.  
Evidencias: Reporte de GLPI con la asignación de permisos al servidor NETAP y/o correos electrónicos remitidos (si aplica) </t>
  </si>
  <si>
    <t>Antes de la publicación de una investigación, el Coordinador del GIT Estudios geográficos o el funcionario asignado,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
Evidencia: Memorando o correo electrónico informando la situación (si aplica).</t>
  </si>
  <si>
    <t>El Coordinador  GIT de Estudios Geográficos y Ordenamiento Territorial y el Coordinador GIT de Fronteras y Limites de Entidades Territoriales y/o responsables delegadas por ellos,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Evidencia: Documentos de investigación versionados con control de cambios y/o correos electrónicos con la revisión del informe final de deslindes.</t>
  </si>
  <si>
    <t>Anualmente, o cada vez que se requiera, el Coordinador  del GIT de Estudios Geográficos y Ordenamiento Territorial, el Coordinador GIT de Fronteras y Limites de Entidades Territoriales y/o responsables delegados por la Subdirección de Geografía y Cartografía, revisan que los procedimientos estén acorde a la normatividad y estándares vigentes. En caso de requerirse, se realiza la correspondiente actualización.
Evidencia: Correo electrónico que evidencia la realización de la revisión de los procedimientos, procedimientos actualizados cuando aplique y/o plan de trabajo para la actualización de documentos</t>
  </si>
  <si>
    <t>Los Coordinadores del GIT de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Evidencia: Herramientas para el seguimiento del plan de acción y proyectos de inversión, y/o correo electrónico enviando con el seguimiento.</t>
  </si>
  <si>
    <t xml:space="preserve">Al realizar la planeación del proyecto, 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sujetos a disponibilidad de presupuesto asignados a cada GIT. 
Evidencias: Plan anual de adquisiciones con las necesidades de personal y demás recursos necesarios y correo electrónico enviando el plan </t>
  </si>
  <si>
    <t xml:space="preserve">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
Evidencia: Reporte de la herramienta de gestión de soporte técnico - GLPI con la información incluyendo las solicitudes en estado 'No resuelto'. </t>
  </si>
  <si>
    <t>Trimestralmente el Coordinador del GIT de Infraestructura Tecnológica realiza seguimiento al cronograma de mantenimientos preventivos de la infraestructura tecnológica programados en la vigencia, con el fin de asegurar la disponibilidad de los servicios de TI. En caso de identificar retrasos se informa a la jefatura de la OITpara que se realicen las gestiones pertinentes para efectuar las actividades.
Evidencia: Cronograma de mantenimiento con seguimiento y/o control registro de mantenimientos</t>
  </si>
  <si>
    <t xml:space="preserve">Trimestralmente el Coordinador del GIT de Infraestructura Tecnológica monitorea de manera aleatoria los espacios con recursos de TI, con el fin de identificar la ocurrencia de un evento que pueda representar la no disponibilidad del servicio de TI. En caso de encontrar novedades o fallas en la infraestructura tecnológica, se informa a jefatura de la OIT para priorizar su mantenimiento. 
Evidencia: Correo electrónico con el reporte de la novedad o falla y/o reporte de la verificación aleatoria de la infraestructura tecnológica realizada.
</t>
  </si>
  <si>
    <t>El Administrador de bases de datos atiende cada solicitud de permisos de acceso a las bases de datos institucionales las cuales se gestionan a través de requerimientos en la herramienta tecnológica de la mesa de servicios, a solicitud de los usuarios. En caso de que los privilegios no sean autorizados por ellos se rechaza la solicitud y  no se asignan los permisos en las bases de datos.
Evidencia:  Reportes de solicitudes de permisos de acceso a las bases de datos institucionales</t>
  </si>
  <si>
    <t>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
Evidencia: Reportes de solicitudes de permisos de acceso a la base de datos Cobol debidamente autorizadas por el Jefe de Conservación.</t>
  </si>
  <si>
    <t>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Evidencia: 
1. Formato diligenciado "Control de estado de procesos judiciales" vigente y el informe consolidado con el estado de procesos judiciales (Sede central)
2. Formato diligenciado "Control de estado de procesos judiciales" vigente (Direcciones Territoriales)</t>
  </si>
  <si>
    <t>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Evidencia: Convocatoria a través de correo electrónico, acta de reunión, agenda y/o pantallazo de los participantes (convocatoria virtual)</t>
  </si>
  <si>
    <t xml:space="preserve">El responsable asignado de la Oficina Asesora Jurídica en Sede central, realiza, junto con el reparto del proceso judicial o extrajudicial al abogado, la solicitud de manifestación de conflicto de interés, inhabilidad o incompatibilidad para actuar en el proceso judicial, con la finalidad de que la OAJ determine su existencia. 
Evidencia: Correo electrónico remitido al abogado y recibido con la manifestación. </t>
  </si>
  <si>
    <t>El responsable en la Oficina, GIT o Área responsable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Evidencia: Correo de envío del proyecto de Acto Administrativo al proceso de Difusión y Mercadeo para publicación en la página web; y/o link de publicación del Acto Administrativo.</t>
  </si>
  <si>
    <t>Cada auditor de la Oficina de Control Interno (OCI) verifica mensualmente que la información como resultado de las auditorías (informes, evidencias de verificación, etc.) se incluya en las carpetas compartidas de la oficina en Drive para su permanente consulta y reporta a través de correo electrónico al Jefe de la OCI el cargue de esta información. En caso de detectar novedades en la información que se subió a la carpeta, se establece comunicación con el auditor encargado para que se corrija o cargue la información faltante.
Evidencia: Correo electrónico de verificación por parte del responsable de la Oficina de Control Interno al Jefe de la OCI</t>
  </si>
  <si>
    <t>El responsable en el GIT de Servicio al Ciudadano realiza seguimiento mensual al estado de PQRSD registradas en el sistema de gestión documental CORDIS a cargo de la Sede Central o de las Direcciones Territoriales, identificando las que presentan retrasos de vigencias anteriores con el fin de que sean atendidas y se dé respuesta por parte de la entidad. En caso de encontrar PQRSD con atrasos superiores a la vigencia anterior se generan acciones correctivas por parte del responsable a cargo de las PQRSD (Área en Sede Central o Dirección Territorial) para solventar la situación. 
Evidencia: Correo electrónico de seguimiento desde el GIT de Servicio al Ciudadano</t>
  </si>
  <si>
    <t>El responsable asignado en el GIT de Servicio al Ciudadano realiza verificación trimestral de las encuestas respondidas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Evidencia: Reporte de las encuestas respondidas por los usuarios y/o correo electrónico con el seguimiento realizado al Coordinador GIT Servicio al Ciudadano.</t>
  </si>
  <si>
    <t>Control 1 - Primer trimestre</t>
  </si>
  <si>
    <t>Control 2 - Primer trimestre</t>
  </si>
  <si>
    <t>Control 3 - Primer trimestre</t>
  </si>
  <si>
    <t>Control 4 - Primer trimestre</t>
  </si>
  <si>
    <t>Guajira</t>
  </si>
  <si>
    <t>Valle del Cauca</t>
  </si>
  <si>
    <t>Posibilidad de la manipulación de la información o en el manejo de las muestras del LNS y/o alteración de los resultados de los productos agrológicos para beneficio propio o de un tercero</t>
  </si>
  <si>
    <t>Cada vez que se realice una solicitud de muestra para análisis químico, físico, mineralógico y biológico, el responsable de la recepción del LNS debe entregar únicamente la orden de consignación al usuario y por ningún motivo entregar datos como el número de solicitud, de laboratorio de las muestras o datos como quienes seran los encargados de realizar su analisis, con el fin de que los análistas intervinientes en el proceso desconozcan la identidad del usuario quien realizó la solicitud y de que el cliente no conozca los datos con respecto a la identificación de sus muestras y quienes seran los encargados de analizarlas; y así garantizar la confidencialidad e imparcialidad en las actividades y en el  manejo de las muestras en el laboratorio. En caso de que el usuario requiera  tener mayor información se debe aplicar lo establecido en el procedimiento "Análisis de muestras en el LNS", y en todo caso evitar que se revele información sobre las personas involucradas en la ejecución de analisis de las muestras.
Evidencia: Compromiso firmados de confidencialidad, imparcialidad e independencia por parte del responsable de la recepción en el LNS.</t>
  </si>
  <si>
    <t>Cada vez que ingrese un funcionario o contratista a desarrollar actividades en el Laboratorio Nacional de Suelos, el responsable o el profesional apoyo del SGI debe verificar que se firme el compromiso de confidencialidad, imparcialidad e independencia con el fin de garantizar que todas las personas se comprometan a implementar y mantener los lineamientos de imparcialidad establecidos en el laboratorio, en caso de encontrar desviaciones se debe informar al coordinador del laboratorio y al responsable del SGI para que se tomen las medidas pertinentes.
Evidencia: Compromisos firmados de confidencialidad, imparcialidad e 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</si>
</sst>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b/>
      <sz val="14"/>
      <color rgb="FF44546A"/>
      <name val="Calibri"/>
      <family val="2"/>
      <scheme val="minor"/>
    </font>
    <font>
      <sz val="12"/>
      <color rgb="FF44546A"/>
      <name val="Calibri"/>
      <family val="2"/>
      <scheme val="minor"/>
    </font>
    <font>
      <b/>
      <sz val="12"/>
      <color rgb="FF44546A"/>
      <name val="Calibri"/>
      <family val="2"/>
      <scheme val="minor"/>
    </font>
    <font>
      <b/>
      <sz val="9"/>
      <color theme="1"/>
      <name val="Calibri"/>
      <family val="2"/>
      <scheme val="minor"/>
    </font>
  </fonts>
  <fills count="11">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theme="8" tint="-0.499984740745262"/>
        <bgColor indexed="64"/>
      </patternFill>
    </fill>
    <fill>
      <patternFill patternType="solid">
        <fgColor theme="5"/>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45">
    <xf numFmtId="0" fontId="0" fillId="0" borderId="0" xfId="0"/>
    <xf numFmtId="0" fontId="0" fillId="0" borderId="0" xfId="0" applyAlignment="1">
      <alignment horizontal="center"/>
    </xf>
    <xf numFmtId="0" fontId="2" fillId="6" borderId="0" xfId="0" applyFont="1" applyFill="1" applyAlignment="1">
      <alignment horizontal="center" vertical="center"/>
    </xf>
    <xf numFmtId="0" fontId="2" fillId="6" borderId="1" xfId="0" applyFont="1" applyFill="1" applyBorder="1" applyAlignment="1">
      <alignment horizontal="center" vertical="center"/>
    </xf>
    <xf numFmtId="10"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1" fillId="0" borderId="0" xfId="0" applyFont="1"/>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10" fontId="3" fillId="0" borderId="4" xfId="0" applyNumberFormat="1" applyFont="1" applyBorder="1" applyAlignment="1">
      <alignment horizontal="center" vertical="center" wrapText="1"/>
    </xf>
    <xf numFmtId="0" fontId="2" fillId="7" borderId="3" xfId="0" applyFont="1" applyFill="1" applyBorder="1" applyAlignment="1">
      <alignment horizontal="center" vertical="center" wrapText="1"/>
    </xf>
    <xf numFmtId="0" fontId="2" fillId="8" borderId="0" xfId="0" applyFont="1" applyFill="1" applyAlignment="1">
      <alignment horizontal="center" vertical="center" wrapText="1"/>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6" fillId="0" borderId="0" xfId="0" applyFont="1" applyAlignment="1">
      <alignment horizontal="center"/>
    </xf>
    <xf numFmtId="0" fontId="7" fillId="0" borderId="0" xfId="0" applyFont="1" applyAlignment="1">
      <alignment vertical="center"/>
    </xf>
    <xf numFmtId="0" fontId="6" fillId="0" borderId="0" xfId="0" applyFont="1"/>
    <xf numFmtId="0" fontId="6" fillId="0" borderId="0" xfId="0" applyFont="1" applyAlignment="1">
      <alignment vertical="center"/>
    </xf>
    <xf numFmtId="0" fontId="5" fillId="0" borderId="0" xfId="0" applyFont="1"/>
    <xf numFmtId="0" fontId="10" fillId="0" borderId="0" xfId="0" applyFont="1"/>
    <xf numFmtId="0" fontId="0" fillId="0" borderId="0" xfId="0" applyAlignment="1">
      <alignment horizontal="left"/>
    </xf>
    <xf numFmtId="0" fontId="0" fillId="0" borderId="0" xfId="0" pivotButton="1" applyAlignment="1">
      <alignment horizontal="center" vertical="center" wrapText="1"/>
    </xf>
    <xf numFmtId="0" fontId="0" fillId="0" borderId="0" xfId="0" applyAlignment="1">
      <alignment horizontal="center" vertical="center" wrapText="1"/>
    </xf>
    <xf numFmtId="0" fontId="11" fillId="0" borderId="0" xfId="0" applyFont="1"/>
    <xf numFmtId="0" fontId="5" fillId="0" borderId="0" xfId="0" applyFont="1" applyAlignment="1">
      <alignment horizontal="center" vertical="center" wrapText="1"/>
    </xf>
    <xf numFmtId="9" fontId="5" fillId="0" borderId="0" xfId="1" applyFont="1"/>
    <xf numFmtId="0" fontId="8" fillId="0" borderId="0" xfId="0" applyFont="1" applyAlignment="1">
      <alignment horizontal="center"/>
    </xf>
    <xf numFmtId="0" fontId="9" fillId="0" borderId="0" xfId="0" applyFont="1" applyAlignment="1">
      <alignment horizontal="center"/>
    </xf>
    <xf numFmtId="0" fontId="0" fillId="0" borderId="0" xfId="0" applyNumberFormat="1" applyAlignment="1">
      <alignment horizontal="center"/>
    </xf>
    <xf numFmtId="9" fontId="5" fillId="0" borderId="0" xfId="0" applyNumberFormat="1" applyFont="1" applyAlignment="1">
      <alignment horizontal="center"/>
    </xf>
    <xf numFmtId="0" fontId="3" fillId="0" borderId="0" xfId="0" applyFont="1"/>
    <xf numFmtId="0" fontId="3" fillId="0" borderId="0" xfId="0" applyNumberFormat="1" applyFont="1" applyBorder="1"/>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horizontal="center" vertical="center"/>
    </xf>
    <xf numFmtId="9" fontId="5" fillId="10" borderId="0" xfId="0" applyNumberFormat="1" applyFont="1" applyFill="1" applyAlignment="1">
      <alignment horizontal="center"/>
    </xf>
  </cellXfs>
  <cellStyles count="2">
    <cellStyle name="Normal" xfId="0" builtinId="0"/>
    <cellStyle name="Porcentaje" xfId="1" builtinId="5"/>
  </cellStyles>
  <dxfs count="166">
    <dxf>
      <fill>
        <patternFill patternType="solid">
          <bgColor rgb="FFFFC000"/>
        </patternFill>
      </fill>
    </dxf>
    <dxf>
      <font>
        <b/>
      </font>
    </dxf>
    <dxf>
      <font>
        <b/>
      </font>
    </dxf>
    <dxf>
      <alignment wrapText="1"/>
    </dxf>
    <dxf>
      <alignment wrapText="1"/>
    </dxf>
    <dxf>
      <alignment horizontal="center"/>
    </dxf>
    <dxf>
      <alignment horizontal="center"/>
    </dxf>
    <dxf>
      <alignment vertical="center"/>
    </dxf>
    <dxf>
      <alignment vertical="center"/>
    </dxf>
    <dxf>
      <alignment horizontal="center"/>
    </dxf>
    <dxf>
      <alignment horizontal="center"/>
    </dxf>
    <dxf>
      <numFmt numFmtId="13" formatCode="0%"/>
    </dxf>
    <dxf>
      <alignment horizontal="center"/>
    </dxf>
    <dxf>
      <font>
        <b val="0"/>
        <i val="0"/>
        <strike val="0"/>
        <condense val="0"/>
        <extend val="0"/>
        <outline val="0"/>
        <shadow val="0"/>
        <u val="none"/>
        <vertAlign val="baseline"/>
        <sz val="11"/>
        <color auto="1"/>
        <name val="Calibri"/>
        <family val="2"/>
        <scheme val="minor"/>
      </font>
      <numFmt numFmtId="0" formatCode="General"/>
      <border diagonalUp="0" diagonalDown="0" outline="0">
        <left/>
        <right/>
        <top/>
        <bottom/>
      </border>
    </dxf>
    <dxf>
      <font>
        <strike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border diagonalUp="0" diagonalDown="0" outline="0">
        <left/>
        <right/>
        <top/>
        <bottom/>
      </border>
    </dxf>
    <dxf>
      <font>
        <strike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border diagonalUp="0" diagonalDown="0" outline="0">
        <left/>
        <right/>
        <top/>
        <bottom/>
      </border>
    </dxf>
    <dxf>
      <font>
        <strike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rgb="FF000000"/>
        </right>
        <bottom style="thin">
          <color rgb="FF000000"/>
        </bottom>
      </border>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fill>
        <patternFill patternType="solid">
          <fgColor indexed="64"/>
          <bgColor rgb="FF7030A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8"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dxf>
    <dxf>
      <numFmt numFmtId="13" formatCode="0%"/>
    </dxf>
    <dxf>
      <alignment horizontal="center"/>
    </dxf>
    <dxf>
      <alignment horizontal="center"/>
    </dxf>
    <dxf>
      <font>
        <b/>
      </font>
    </dxf>
    <dxf>
      <font>
        <b/>
      </font>
    </dxf>
    <dxf>
      <alignment horizontal="center"/>
    </dxf>
    <dxf>
      <alignment horizontal="center"/>
    </dxf>
    <dxf>
      <alignment vertical="center"/>
    </dxf>
    <dxf>
      <alignment vertical="cent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86413</xdr:colOff>
      <xdr:row>0</xdr:row>
      <xdr:rowOff>153520</xdr:rowOff>
    </xdr:from>
    <xdr:to>
      <xdr:col>1</xdr:col>
      <xdr:colOff>651622</xdr:colOff>
      <xdr:row>4</xdr:row>
      <xdr:rowOff>61022</xdr:rowOff>
    </xdr:to>
    <xdr:pic>
      <xdr:nvPicPr>
        <xdr:cNvPr id="2" name="Imagen 1">
          <a:extLst>
            <a:ext uri="{FF2B5EF4-FFF2-40B4-BE49-F238E27FC236}">
              <a16:creationId xmlns:a16="http://schemas.microsoft.com/office/drawing/2014/main" id="{FB29A008-BA41-4C2F-9352-5B77693E8B70}"/>
            </a:ext>
          </a:extLst>
        </xdr:cNvPr>
        <xdr:cNvPicPr>
          <a:picLocks noChangeAspect="1"/>
        </xdr:cNvPicPr>
      </xdr:nvPicPr>
      <xdr:blipFill>
        <a:blip xmlns:r="http://schemas.openxmlformats.org/officeDocument/2006/relationships" r:embed="rId1"/>
        <a:stretch>
          <a:fillRect/>
        </a:stretch>
      </xdr:blipFill>
      <xdr:spPr>
        <a:xfrm>
          <a:off x="305488" y="153520"/>
          <a:ext cx="565209" cy="774277"/>
        </a:xfrm>
        <a:prstGeom prst="rect">
          <a:avLst/>
        </a:prstGeom>
      </xdr:spPr>
    </xdr:pic>
    <xdr:clientData/>
  </xdr:twoCellAnchor>
  <xdr:twoCellAnchor>
    <xdr:from>
      <xdr:col>1</xdr:col>
      <xdr:colOff>715496</xdr:colOff>
      <xdr:row>4</xdr:row>
      <xdr:rowOff>175373</xdr:rowOff>
    </xdr:from>
    <xdr:to>
      <xdr:col>5</xdr:col>
      <xdr:colOff>1871</xdr:colOff>
      <xdr:row>8</xdr:row>
      <xdr:rowOff>55659</xdr:rowOff>
    </xdr:to>
    <xdr:sp macro="" textlink="">
      <xdr:nvSpPr>
        <xdr:cNvPr id="3" name="Text Box 21">
          <a:extLst>
            <a:ext uri="{FF2B5EF4-FFF2-40B4-BE49-F238E27FC236}">
              <a16:creationId xmlns:a16="http://schemas.microsoft.com/office/drawing/2014/main" id="{A4EC3A78-AA06-4C42-821F-09B2C7948B59}"/>
            </a:ext>
          </a:extLst>
        </xdr:cNvPr>
        <xdr:cNvSpPr txBox="1">
          <a:spLocks noChangeArrowheads="1"/>
        </xdr:cNvSpPr>
      </xdr:nvSpPr>
      <xdr:spPr bwMode="auto">
        <a:xfrm>
          <a:off x="946084" y="1026163"/>
          <a:ext cx="5774639" cy="651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altLang="es-CO" sz="1100" b="0">
              <a:solidFill>
                <a:schemeClr val="tx2"/>
              </a:solidFill>
              <a:latin typeface="+mn-lt"/>
            </a:rPr>
            <a:t>Presentar los resultados definitivos de la evaluación al seguimiento de controles en riesgos acumulado al 30 de junio del 2021</a:t>
          </a:r>
          <a:r>
            <a:rPr lang="es-CO" altLang="es-CO" sz="1100" b="0" baseline="0">
              <a:solidFill>
                <a:schemeClr val="tx2"/>
              </a:solidFill>
              <a:latin typeface="+mn-lt"/>
            </a:rPr>
            <a:t> </a:t>
          </a:r>
          <a:r>
            <a:rPr lang="es-CO" altLang="es-CO" sz="1100" b="0">
              <a:solidFill>
                <a:schemeClr val="tx2"/>
              </a:solidFill>
              <a:latin typeface="+mn-lt"/>
            </a:rPr>
            <a:t>desde los procesos a nivel central y las Direcciones Territoriales.</a:t>
          </a:r>
        </a:p>
      </xdr:txBody>
    </xdr:sp>
    <xdr:clientData/>
  </xdr:twoCellAnchor>
  <xdr:twoCellAnchor>
    <xdr:from>
      <xdr:col>1</xdr:col>
      <xdr:colOff>762000</xdr:colOff>
      <xdr:row>1</xdr:row>
      <xdr:rowOff>3923</xdr:rowOff>
    </xdr:from>
    <xdr:to>
      <xdr:col>10</xdr:col>
      <xdr:colOff>161925</xdr:colOff>
      <xdr:row>3</xdr:row>
      <xdr:rowOff>180975</xdr:rowOff>
    </xdr:to>
    <xdr:sp macro="" textlink="">
      <xdr:nvSpPr>
        <xdr:cNvPr id="6" name="Text Box 21">
          <a:extLst>
            <a:ext uri="{FF2B5EF4-FFF2-40B4-BE49-F238E27FC236}">
              <a16:creationId xmlns:a16="http://schemas.microsoft.com/office/drawing/2014/main" id="{19693604-CCD9-4B5C-ADC9-C945BF92D542}"/>
            </a:ext>
          </a:extLst>
        </xdr:cNvPr>
        <xdr:cNvSpPr txBox="1">
          <a:spLocks noChangeArrowheads="1"/>
        </xdr:cNvSpPr>
      </xdr:nvSpPr>
      <xdr:spPr bwMode="auto">
        <a:xfrm>
          <a:off x="981075" y="242048"/>
          <a:ext cx="7639050" cy="615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sz="1200" b="1" i="0" u="none" strike="noStrike" kern="1200">
              <a:solidFill>
                <a:schemeClr val="tx2"/>
              </a:solidFill>
              <a:effectLst/>
              <a:latin typeface="Arial" panose="020B0604020202020204" pitchFamily="34" charset="0"/>
              <a:ea typeface="+mn-ea"/>
              <a:cs typeface="+mn-cs"/>
            </a:rPr>
            <a:t>Reporte resultados del seguimiento en la aplicación de controles en riesgos</a:t>
          </a:r>
          <a:r>
            <a:rPr lang="es-CO" sz="1200"/>
            <a:t> </a:t>
          </a:r>
        </a:p>
        <a:p>
          <a:pPr algn="just" eaLnBrk="1" hangingPunct="1">
            <a:spcBef>
              <a:spcPct val="50000"/>
            </a:spcBef>
            <a:buFont typeface="Wingdings" panose="05000000000000000000" pitchFamily="2" charset="2"/>
            <a:buNone/>
          </a:pPr>
          <a:r>
            <a:rPr lang="es-CO" altLang="es-CO" sz="1200" b="1" i="1">
              <a:solidFill>
                <a:schemeClr val="tx2"/>
              </a:solidFill>
              <a:latin typeface="+mn-lt"/>
            </a:rPr>
            <a:t>Segundo</a:t>
          </a:r>
          <a:r>
            <a:rPr lang="es-CO" altLang="es-CO" sz="1200" b="1" i="1" baseline="0">
              <a:solidFill>
                <a:schemeClr val="tx2"/>
              </a:solidFill>
              <a:latin typeface="+mn-lt"/>
            </a:rPr>
            <a:t> trimestre 2021</a:t>
          </a:r>
          <a:r>
            <a:rPr lang="es-CO" altLang="es-CO" sz="1200" b="1" i="1">
              <a:solidFill>
                <a:schemeClr val="tx2"/>
              </a:solidFill>
              <a:latin typeface="+mn-lt"/>
            </a:rPr>
            <a:t>- Acumulado al 30</a:t>
          </a:r>
          <a:r>
            <a:rPr lang="es-CO" altLang="es-CO" sz="1200" b="1" i="1" baseline="0">
              <a:solidFill>
                <a:schemeClr val="tx2"/>
              </a:solidFill>
              <a:latin typeface="+mn-lt"/>
            </a:rPr>
            <a:t> </a:t>
          </a:r>
          <a:r>
            <a:rPr lang="es-CO" altLang="es-CO" sz="1200" b="1" i="1">
              <a:solidFill>
                <a:schemeClr val="tx2"/>
              </a:solidFill>
              <a:latin typeface="+mn-lt"/>
            </a:rPr>
            <a:t>de junio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Leonardo" refreshedDate="44431.409579513886" createdVersion="6" refreshedVersion="7" minRefreshableVersion="3" recordCount="74" xr:uid="{8012EB19-4790-4191-8806-5EF4A093570A}">
  <cacheSource type="worksheet">
    <worksheetSource ref="A3:AA77" sheet="Procesos"/>
  </cacheSource>
  <cacheFields count="28">
    <cacheField name="ID" numFmtId="0">
      <sharedItems/>
    </cacheField>
    <cacheField name="Proceso" numFmtId="0">
      <sharedItems count="22">
        <s v="Control Disciplinario"/>
        <s v="Direccionamiento Estratégico y Planeación"/>
        <s v="Gestión Agrológica"/>
        <s v="Gestión Cartográfica"/>
        <s v="Gestión Catastral"/>
        <s v="Gestión Contractual"/>
        <s v="Gestión de Comunicaciones y Mercadeo"/>
        <s v="Gestión de Servicios Administrativos"/>
        <s v="Gestión de Tecnologías de la Información"/>
        <s v="Gestión del Conocimiento, Investigación e Innovación"/>
        <s v="Gestión del Talento Humano"/>
        <s v="Gestión Documental"/>
        <s v="Gestión Financiera"/>
        <s v="Gestión Geodésica"/>
        <s v="Gestión Geográfica"/>
        <s v="Gestión Informática de Soporte"/>
        <s v="Gestión Jurídica"/>
        <s v="Regulación"/>
        <s v="Seguimiento  y Evaluación Institucional"/>
        <s v="Servicio al Ciudadano y Participación"/>
        <s v="Seguimiento y Evaluación Institucional" u="1"/>
        <s v="Gestión del Conocimiento, Investigación e Innovación " u="1"/>
      </sharedItems>
    </cacheField>
    <cacheField name="Riesgo" numFmtId="0">
      <sharedItems longText="1"/>
    </cacheField>
    <cacheField name="Control 1" numFmtId="0">
      <sharedItems longText="1"/>
    </cacheField>
    <cacheField name="Meta" numFmtId="0">
      <sharedItems containsSemiMixedTypes="0" containsString="0" containsNumber="1" containsInteger="1" minValue="0" maxValue="93"/>
    </cacheField>
    <cacheField name="Ejecutado" numFmtId="0">
      <sharedItems containsSemiMixedTypes="0" containsString="0" containsNumber="1" containsInteger="1" minValue="0" maxValue="93"/>
    </cacheField>
    <cacheField name="Avance" numFmtId="0">
      <sharedItems containsMixedTypes="1" containsNumber="1" containsInteger="1" minValue="0" maxValue="1"/>
    </cacheField>
    <cacheField name="Concepto OCI" numFmtId="0">
      <sharedItems/>
    </cacheField>
    <cacheField name="Control 2" numFmtId="0">
      <sharedItems containsBlank="1" longText="1"/>
    </cacheField>
    <cacheField name="Meta2" numFmtId="0">
      <sharedItems containsString="0" containsBlank="1" containsNumber="1" containsInteger="1" minValue="0" maxValue="28"/>
    </cacheField>
    <cacheField name="Ejecutado3" numFmtId="0">
      <sharedItems containsString="0" containsBlank="1" containsNumber="1" containsInteger="1" minValue="0" maxValue="28"/>
    </cacheField>
    <cacheField name="Avance4" numFmtId="10">
      <sharedItems containsMixedTypes="1" containsNumber="1" minValue="0" maxValue="1"/>
    </cacheField>
    <cacheField name="Concepto OCI6" numFmtId="0">
      <sharedItems containsBlank="1"/>
    </cacheField>
    <cacheField name="Control 3" numFmtId="0">
      <sharedItems containsBlank="1" longText="1"/>
    </cacheField>
    <cacheField name="Meta7" numFmtId="0">
      <sharedItems containsString="0" containsBlank="1" containsNumber="1" containsInteger="1" minValue="0" maxValue="173"/>
    </cacheField>
    <cacheField name="Ejecutado8" numFmtId="0">
      <sharedItems containsString="0" containsBlank="1" containsNumber="1" containsInteger="1" minValue="0" maxValue="173"/>
    </cacheField>
    <cacheField name="Avance9" numFmtId="0">
      <sharedItems containsBlank="1"/>
    </cacheField>
    <cacheField name="Concepto OCI11" numFmtId="0">
      <sharedItems containsMixedTypes="1" containsNumber="1" containsInteger="1" minValue="1" maxValue="1"/>
    </cacheField>
    <cacheField name="Control 4" numFmtId="0">
      <sharedItems containsBlank="1" longText="1"/>
    </cacheField>
    <cacheField name="Meta12" numFmtId="0">
      <sharedItems containsString="0" containsBlank="1" containsNumber="1" containsInteger="1" minValue="0" maxValue="21"/>
    </cacheField>
    <cacheField name="Ejecutado13" numFmtId="0">
      <sharedItems containsString="0" containsBlank="1" containsNumber="1" containsInteger="1" minValue="0" maxValue="21"/>
    </cacheField>
    <cacheField name="Avance14" numFmtId="10">
      <sharedItems containsBlank="1"/>
    </cacheField>
    <cacheField name="Concepto OCI16" numFmtId="0">
      <sharedItems containsMixedTypes="1" containsNumber="1" containsInteger="1" minValue="1" maxValue="1"/>
    </cacheField>
    <cacheField name="Conteo FAVORABLE" numFmtId="0">
      <sharedItems containsSemiMixedTypes="0" containsString="0" containsNumber="1" containsInteger="1" minValue="0" maxValue="4"/>
    </cacheField>
    <cacheField name="Conteo _x000a_No Favorable" numFmtId="0">
      <sharedItems containsSemiMixedTypes="0" containsString="0" containsNumber="1" containsInteger="1" minValue="0" maxValue="1"/>
    </cacheField>
    <cacheField name="Conteo SIN META" numFmtId="0">
      <sharedItems containsSemiMixedTypes="0" containsString="0" containsNumber="1" containsInteger="1" minValue="0" maxValue="2"/>
    </cacheField>
    <cacheField name="Conteo FAVORABLE ajustado" numFmtId="0">
      <sharedItems containsSemiMixedTypes="0" containsString="0" containsNumber="1" containsInteger="1" minValue="1" maxValue="4"/>
    </cacheField>
    <cacheField name="Porcentaje de favorabilidad" numFmtId="0" formula="'Conteo FAVORABLE ajustado'/ ('Conteo FAVORABLE ajustado'+'Conteo _x000a_No Favorable')"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Leonardo" refreshedDate="44431.488770023148" createdVersion="6" refreshedVersion="7" minRefreshableVersion="3" recordCount="330" xr:uid="{34BDE0BF-0816-4A25-8232-73561B32E962}">
  <cacheSource type="worksheet">
    <worksheetSource ref="A3:W333" sheet="Territoriales"/>
  </cacheSource>
  <cacheFields count="24">
    <cacheField name="ID" numFmtId="0">
      <sharedItems/>
    </cacheField>
    <cacheField name="Proceso" numFmtId="0">
      <sharedItems/>
    </cacheField>
    <cacheField name="Territorial" numFmtId="0">
      <sharedItems count="24">
        <s v="Atlántico"/>
        <s v="Bolívar"/>
        <s v="Boyacá"/>
        <s v="Caldas"/>
        <s v="Caquetá"/>
        <s v="Casanare"/>
        <s v="Cauca"/>
        <s v="Cesar"/>
        <s v="Córdoba"/>
        <s v="Cundinamarca"/>
        <s v="Guajira"/>
        <s v="Huila"/>
        <s v="Magdalena"/>
        <s v="Meta"/>
        <s v="Nariño"/>
        <s v="Norte de Santander"/>
        <s v="Quindío"/>
        <s v="Risaralda"/>
        <s v="Santander"/>
        <s v="Sucre"/>
        <s v="Valle del Cauca"/>
        <s v="Tolima"/>
        <s v="Valle" u="1"/>
        <s v="La Guajira" u="1"/>
      </sharedItems>
    </cacheField>
    <cacheField name="Riesgo" numFmtId="0">
      <sharedItems/>
    </cacheField>
    <cacheField name="Control 1" numFmtId="0">
      <sharedItems containsBlank="1" longText="1"/>
    </cacheField>
    <cacheField name="Meta" numFmtId="0">
      <sharedItems containsString="0" containsBlank="1" containsNumber="1" containsInteger="1" minValue="0" maxValue="5515"/>
    </cacheField>
    <cacheField name="Ejecutado" numFmtId="0">
      <sharedItems containsString="0" containsBlank="1" containsNumber="1" containsInteger="1" minValue="0" maxValue="5515"/>
    </cacheField>
    <cacheField name="Avance" numFmtId="10">
      <sharedItems containsMixedTypes="1" containsNumber="1" minValue="0" maxValue="1"/>
    </cacheField>
    <cacheField name="Concepto" numFmtId="0">
      <sharedItems containsBlank="1"/>
    </cacheField>
    <cacheField name="Control 2" numFmtId="0">
      <sharedItems containsBlank="1" longText="1"/>
    </cacheField>
    <cacheField name="Meta2" numFmtId="0">
      <sharedItems containsString="0" containsBlank="1" containsNumber="1" containsInteger="1" minValue="0" maxValue="118"/>
    </cacheField>
    <cacheField name="Ejecutado3" numFmtId="0">
      <sharedItems containsString="0" containsBlank="1" containsNumber="1" containsInteger="1" minValue="0" maxValue="118"/>
    </cacheField>
    <cacheField name="Avance4" numFmtId="10">
      <sharedItems containsMixedTypes="1" containsNumber="1" containsInteger="1" minValue="0" maxValue="1"/>
    </cacheField>
    <cacheField name="Concepto2" numFmtId="0">
      <sharedItems containsBlank="1"/>
    </cacheField>
    <cacheField name="Control 3" numFmtId="0">
      <sharedItems containsBlank="1" longText="1"/>
    </cacheField>
    <cacheField name="Meta7" numFmtId="0">
      <sharedItems containsString="0" containsBlank="1" containsNumber="1" containsInteger="1" minValue="0" maxValue="6"/>
    </cacheField>
    <cacheField name="Ejecutado8" numFmtId="0">
      <sharedItems containsString="0" containsBlank="1" containsNumber="1" containsInteger="1" minValue="0" maxValue="6"/>
    </cacheField>
    <cacheField name="Avance9" numFmtId="10">
      <sharedItems containsMixedTypes="1" containsNumber="1" containsInteger="1" minValue="0" maxValue="1"/>
    </cacheField>
    <cacheField name="Concepto3" numFmtId="0">
      <sharedItems containsBlank="1"/>
    </cacheField>
    <cacheField name="Conteo FAVORABLE" numFmtId="0">
      <sharedItems containsSemiMixedTypes="0" containsString="0" containsNumber="1" containsInteger="1" minValue="0" maxValue="3"/>
    </cacheField>
    <cacheField name="Conteo _x000a_No Favorable" numFmtId="0">
      <sharedItems containsSemiMixedTypes="0" containsString="0" containsNumber="1" containsInteger="1" minValue="0" maxValue="2"/>
    </cacheField>
    <cacheField name="Conteo SIN META" numFmtId="0">
      <sharedItems containsSemiMixedTypes="0" containsString="0" containsNumber="1" containsInteger="1" minValue="0" maxValue="2"/>
    </cacheField>
    <cacheField name="Conteo FAVORABLE ajustado" numFmtId="0">
      <sharedItems containsSemiMixedTypes="0" containsString="0" containsNumber="1" containsInteger="1" minValue="0" maxValue="3"/>
    </cacheField>
    <cacheField name="Porcentaje de favorabilidad Territoriales" numFmtId="0" formula="'Conteo FAVORABLE ajustado'/('Conteo FAVORABLE ajustado'+'Conteo _x000a_No Favorabl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s v="CDI-1"/>
    <x v="0"/>
    <s v="Incumplimiento de términos en los procesos Disciplinarios"/>
    <s v="Desde Sede Central se hace seguimiento semestralmente a los procesos disciplinarios por parte del (de  los) profesional(es) designado(s) para esta actividad dentro del GIT Control Disciplinario,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para que actualice e iguale la información. _x000a__x000a_Evidencia:  _x000a_1. Registro de asistencia y/o Convocatoria a reunión vía correo electrónico donde se verifica el estado del expediente. (Control de Legalidad)_x000a_2. Comunicaciones Internas enviadas por correo electrónico con información sobre la normatividad disciplinaria vigente y el código de ética"/>
    <n v="1"/>
    <n v="2"/>
    <n v="1"/>
    <s v="Concepto Favorable"/>
    <m/>
    <m/>
    <m/>
    <s v=""/>
    <m/>
    <m/>
    <m/>
    <m/>
    <m/>
    <s v=""/>
    <m/>
    <m/>
    <m/>
    <m/>
    <s v=""/>
    <n v="1"/>
    <n v="0"/>
    <n v="0"/>
    <n v="1"/>
  </r>
  <r>
    <s v="CDI-2"/>
    <x v="0"/>
    <s v="Actos indebidos por acción u omisión para favorecer a Funcionarios o exfuncionarios en el desarrollo del proceso disciplinario"/>
    <s v="Desde Sede Central se hace seguimiento semestralmente a los procesos disciplinarios por parte del (de  los) profesional(es) designado(s) para esta actividad dentro del GIT Control Disciplinario,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para que actualice e iguale la información. _x000a__x000a_Evidencia:  _x000a_1. Registro de asistencia y/o Convocatoria a reunión vía correo electrónico donde se verifica el estado del expediente. (Control de Legalidad)_x000a_2. Comunicaciones Internas enviadas por correo electrónico con información sobre la normatividad disciplinaria vigente y el código de ética"/>
    <n v="1"/>
    <n v="2"/>
    <n v="1"/>
    <s v="Concepto Favorable"/>
    <m/>
    <m/>
    <m/>
    <s v=""/>
    <m/>
    <m/>
    <m/>
    <m/>
    <m/>
    <s v=""/>
    <m/>
    <m/>
    <m/>
    <m/>
    <s v=""/>
    <n v="1"/>
    <n v="0"/>
    <n v="0"/>
    <n v="1"/>
  </r>
  <r>
    <s v="DEP-1"/>
    <x v="1"/>
    <s v="  Incumplimiento en la ejecución del presupuesto de inversión y en las metas proyecto y PND"/>
    <s v="El responsable asignado en la Oficina Asesora de Planeación (OAP) realiza seguimiento mensu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_x000a__x000a_Evidencia: Acta de Comité de Gestión y desempeño reflejando el seguimiento del plan y/o alertas a los ordenadores del gasto (si aplica)"/>
    <n v="3"/>
    <n v="3"/>
    <n v="1"/>
    <s v="Concepto Favorable"/>
    <s v="El responsable asignado en la Oficina Asesora de Planeación (OAP) realiza seguimiento al cumplimiento de presupuesto de inversión y metas institucionales por parte de los responsables, a través del envío de alertas mensualmente por correo electrónico. En caso de que se presenten novedades en el cumplimiento, se realiza monitoreo al responsable de su ejecución para generar acciones tendientes a completar las metas proyectadas. _x000a__x000a_Evidencias: Correo con las alertas de cumplimiento de presupuesto de inversión y metas institucionales remitidas al ordenador del gasto."/>
    <n v="3"/>
    <n v="3"/>
    <n v="1"/>
    <s v="Concepto Favorable"/>
    <s v="El responsable asignado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_x000a__x000a_Evidencia: Correo de aprobación de la viabilidad generada"/>
    <n v="173"/>
    <n v="173"/>
    <s v="Concepto Favorable"/>
    <n v="1"/>
    <m/>
    <m/>
    <m/>
    <m/>
    <s v=""/>
    <n v="3"/>
    <n v="0"/>
    <n v="0"/>
    <n v="3"/>
  </r>
  <r>
    <s v="DEP-2"/>
    <x v="1"/>
    <s v="Desarticulación de los elementos del Plan Estratégico Institucional (PEI) con los planes y proyectos del IGAC"/>
    <s v="El responsable asignado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_x000a__x000a_Evidencia: Informe de gestión consolidado y entregado por la OAP con la información entregada por el responsable y/o correos electrónicos enviados por la Oficina Asesora de Planeación para la alineación con el informe de gestión."/>
    <n v="0"/>
    <n v="0"/>
    <s v=""/>
    <s v="Sin meta asignada en el periodo"/>
    <s v="El responsable asignado en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_x000a__x000a_Evidencias: Pantallazos del control de formulación técnica y/o fichas EBI actualizadas para conocer la aceptación o rechazo de la propuesta de actualización del proyecto. "/>
    <n v="9"/>
    <n v="9"/>
    <n v="1"/>
    <s v="Concepto Favorable"/>
    <s v="El responsable asignado en la Oficina Asesora de Planeación (OAP) revisa anualmente la articulación del marco estratégico del IGAC frente a los planes, metas y proyectos de inversión vigentes,_x000a_comunicando esta información por cualquiera de los medios internos establecidos por la entidad a las áreas u oficinas responsables de proyectos, para su identificación y apropiación.  En caso de que se presenten novedades en el envío de estas comucaciones, se utilizaran medios alternativos para dar a conocer la articulación del marco estratégico. _x000a__x000a_Evidencia: Comunicaciones, piezas gráficas, publicaciones realizadas y/o registros de asistencia; y Registro de los medios alternativos utilizados (si aplica)."/>
    <n v="0"/>
    <n v="0"/>
    <s v="Sin meta asignada en el periodo"/>
    <s v=""/>
    <m/>
    <m/>
    <m/>
    <m/>
    <s v=""/>
    <n v="1"/>
    <n v="0"/>
    <n v="2"/>
    <n v="3"/>
  </r>
  <r>
    <s v="DEP-3"/>
    <x v="1"/>
    <s v="Inconsistencias en la información reportada en los aplicativos internos y externos de la entidad"/>
    <s v="El responsable asignado en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_x000a__x000a_Evidencia: Correo electrónico con la notificación de cierre de periodo y/o correo electrónico para corregir información (Si aplica)."/>
    <n v="4"/>
    <n v="4"/>
    <n v="1"/>
    <s v="Concepto Favorable"/>
    <s v="El responsable en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_x000a__x000a_Evidencia: Reporte de usuarios registrados en los aplicativos de competencia del proceso de Direccionamiento Estratégico y Planeación, verificado por el responsable de la OAP. "/>
    <n v="0"/>
    <n v="0"/>
    <s v=""/>
    <s v="Sin meta asignada en el periodo"/>
    <s v="El responsable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_x000a__x000a_Evidencia: Correo electrónico de Visto Bueno de la OAP para el cargue en SINERGIA o Correo electrónico de notificación de cargue por el responsable."/>
    <n v="4"/>
    <n v="4"/>
    <s v="Concepto Favorable"/>
    <n v="1"/>
    <m/>
    <m/>
    <m/>
    <m/>
    <s v=""/>
    <n v="2"/>
    <n v="0"/>
    <n v="1"/>
    <n v="3"/>
  </r>
  <r>
    <s v="DEP-4"/>
    <x v="1"/>
    <s v="Posibilidad de incumplimiento de la meta de implementación del MIPG en la entidad"/>
    <s v="El responsable asignado en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_x000a__x000a_Evidencias: Planes institucionales articulados con MIPG y aprobados por el Comité."/>
    <n v="0"/>
    <n v="0"/>
    <s v=""/>
    <s v="Sin meta asignada en el periodo"/>
    <s v="El responsable asignado en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_x000a__x000a_Evidencias: Archivo de acciones consolidadas para la implementación del FURAG."/>
    <n v="1"/>
    <n v="1"/>
    <n v="1"/>
    <s v="Concepto Favorable"/>
    <s v="El responsable asignado en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_x000a__x000a_Evidencias: Resultados del mecanismo de evaluación utilizado y/o material evidencia de la evaluación realizada. "/>
    <n v="1"/>
    <n v="1"/>
    <s v="Concepto Favorable"/>
    <n v="1"/>
    <s v="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_x000a__x000a_Evidencias: Presentación del desempeño institucional a la Alta Dirección, Acta de Comité presentación de resultados y/o plan de acción establecido desde la Alta Dirección."/>
    <n v="1"/>
    <n v="1"/>
    <s v="Concepto Favorable"/>
    <n v="1"/>
    <n v="3"/>
    <n v="0"/>
    <n v="1"/>
    <n v="4"/>
  </r>
  <r>
    <s v="DEP-5"/>
    <x v="1"/>
    <s v=" Gestión inadecuada de los impactos ambientales generados por la entidad"/>
    <s v="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_x000a__x000a_Evidencia:  Matriz de identificación y cumplimiento legal Ambiental actualizada y/o Matriz de Identificación de aspectos y valoración de impactos ambientales actualizada; y Sensibilizaciones realizadas (si aplica). "/>
    <n v="0"/>
    <n v="0"/>
    <s v=""/>
    <s v="Sin meta asignada en el periodo"/>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responsable del SGA se comunicará con la persona que remitió el correo de seguimiento para que se hagan los ajustes pertinentes._x000a__x000a_Evidencia: Plan de Trabajo Ambiental con el seguimiento trimestral, incluyendo los ajustes a los que haya lugar."/>
    <n v="1"/>
    <n v="1"/>
    <n v="1"/>
    <s v="Concepto Favorable"/>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s v="Concepto Favorable"/>
    <n v="1"/>
    <m/>
    <m/>
    <m/>
    <m/>
    <s v=""/>
    <n v="2"/>
    <n v="0"/>
    <n v="1"/>
    <n v="3"/>
  </r>
  <r>
    <s v="GAG-2"/>
    <x v="2"/>
    <s v="Incumplimiento en la elaboración de los productos programados en el proceso de Gestión Agrológica"/>
    <s v="El Subdirector de Agrología realiza seguimiento trimestral al reporte y análisis de las metas e indicadores en los Comites de Coordinación, con el fin de verificar el cumplimiento en la generación de los productos programados por el proceso de Gestión Agrológica. En caso de que se detecten desviaciones se analizan las causas y se determinan las acciones que deben adelantar los responsables._x000a__x000a_Evidencia: Reporte del seguimiento de metas e indicadores y acciones evidenciados en el acta del Comité de Coordinación y registro de asistencia."/>
    <n v="1"/>
    <n v="1"/>
    <n v="1"/>
    <s v="Concepto Favorable"/>
    <m/>
    <m/>
    <m/>
    <s v=""/>
    <m/>
    <m/>
    <m/>
    <m/>
    <m/>
    <s v=""/>
    <m/>
    <m/>
    <m/>
    <m/>
    <s v=""/>
    <n v="1"/>
    <n v="0"/>
    <n v="0"/>
    <n v="1"/>
  </r>
  <r>
    <s v="GAG-3"/>
    <x v="2"/>
    <s v="Calidad deficiente de los productos generados por la Gestión Agrológica"/>
    <s v="El Facilitador del Sistema de Gestión Integrado (SGI) o el Profesional de Control de Calidad del proyecto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_x000a__x000a_Evidencia: Listas de chequeo diligenciadas, la actualización de la documentación según aplique y soportes de la reinducción o cambio de actividad (si aplica)."/>
    <n v="2"/>
    <n v="3"/>
    <n v="1"/>
    <s v="Concepto Favorable"/>
    <s v="Los Profesionales asignados de cada proyecto o convenio en la Subdirección de Agrología, aplican los controles de calidad establecidos en el proceso de Gestión Agrológica, reportando mensualmente el estado de los proyectos o convenios, con el propósito de verificar que se cumplen todos los parámetros establecidos en cada etapa del proceso. En caso de encontrar desviaciones se regresa a la etapa anterior para su corrección o se realizan reprocesos. _x000a__x000a_Evidencia: Reporte mensual del estado de los proyectos o convenios y/o evidencias de reprocesos según aplique."/>
    <n v="3"/>
    <n v="3"/>
    <n v="1"/>
    <s v="Concepto Favorable"/>
    <m/>
    <m/>
    <m/>
    <m/>
    <s v=""/>
    <m/>
    <m/>
    <m/>
    <m/>
    <s v=""/>
    <n v="2"/>
    <n v="0"/>
    <n v="0"/>
    <n v="2"/>
  </r>
  <r>
    <s v="GAG-4"/>
    <x v="2"/>
    <s v="Pérdida de la muestra de suelos"/>
    <s v="El Profesional en el GIT de Gestión de Suelos y Aplicaciones Agrológicas, cada vez que se requiera, envía las muestras de las comisiones de campo al Laboratorio Nacional de Suelos (LNS). Posteriormente,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 el envío de una nueva muestra._x000a__x000a_Evidencias: Formato Control de envío y recepción de muestras, planillas del correo certificado y soportes del seguimiento o solicitud de una nueva muestra (si aplica)."/>
    <n v="64"/>
    <n v="64"/>
    <n v="1"/>
    <s v="Concepto Favorable"/>
    <s v="El profesional de apoyo al SGI en el LNS una vez cada dos meses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_x000a__x000a_Evidencia: Listas de chequeo aplicadas y/o soportes de la reinducción (si aplica)"/>
    <n v="2"/>
    <n v="3"/>
    <n v="1"/>
    <s v="Concepto Favorable"/>
    <m/>
    <m/>
    <m/>
    <m/>
    <s v=""/>
    <m/>
    <m/>
    <m/>
    <m/>
    <s v=""/>
    <n v="2"/>
    <n v="0"/>
    <n v="0"/>
    <n v="2"/>
  </r>
  <r>
    <s v="GAG-6"/>
    <x v="2"/>
    <s v="Posibilidad de la manipulación de la información o en el manejo de las muestras del LNS y/o alteración de los resultados de los productos agrológicos para beneficio propio o de un tercero"/>
    <s v="El Facilitador del Sistema de Gestión Integrado (SGI) o el Profesional de Control de Calidad del proyecto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_x000a__x000a_Evidencia: Listas de chequeo diligenciadas, la actualización de la documentación según aplique y soportes de la reinducción o cambio de actividad (si aplica)."/>
    <n v="2"/>
    <n v="3"/>
    <n v="1"/>
    <s v="Concepto Favorable"/>
    <s v="El Profesional de calidad en el LNS evalúa trimestralmente las cartas control de los procesos en curso, con el fin de garantizar el control de los procedimientos analíticos. En caso de encontrar comportamientos anormales o atípicos, se realiza el análisis de causs y se determinan las acciones que se deben llevar a cabo para identificar la falla y corregirla posteriormente. _x000a__x000a_Evidencia: Formato de Evaluación de las cartas control "/>
    <n v="1"/>
    <n v="1"/>
    <n v="1"/>
    <s v="Concepto Favorable"/>
    <s v="Cada vez que se realice una solicitud de muestra para análisis químico, físico, mineralógico y biológico, el responsable de la recepción del LNS debe entregar únicamente la orden de consignación al usuario y por ningún motivo entregar datos como el número de solicitud, de laboratorio de las muestras o datos como quienes seran los encargados de realizar su analisis, con el fin de que los análistas intervinientes en el proceso desconozcan la identidad del usuario quien realizó la solicitud y de que el cliente no conozca los datos con respecto a la identificación de sus muestras y quienes seran los encargados de analizarlas; y así garantizar la confidencialidad e imparcialidad en las actividades y en el  manejo de las muestras en el laboratorio. En caso de que el usuario requiera  tener mayor información se debe aplicar lo establecido en el procedimiento &quot;Análisis de muestras en el LNS&quot;, y en todo caso evitar que se revele información sobre las personas involucradas en la ejecución de analisis de las muestras._x000a__x000a_Evidencia: Compromiso firmados de confidencialidad, imparcialidad e independencia por parte del responsable de la recepción en el LNS."/>
    <n v="1"/>
    <n v="1"/>
    <s v="Concepto Favorable"/>
    <n v="1"/>
    <s v="Cada vez que ingrese un funcionario o contratista a desarrollar actividades en el Laboratorio Nacional de Suelos, el responsable o el profesional apoyo del SGI debe verificar que se firme el compromiso de confidencialidad, imparcialidad e independencia con el fin de garantizar que todas las personas se comprometan a implementar y mantener los lineamientos de imparcialidad establecidos en el laboratorio, en caso de encontrar desviaciones se debe informar al coordinador del laboratorio y al responsable del SGI para que se tomen las medidas pertinentes._x000a__x000a_Evidencia: Compromisos firmados de confidencialidad, imparcialidad e independencia."/>
    <n v="21"/>
    <n v="21"/>
    <s v="Concepto Favorable"/>
    <n v="1"/>
    <n v="4"/>
    <n v="0"/>
    <n v="0"/>
    <n v="4"/>
  </r>
  <r>
    <s v="GAG-7"/>
    <x v="2"/>
    <s v="Pérdida de Confidencialidad, Integridad y Disponibilidad de los activos de información "/>
    <s v="Objetivo de Control Orientado a seguridad de la información: A.11.1.3 - Seguridad de oficinas, recintos e instalaciones_x000a__x000a_Los Coordinadores de los GITs o el profesional designado, realiza la custodia de los discos externos (Paso de información) y portátiles con la información repositorio de la Subdirección de Agrología, en un inmobiliario bajo llave, cada vez que sea requerido realiza el préstamo de equipos y diligencia la lista de chequeo facilitativo &quot;Lista de control y entrada de salida de equipos&quot;. En caso de detectar desviaciones el control es ejecutado por la secretaria de la subdirección quien también  tiene una copia de la llave.  _x000a__x000a_Evidencia: Lista de control de entrada y salida de equipos y/o registro de asistencia."/>
    <n v="1"/>
    <n v="1"/>
    <n v="1"/>
    <s v="Concepto Favorable"/>
    <s v="Objetivo de Control Orientado a seguridad de la información: A.9.2.5 - Revisión de los derechos de acceso de usuarios_x000a__x000a_Los profesionales designados realizan el seguimiento trimestral al control de acceso de los usuarios con roles asignados para el ingreso del SIGA y NETAPP, con el fin de verificar que solo ingresan personas autorizadas. En caso de encontrar usuarios con acceso habilitado y sin autorización, se comunica con el proceso de Gestión Informática de Soporte para que le retiren los permisos._x000a__x000a_Evidencia:  Informe de asignación de usuarios con acceso al SIGA y NETAPP y/o solicitud y respuesta de novedades de usuarios."/>
    <n v="1"/>
    <n v="1"/>
    <n v="1"/>
    <s v="Concepto Favorable"/>
    <s v="Objetivo de Control Orientado a seguridad de la información: A.8.1.3 -  Uso aceptable de los activos_x000a__x000a_Los profesionales designados realizan la validación, depuración y migración de la información agrológica a la NETAPP cuando sea necesario, por medio de la revisión de la información almacenada en los diferentes dispositivos de almacenamiento de la Subdirección de Agrología para dejar las versiones finales y garantizar su adecuado almacenamiento. En caso que no se logre realizar la depuración o migración de la información se comunica con el proceso de Gestión Informática y de Soporte para solucionar el problema y poder continuar con el proceso._x000a__x000a_Evidencia: Informe de migración de la información a la NETAPP."/>
    <n v="9"/>
    <n v="9"/>
    <s v="Concepto Favorable"/>
    <n v="1"/>
    <s v="Objetivo de Control Orientado a seguridad de la información: A.11.2.4 -  Mantenimiento de equipos_x000a__x000a_El profesional de metrología mensualmente realiza el seguimiento a la ejecución de los servicios de mantenimiento y calibración de los equipos del Laboratorio Nacional de Suelos de acuerdo al cronograma de mantenimiento, calibración y verificación de equipos, con el fin de verificar su cumplimiento. En caso de que no se estén realizando de forma oportuna se comunica con el coordinador del LNS y el Responsable del SGI  para gestionar su ejecución lo  más pronto posible._x000a__x000a_Evidencia: Informe del mantenimiento, calibración y verificación de equipos y/o certificados de calibración y/o mantenimiento."/>
    <n v="0"/>
    <n v="1"/>
    <s v="Concepto Favorable"/>
    <s v=""/>
    <n v="4"/>
    <n v="0"/>
    <n v="0"/>
    <n v="4"/>
  </r>
  <r>
    <s v="GCA-1"/>
    <x v="3"/>
    <s v="Incumplimiento de las especificaciones y estándares de producción cartográfica"/>
    <s v="Antes y después de la comisión, el Coordinador del GIT de Producción Cartográfica o Funcionario asignado a comisión de campo, realiza verificación de equipos para control terrestre y clasificación de campo para realizar el trabajo asignado llevando a cabo pruebas de funcionamiento. En caso de encontrar fallas en los equipos, los reporta al responsable del almacén para que actualice el listado sobre el estado operativo de los equipos y se programe su revisión y mantenimiento respectivo._x000a__x000a_Evidencia: Formato con el registro de Verificación de equipos e instrumentos auxiliares geodésicos y topográficos."/>
    <n v="3"/>
    <n v="3"/>
    <n v="1"/>
    <s v="Concepto Favorable"/>
    <s v="En cada etapa de elaboración del producto cartográfico, el Coordinador del GIT de Producción Cartográfica o el Funcionario asignado que recibe el producto, verifica el cumplimiento de especificaciones y estándares de producción de la etapa anterior, registrando las observaciones en los formatos de listas de chequeo o de aseguramiento de la calidad. En caso de encontrar algún incumplimiento, informa al Profesional asignado por el Coordinador del GIT de Producción Cartográfica para que se tomen las acciones pertinentes. _x000a__x000a_Evidencias: Formatos de listas de chequeo o de aseguramiento de la calidad"/>
    <n v="3"/>
    <n v="3"/>
    <n v="1"/>
    <s v="Concepto Favorable"/>
    <s v="En cada proyecto, el responsable de la validación de los productos finales dentro del GIT de Producción Catográfica, realiza el seguimiento y control a los elementos de calidad establecidos en las especificaciones técnicas vigentes, mediante muestreo y verificación del cumplimiento de las mismas en los productos finales establecidos. En caso de presentarse no conformidades se genera un reporte para definir los tipos de ajuste a realizar si los hay, realizando la respectiva devolución hasta que cumpla con los parámetros de calidad. _x000a__x000a_Evidencia: Informe de aprobación o rechazo del producto cartográfico"/>
    <n v="3"/>
    <n v="3"/>
    <s v="Concepto Favorable"/>
    <n v="1"/>
    <m/>
    <m/>
    <m/>
    <m/>
    <s v=""/>
    <n v="3"/>
    <n v="0"/>
    <n v="0"/>
    <n v="3"/>
  </r>
  <r>
    <s v="GCA-2"/>
    <x v="3"/>
    <s v="Incumplimiento de los tiempos programados para la atención de requerimientos de usuarios internos y externos en la producción, actualización y disposición de información cartográfica básica"/>
    <s v="El funcionario o contratista del GIT de Producción Cartográfica asignado a una comisión para realizar el trabajo de control terrestre o clasificación de campo,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_x000a__x000a_Evidencia: Correos electrónicos remitidos a las autoridades civiles y militares del lugar, documentos de autoridades civiles y militares (cuando aplique) y/o prórrogas al contrato (cuando aplique)."/>
    <n v="3"/>
    <n v="3"/>
    <n v="1"/>
    <s v="Concepto Favorable"/>
    <s v="El Coordinador del GIT de Producción Cartográfica realiza seguimiento y control periódico a los cronogramas de trabajo y estándares de producción, indagando con los líderes de las etapas del proceso de producción a través de mesas de trabajo, los inconvenientes presentados o retrasos en las actividades. En caso de identificarse retrasos en la programación se definen los correctivos que se deben tomar para cumplir con la meta. _x000a__x000a_Evidencia: Actas de reunión, correos electrónicos, grabaciones de reunión u otro material soporte de las mesas de trabajo realizadas. "/>
    <n v="3"/>
    <n v="3"/>
    <n v="1"/>
    <s v="Concepto Favorable"/>
    <m/>
    <m/>
    <m/>
    <m/>
    <s v=""/>
    <m/>
    <m/>
    <m/>
    <m/>
    <s v=""/>
    <n v="2"/>
    <n v="0"/>
    <n v="0"/>
    <n v="2"/>
  </r>
  <r>
    <s v="GCA-3"/>
    <x v="3"/>
    <s v="Recibir dádivas para alterar u omitir información en las diferentes etapas del proceso de producción cartográfica básica para beneficio propio o de un particular."/>
    <s v="Mínimo una vez al año cada Coordinador del GIT perteneciente a la Subdirección de Geografía y Cartografía, verifica los roles de los usuarios en el aplicativo GEOCARTO, el acceso a las carpetas en los servidores y la restricción de dispositivos externos, conforme a las funciones y responsabilidades que tiene cada funcionario o contratista; y reporta al GIT de Administración de la información geodésica, cartográfica y geográfica a través de correo electrónico. En caso de encontrar diferencias, solicita el cambio respectivo._x000a__x000a_Evidencia: Correo electrónico informando los resultados de la verificación de roles y usuarios."/>
    <n v="1"/>
    <n v="0"/>
    <n v="0"/>
    <s v="Concepto No Favorable"/>
    <s v="Cada vez que se registra una solicitud en GEOCARTO el Coordinador del GIT o su delegado perteneciente a la Subdirección de Geografía y Cartografía, debe revisar la solicitud de productos para usuarios y aprobarla a través de este software, corroborando su pertinencia. En caso de encontrar una solicitud de una información que no se requiera para el trabajo a realizar, la rechaza a través de GEOCARTO. _x000a__x000a_Evidencia: Pantallazo y/o listado de las solicitudes del sistema GEOCARTO aprobadas."/>
    <n v="0"/>
    <n v="0"/>
    <s v=""/>
    <s v="Sin meta asignada en el periodo"/>
    <m/>
    <m/>
    <m/>
    <m/>
    <s v=""/>
    <m/>
    <m/>
    <m/>
    <m/>
    <s v=""/>
    <n v="0"/>
    <n v="1"/>
    <n v="1"/>
    <n v="1"/>
  </r>
  <r>
    <s v="GCA-4"/>
    <x v="3"/>
    <s v="Pérdida de Integridad y Disponibilidad del activo de información"/>
    <s v="Objetivo de Control Orientado a seguridad de la información: A.11.1.3 - Seguridad de oficinas, recintos e instalaciones_x000a__x000a_El Coordinador del GIT Administración de la Información Geodésica, Cartográfica y Geográfica, designa un responsable custodio de la llave con la cual se accede a la bóveda. En caso de que un usuario de Gestión Documental o del GIT Administración de la Información Geodésica, Cartográfica y Geográfica requiera ingresar es usuario responsable custodio realiza el acompañamiento respectivo todo el tiempo._x000a__x000a_Evidencia: Solicitud de ingreso"/>
    <n v="1"/>
    <n v="1"/>
    <n v="1"/>
    <s v="Concepto Favorable"/>
    <s v="Objetivo de Control Orientado a seguridad de la información: A.8.2.3 - Manejo de activos_x000a__x000a_El Coordinador del Grupo Interno de Trabajo Administración de la Información Geodésica, Cartográfica y Geográfica mensualmente realiza un reporte en el PAA donde documenta el número de aerografías que se encuentran en rollos físicos y las cuales han sido digitalizadas._x000a__x000a_Evidencia: Reporte mensual en el PAA."/>
    <n v="1"/>
    <m/>
    <n v="0"/>
    <s v="Concepto Favorable"/>
    <m/>
    <m/>
    <m/>
    <m/>
    <s v=""/>
    <m/>
    <m/>
    <m/>
    <m/>
    <s v=""/>
    <n v="2"/>
    <n v="0"/>
    <n v="0"/>
    <n v="2"/>
  </r>
  <r>
    <s v="GCA-5"/>
    <x v="3"/>
    <s v="Pérdida de Confidencialidad, Integridad y Disponibilidad del activo de información "/>
    <s v="Objetivo de Control Orientado a seguridad de la información: A.11.1.2- Controles físicos de entrada_x000a__x000a_El Coordinador del GIT de Producción Cartográfica diligencia el formato &quot;Préstamo de documentos&quot; cada vez que un usuario le hace un requerimiento de información de forma presencial. En caso de que no se encuentre el Coordinador, la secretaria de la Subdirección puede ingresar al archivo y hacer el Préstamo de los documentos solicitados._x000a__x000a_Evidencia: Formato &quot;Préstamo de documentos&quot; diligenciado"/>
    <n v="0"/>
    <n v="0"/>
    <s v=""/>
    <s v="Sin meta asignada en el periodo"/>
    <s v="Objetivo de Control Orientado a seguridad de la información: A.9.2.1 - Registro y cancelación del registro de usuarios_x000a__x000a_El Coordinador de cada GIT de la Subdirección solicita por medio de la generación de un ticket por la mesa de servicios de TI, la asignación de un perfil en el GEOCARTO a un usuario con limitación de accesos para la consulta y revisión de repositorios de acuerdo con la competencia del usuario. En caso de que no se encuentre el coordinador la subdirección puede generar el ticket de solicitud._x000a__x000a_Evidencia: Ticket Solicitud Mesa de Servicios."/>
    <n v="0"/>
    <n v="2"/>
    <s v=""/>
    <s v="Concepto Favorable"/>
    <m/>
    <m/>
    <m/>
    <m/>
    <s v=""/>
    <m/>
    <m/>
    <m/>
    <m/>
    <s v=""/>
    <n v="1"/>
    <n v="0"/>
    <n v="1"/>
    <n v="2"/>
  </r>
  <r>
    <s v="GCA-6"/>
    <x v="3"/>
    <s v="Pérdida de Integridad y Disponibilidad del activo de información "/>
    <s v="Objetivo de Control Orientado a seguridad de la información:  A.8.2.2- Etiquetado de la información_x000a__x000a_El Supervisor tiene una llave para acceder al archivo del primer piso donde se encuentra la información que es requerida para la operación del avión y se almacena cuando sea requerido en el archivo de acuerdo con lo establecido en las tablas de retención documental. En caso de que el supervisor no se encuentre el Técnico de Línea  del Avión puede almacenar esta información._x000a__x000a_Evidencia: Tablas de retención documental."/>
    <n v="0"/>
    <n v="0"/>
    <s v=""/>
    <s v="Sin meta asignada en el periodo"/>
    <m/>
    <m/>
    <m/>
    <s v=""/>
    <m/>
    <m/>
    <m/>
    <m/>
    <m/>
    <s v=""/>
    <m/>
    <m/>
    <m/>
    <m/>
    <s v=""/>
    <n v="0"/>
    <n v="0"/>
    <n v="1"/>
    <n v="1"/>
  </r>
  <r>
    <s v="GCT-1"/>
    <x v="4"/>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m/>
    <s v=""/>
    <m/>
    <m/>
    <m/>
    <m/>
    <s v=""/>
    <n v="1"/>
    <n v="0"/>
    <n v="0"/>
    <n v="1"/>
  </r>
  <r>
    <s v="GCT-2"/>
    <x v="4"/>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12"/>
    <n v="12"/>
    <n v="1"/>
    <s v="Concepto Favorable"/>
    <m/>
    <m/>
    <m/>
    <s v=""/>
    <m/>
    <m/>
    <m/>
    <m/>
    <m/>
    <s v=""/>
    <m/>
    <m/>
    <m/>
    <m/>
    <s v=""/>
    <n v="1"/>
    <n v="0"/>
    <n v="0"/>
    <n v="1"/>
  </r>
  <r>
    <s v="GCT-3"/>
    <x v="4"/>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m/>
    <s v=""/>
    <m/>
    <m/>
    <m/>
    <m/>
    <s v=""/>
    <n v="1"/>
    <n v="0"/>
    <n v="0"/>
    <n v="1"/>
  </r>
  <r>
    <s v="GCT-4"/>
    <x v="4"/>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m/>
    <s v=""/>
    <m/>
    <m/>
    <m/>
    <m/>
    <s v=""/>
    <n v="1"/>
    <n v="0"/>
    <n v="0"/>
    <n v="1"/>
  </r>
  <r>
    <s v="GCT-5"/>
    <x v="4"/>
    <s v="Pérdida de Disponibilidad, Confidencialidad e Integridad del activo de información"/>
    <s v="Objetivo de Control Orientado a seguridad de la información: A.9.2.1 - Registro y cancelación del registro de usuarios_x000a__x000a_El Coordinador del GIT de información Catastral realiza la asignación del permiso de consulta de la información catastral en su componente alfanumérico nacional de acuerdo con la solicitud realizada por un Subdirector, Jefe de Oficina o Coordinador a través del envío de un correo electrónico a subcatastro@igac.gov.co._x000a__x000a_Evidencia: Correo electrónico de solicitud."/>
    <n v="0"/>
    <n v="0"/>
    <s v=""/>
    <s v="Concepto Favorable"/>
    <m/>
    <m/>
    <m/>
    <s v=""/>
    <m/>
    <m/>
    <m/>
    <m/>
    <m/>
    <s v=""/>
    <m/>
    <m/>
    <m/>
    <m/>
    <s v=""/>
    <n v="1"/>
    <n v="0"/>
    <n v="0"/>
    <n v="1"/>
  </r>
  <r>
    <s v="GCO-1"/>
    <x v="5"/>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3"/>
    <n v="3"/>
    <n v="1"/>
    <s v="Concepto Favorable"/>
    <s v="El responsable en el GIT de Gestión Contractual realiza seguimiento al cargue de los informes de supervisión y envía alertas mensuales a los responsables con el fin de que el supervisor incluya la documentación completa en el SECOP. En caso de evidenciar inconsistencias o faltantes, dentro de la misma alerta se reporta para su corrección. _x000a__x000a_Evidencias: Correo electrónico con la alerta mensual."/>
    <n v="3"/>
    <n v="3"/>
    <n v="1"/>
    <s v="Concepto Favorable"/>
    <m/>
    <m/>
    <m/>
    <m/>
    <s v=""/>
    <m/>
    <m/>
    <m/>
    <m/>
    <s v=""/>
    <n v="2"/>
    <n v="0"/>
    <n v="0"/>
    <n v="2"/>
  </r>
  <r>
    <s v="GCO-2"/>
    <x v="5"/>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3"/>
    <n v="3"/>
    <n v="1"/>
    <s v="Concepto Favorable"/>
    <s v="El responsable en el GIT de Gestión Contractual verificará el cumplimiento de los requisitos de la contratación y en caso de presentar inconsistencias se devolverá mediante lista de chequeo para las respectivas correcciones. _x000a__x000a_Evidencia: Correo remitido (si aplica) o lista de chequeo.                                                                                              "/>
    <n v="3"/>
    <n v="3"/>
    <n v="1"/>
    <s v="Concepto Favorable"/>
    <m/>
    <m/>
    <m/>
    <m/>
    <s v=""/>
    <m/>
    <m/>
    <m/>
    <m/>
    <s v=""/>
    <n v="2"/>
    <n v="0"/>
    <n v="0"/>
    <n v="2"/>
  </r>
  <r>
    <s v="GCO-3"/>
    <x v="5"/>
    <s v="Pérdida de bienes de las instalaciones del Almacén del IGAC"/>
    <s v="El responsable de la custodia de los activos o elementos del Almacén solicita reporte mensual de la apertura y cierre de las bodegas a la empresa de vigilancia y seguridad a cargo, con el fin de verificar las fechas de apertura, cierre y novedades relevantes presentadas, propendiendo por el manejo y custodia eficiente de los recursos físicos._x000a__x000a_Evidencias:  Reporte mensual recibido por la empresa de seguridad y reporte de novedades realizadas por el Almacén._x000a_"/>
    <n v="3"/>
    <n v="3"/>
    <n v="1"/>
    <s v="Concepto Favorable"/>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3"/>
    <s v=""/>
    <s v="Concepto Favorable"/>
    <s v="El responsable del Almacén y el Coordinador del GIT de Gestión Contractual verifican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_x000a__x000a_Evidencias: Formato de inducción a contratistas diligenciado y firmado, registros de asistencia a socializaciones, material fotográfico y/o correos electrónicos remitidos."/>
    <n v="3"/>
    <n v="3"/>
    <s v="Concepto Favorable"/>
    <n v="1"/>
    <m/>
    <m/>
    <m/>
    <m/>
    <s v=""/>
    <n v="3"/>
    <n v="0"/>
    <n v="0"/>
    <n v="3"/>
  </r>
  <r>
    <s v="GCM-1"/>
    <x v="6"/>
    <s v="Inoportunidad o imprecisión en la  difusión de la información de la gestión institucional"/>
    <s v="Trimestralmente se centraliza la difusión de información institucional a través del proceso de Gestión de Comunicaciones  y Mercadeo quien consolida las necesidades enviadas por las dependencias y Direcciones Territoriales, las valida y viabiliza acorde con la estrategia de comunicaciones del instituto. En casos excepcionales, el proceso establece acciones de contingencia para cumplir con el requerimiento._x000a__x000a_Evidencia: Base de datos en Excel con información consolidada y/o correo electrónico solicitando la información a los procesos"/>
    <n v="1"/>
    <n v="1"/>
    <n v="1"/>
    <s v="Concepto Favorable"/>
    <m/>
    <m/>
    <m/>
    <s v=""/>
    <m/>
    <m/>
    <m/>
    <m/>
    <m/>
    <s v=""/>
    <m/>
    <m/>
    <m/>
    <m/>
    <s v=""/>
    <n v="1"/>
    <n v="0"/>
    <n v="0"/>
    <n v="1"/>
  </r>
  <r>
    <s v="GCM-2"/>
    <x v="6"/>
    <s v="Generación de gastos innecesarios en la producción de publicaciones no requeridas por los usuarios"/>
    <s v="Semestralmente se realiza el Comité Editorial, liderado por la Dirección general y el proceso de Comunicaciones y Mercadeo, con el propósito de revisar con los procesos la planeación adecuada de la producción de publicaciones teniendo en cuenta los requerimientos de los usuarios. Si por algún motivo no se realiza el Comité Editorial en la fecha establecida se reprogramará para una fecha cercana._x000a__x000a_Evidencia: Registros de asistencia  y/o Acta de Comité"/>
    <n v="1"/>
    <n v="1"/>
    <n v="1"/>
    <s v="Concepto Favorable"/>
    <m/>
    <m/>
    <m/>
    <s v=""/>
    <m/>
    <m/>
    <m/>
    <m/>
    <m/>
    <s v=""/>
    <m/>
    <m/>
    <m/>
    <m/>
    <s v=""/>
    <n v="1"/>
    <n v="0"/>
    <n v="0"/>
    <n v="1"/>
  </r>
  <r>
    <s v="GCM-3"/>
    <x v="6"/>
    <s v="Manipulación y/o sustracción de la información misional que maneja el proceso, para beneficio propio y/o de un particular"/>
    <s v="El Responsable en el proceso de Gestión de Comunicaciones y Mercadeo mensualmente realiza el monitoreo de las publicaciones, a través del conteo aleatorio y su comparación con el Excel de inventarios y ERP, con el fin de asegurar los saldos reales de las publicaciones (ni sobrantes ni faltantes) en la bodega. En caso de identificar diferencias, realiza las actividades pertinentes con el área financiera. _x000a__x000a_Evidencia: Excel de inventarios chequeado y/o Reporte de conteos físicos comparado con el Excel de inventarios o el ERP."/>
    <n v="3"/>
    <n v="3"/>
    <n v="1"/>
    <s v="Concepto Favorable"/>
    <m/>
    <m/>
    <m/>
    <s v=""/>
    <m/>
    <m/>
    <m/>
    <m/>
    <m/>
    <s v=""/>
    <m/>
    <m/>
    <m/>
    <m/>
    <s v=""/>
    <n v="1"/>
    <n v="0"/>
    <n v="0"/>
    <n v="1"/>
  </r>
  <r>
    <s v="GSA-2"/>
    <x v="7"/>
    <s v="Inoportunidad en la prestación de servicios administrativos y/o infraestructura física para el funcionamiento de la entidad"/>
    <s v="El responsable en el GIT de servicios administrativos verifica trimestralmente el Plan Anual de Adquisiciones del proceso, incluyendo los servicios esenciales (aseo, cafeteria, vigilancia y seguros), con el fin de realizar el seguimiento a su cumplimiento. En caso de que se presenten variaciones o se requieran hacer modificaciones (si aplica), se revisa el Plan y se remite al proceso de Gestión Contractual para su aprobación y actualización. _x000a__x000a_Evidencia: Verificación trimestral del Plan Anual de Adquisiciones del proceso con los servicios esenciales  y/o correo que evidencie la solicitud de modificaciones al PAA (Si aplica). "/>
    <n v="1"/>
    <n v="1"/>
    <n v="1"/>
    <s v="Concepto Favorable"/>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3"/>
    <n v="3"/>
    <n v="1"/>
    <s v="Concepto Favorable"/>
    <s v="El responsable asignado en el GIT de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_x000a__x000a_Evidencia: Seguimiento realizado al Plan de mantenimiento y/o correos de aprobación a las modificaciones del plan. "/>
    <n v="0"/>
    <n v="3"/>
    <s v="Concepto Favorable"/>
    <s v=""/>
    <m/>
    <m/>
    <m/>
    <m/>
    <s v=""/>
    <n v="3"/>
    <n v="0"/>
    <n v="0"/>
    <n v="3"/>
  </r>
  <r>
    <s v="GSA-3"/>
    <x v="7"/>
    <s v="Posibilidad de uso del servicio de transporte del IGAC para actividades personales o que beneficien a terceros diferentes a temas laborales"/>
    <s v="El responsable de la programación de los servicios de transporte verifica, cada vez que sea requerido, que el formato de solicitud (físico o digital) esté debidamente diligenciado y autorizado por el Subdirector, Secretario General, Director Territorial y/o Coordinador GIT a través de firma, correo electrónico u aprobación digital a través de la herramienta de gestión de soporte técnico. En caso de no ser así, devuelve la solicitud y requiere cumplimiento._x000a__x000a_Evidencia: Control del formato Solicitud de servicios de transporte (físico o digital) correctamente diligenciado y debidamente autorizado a través de firma, correo electrónico u aprobación digital a través de la herramienta de gestión de soporte técnico."/>
    <n v="3"/>
    <n v="3"/>
    <n v="1"/>
    <s v="Concepto Favorable"/>
    <s v="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_x000a__x000a_Evidencia: Planilla de programación de transporte verificada para los casos con observaciones y/o comunicado realizado al conductor o servidor (si aplica)."/>
    <n v="3"/>
    <n v="3"/>
    <n v="1"/>
    <s v="Concepto Favorable"/>
    <m/>
    <m/>
    <m/>
    <m/>
    <s v=""/>
    <m/>
    <m/>
    <m/>
    <m/>
    <s v=""/>
    <n v="2"/>
    <n v="0"/>
    <n v="0"/>
    <n v="2"/>
  </r>
  <r>
    <s v="GTI-1"/>
    <x v="8"/>
    <s v="Inoportunidad en la entrega de las necesidades de las soluciones informáticas requeridas por la entidad para el cumplimiento de sus objetivos"/>
    <s v="Anualmente el Jefe de la Oficina de Informática y Telecomunicaciones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_x000a__x000a_Evidencia:  Comunicados y/o actas de reunión de Comité Institucional de Gestión y Desempeño."/>
    <n v="0"/>
    <n v="0"/>
    <s v=""/>
    <s v="Sin meta asignada en el periodo"/>
    <m/>
    <m/>
    <m/>
    <s v=""/>
    <m/>
    <m/>
    <m/>
    <m/>
    <m/>
    <s v=""/>
    <m/>
    <m/>
    <m/>
    <m/>
    <s v=""/>
    <n v="0"/>
    <n v="0"/>
    <n v="1"/>
    <n v="1"/>
  </r>
  <r>
    <s v="GTI-3"/>
    <x v="8"/>
    <s v="Indisponibilidad de infraestructura tecnológica para soportar los servicios de TI requeridos  por la entidad"/>
    <s v="El Coordinador del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_x000a__x000a_Evidencia:  Correos electrónicos"/>
    <n v="3"/>
    <n v="3"/>
    <n v="1"/>
    <s v="Concepto Favorable"/>
    <m/>
    <m/>
    <m/>
    <s v=""/>
    <m/>
    <m/>
    <m/>
    <m/>
    <m/>
    <s v=""/>
    <m/>
    <m/>
    <m/>
    <m/>
    <s v=""/>
    <n v="1"/>
    <n v="0"/>
    <n v="0"/>
    <n v="1"/>
  </r>
  <r>
    <s v="GTI-4"/>
    <x v="8"/>
    <s v="Posibilidad de uso de infraestructura tecnológica para fines personales o comerciales"/>
    <s v="El profesional designado en el GIT de Infraestructura tecnológica, cuando se requiera, asigna privilegios de acceso a la infraestructura con base en la Política del sistema de seguridad y privacidad de la información y seguridad digital, de acuerdo con los permisos requeridos y autorizados por los dueños de los activos de información, para evitar ingresos no autorizados a las herramientas tecnológicas. En caso que un perfil quede asignado incorrectamente, se procede a realizar corrección en la asignación del permiso._x000a__x000a_Evidencia:  Reporte de creación y modificación de usuarios en la herramienta de la mesa de servicios. "/>
    <n v="3"/>
    <n v="3"/>
    <n v="1"/>
    <s v="Concepto Favorable"/>
    <s v="El profesional designado en el GIT de Infraestructura tecnológica mensualmente remite a los dueños de los activos de información el Reporte de creación y modificación de usuarios, con el fin de validar el acceso autorizado a los usuarios. En caso de que se identifiquen novedades en el acceso, se tomarán las acciones pertinentes para mantener la confidencialidad de los activos de información. _x000a__x000a_Evidencia: Correos remitidos a los dueños de los activos de información con el reporte adjunto y/o caso de GLPI generado por el dueño de los activos de información en caso de que existan modificaciones aplicables o novedades a revisar. "/>
    <n v="3"/>
    <n v="3"/>
    <n v="1"/>
    <s v="Concepto Favorable"/>
    <m/>
    <m/>
    <m/>
    <m/>
    <s v=""/>
    <m/>
    <m/>
    <m/>
    <m/>
    <s v=""/>
    <n v="2"/>
    <n v="0"/>
    <n v="0"/>
    <n v="2"/>
  </r>
  <r>
    <s v="GTI-5"/>
    <x v="8"/>
    <s v="Pérdida de Integridad y Disponibilidad _x000a_de los activos de información "/>
    <s v="Objetivo de Control Orientado a seguridad de la información: A.9.4.5 - Control de acceso a códigos fuente de programas_x000a__x000a_Los desarrolladores cada vez que sea requerido almacenan el código fuente de los aplicativos construidos en el sistema de información institucional de tal forma de que no pueda ser descargado, copiado ni modificado por usuarios no autorizados, de acuerdo con lo establecido en el procedimiento de desarrollo de software. Si el desarrollador  no tiene acceso a la herramienta debe solicitar el acceso al Coordinador de gestión de software  OIT._x000a__x000a_Evidencia: Tickets de la plataforma tecnológica  de TI asociados  a la solicitud de creación, modificación o inactivación de las cuentas de usuario."/>
    <n v="2"/>
    <n v="2"/>
    <n v="1"/>
    <s v="Concepto Favorable"/>
    <s v="Objetivo de Control Orientado a seguridad de la información: A.15.1.1 - Política de seguridad de la información para las relaciones con proveedores_x000a__x000a_El servidor público o contratista designado por el Jefe de la OIT realiza un concepto técnico con base en lo establecido en el procedimiento de compras para evaluar que la compra y/o contratación de bienes y/o servicios de las TIC´s apoye el cumplimiento de las políticas de seguridad de la información del Instituto. En caso de no cumplir con las políticas de seguridad de la información no se aprueba la compra._x000a__x000a_Evidencia: Memorando con concepto técnico"/>
    <n v="0"/>
    <n v="0"/>
    <s v=""/>
    <s v="Sin meta asignada en el periodo"/>
    <m/>
    <m/>
    <m/>
    <m/>
    <s v=""/>
    <m/>
    <m/>
    <m/>
    <m/>
    <s v=""/>
    <n v="1"/>
    <n v="0"/>
    <n v="1"/>
    <n v="2"/>
  </r>
  <r>
    <s v="GCI-1"/>
    <x v="9"/>
    <s v="Inoportunidad en la prestación de servicios o en la entrega de productos"/>
    <s v="El Jefe de la Oficina CIAF o el funcionario asignado, verifica mensualmente el cumplimiento de las actividades propuestas en el Plan de Acción Anual (PAA) y los cronogramas de los proyectos, analizando los informes entregados a través de correo electrónico por cada Coordinador de GIT. En caso de encontrar algún retraso, o posible retraso, se toman las decisiones y reprogramaciones necesarias para cumplir las metas anuales._x000a__x000a_Evidencia: Informe mensual consolidado de seguimiento al Plan de Acción Anual (PAA) y/o correos lectrónicos de entrega de informes"/>
    <n v="3"/>
    <n v="3"/>
    <n v="1"/>
    <s v="Concepto Favorable"/>
    <s v="Semanalmente el responsable de correspondencia del proceso de Gestión del conocimiento, investigación e  innovación, realiza el seguimiento al estado de las peticiones descargando el reporte de SIGAC. En caso de encontrar peticiones que no se han respondido, informa al responsable antes de vencer el plazo de respuesta y comunica al Jefe de la Oficina CIAF sobre las peticiones pendientes por responder._x000a__x000a_Evidencia: Reporte de pendientes del aplicativo de correspondencia y/o correos electrónicos informando las peticiones pendientes (según sea el caso)."/>
    <n v="12"/>
    <n v="13"/>
    <n v="1"/>
    <s v="Concepto Favorable"/>
    <m/>
    <m/>
    <m/>
    <m/>
    <s v=""/>
    <m/>
    <m/>
    <m/>
    <m/>
    <s v=""/>
    <n v="2"/>
    <n v="0"/>
    <n v="0"/>
    <n v="2"/>
  </r>
  <r>
    <s v="GCI-2"/>
    <x v="9"/>
    <s v="Posibilidad de recibir o solicitar cualquier dádiva o beneficio a nombre propio o de terceros con el fin de obtener información reservada o clasificada, conseguir un resultado de un proyecto de investigación antes de ser publicado o adquirir un título de postgrado."/>
    <s v="El responsable de cada GIT del proceso de Gestión del Conocimiento, Investigación e Innovación, debe verificar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_x000a__x000a_Evidencias: Reporte y/o correo electrónico remitido al líder del proceso con la validación documental"/>
    <n v="1"/>
    <n v="1"/>
    <n v="1"/>
    <s v="Concepto Favorable"/>
    <s v="El Responsable de cada GIT del proceso de Gestión del Conocimiento, Investigación e Innovación trimestralmente debe verificar los perfiles, permisos o accesos de los funcionarios o contratistas que participan en los proyectos definidos, con el fin de asegurar que el uso adecuado de la información y evitar la sustracción o perdida de la información geográfica generada. En caso de encontrar alguna novedad o asignación no permitida, se solicita la eliminación de permisos al funcionario o contratista identificado a través del GLPI. _x000a__x000a_Evidencia: Reporte de solicitudes de GLPI asociadas con la gestión de permisos de acceso y control de usuarios (cuando aplique)."/>
    <n v="1"/>
    <n v="1"/>
    <n v="1"/>
    <s v="Concepto Favorable"/>
    <m/>
    <m/>
    <m/>
    <m/>
    <s v=""/>
    <m/>
    <m/>
    <m/>
    <m/>
    <s v=""/>
    <n v="2"/>
    <n v="0"/>
    <n v="0"/>
    <n v="2"/>
  </r>
  <r>
    <s v="GCI-3"/>
    <x v="9"/>
    <s v="Posibilidad de entregar un  producto o prestar un  servicio que no cumpla con las especificaciones técnicas establecidas o con las necesidades y expectativas de los usuarios"/>
    <s v="El responsable de cada proyecto de investigación o de desarrollo de tecnologías GIS del proceso de Gestión del Conocimiento, Investigación e  Innovación, verifica en la periodicidad establecida en el procedimiento, el cumplimiento de las especificaciones del producto o servicio mediante reuniones de seguimiento. En caso de encontrar un producto o servicio que tenga algún inconveniente se debe enviar a reproceso. _x000a__x000a_Evidencia: Acta de reunión de seguimiento."/>
    <n v="93"/>
    <n v="93"/>
    <n v="1"/>
    <s v="Concepto Favorable"/>
    <s v="El responsable en el GIT del proceso de Gestión del Conocimiento, Investigación e  Innovación verifica cada vez que se termine un curso dictado por el CIAF los resultados de la encuesta de satisfacción a los estudiantes, donde se evalúa la infraestructura física y tecnológica, así como el cumplimiento, claridad y comunicación por parte del docente. Si detecta que el docente tiene una calificación inferior a 3,5 / 5,0 se decide no volverlo a contratar o se le dejan de asignar materias. Si los aspectos a mejorar se encuentran en temas de infraestructura, se informa a través de memorando al proceso de Gestión de Servicios Administrativos para que se tomen las acciones respectivas. _x000a__x000a_Evidencia: Informe de resultados de las encuestas de satisfacción, encuestas de satisfacción de los estudiantes y/o memorando solicitando las mejoras al proceso de Gestión de Servicios Administrativos (si aplica)"/>
    <n v="1"/>
    <n v="1"/>
    <n v="1"/>
    <s v="Concepto Favorable"/>
    <s v="Antes del uso del espectroradiómetro se valida que el equipo está funcionando dentro de los rangos apropiados en sus puntos mínimo y máximo, tomando la muestra en una tabla denominada spectralon. En caso de encontrar inconsistencias se manda a calibrar el equipo. Adicionalmente, cada año el Coordinador del GIT del proceso de I+D+I solicita la contratación de la calibración y mantenimiento de todos los espectroradiómetros para asegurar la precisión de los datos._x000a__x000a_Evidencias: Hoja de vida de equipos espectroradiómetros donde se relacionan calibraciones y mantenimientos, registro de captura de campo de las firmas espectrales y/o certificado de calibraciones de los equipos conforme a la fecha programada."/>
    <n v="1"/>
    <n v="1"/>
    <s v="Concepto Favorable"/>
    <n v="1"/>
    <s v="Anualmente los Coordinadores de los GIT de Tecnologías de la Información Geográfica (TIG), Investigación, Desarrollo e Innovación (I+D+I) y Apropiación y Transferencia del Conocimiento en Ciencia, Tecnología e Innovación Geoespacial (CTEIG), revisan la necesidad de actualizar software obsoleto requerido para su operación, a través de listado de verificación. En caso de encontrar un software obsoleto, cada Coordinador del GIT solicita la destinación de los recursos y presenta el requerimiento a la Oficina de Informática y Telecomunicaciones (OIT) para que realicen la adquisición de las licencias._x000a__x000a_Evidencia: Correo electrónico o comunicación solicitando la adquisición de la nueva versión del software y/o el estado del soffware para la operación"/>
    <n v="0"/>
    <n v="0"/>
    <s v="Sin meta asignada en el periodo"/>
    <s v=""/>
    <n v="3"/>
    <n v="0"/>
    <n v="1"/>
    <n v="4"/>
  </r>
  <r>
    <s v="GCI-4"/>
    <x v="9"/>
    <s v="Pérdida de Integridad y Disponibilidad _x000a_de los activos de información "/>
    <s v="Objetivo de Control Orientado a seguridad de la información: A.8.1.3 - Uso aceptable de los activos_x000a__x000a_El coordinador del GIT I+D+I entrega una firma espectral de acuerdo a la solicitud de un tercero, consultando el banco de firmas espectrales la cual se compone de dos archivos (metadato y firma espectral); esto se realiza con base en lo establecido en el procedimiento Laboratorio de espectroradiometría. En caso de que la información no se encuentre se responde indicando que no se puede atender el requerimiento._x000a__x000a_Evidencia: Correo electrónico con entrega de la firma espectral."/>
    <n v="0"/>
    <n v="0"/>
    <s v=""/>
    <s v="Sin meta asignada en el periodo"/>
    <s v="Objetivo de Control Orientado a seguridad de la información: A.9.4.1 - Restricción de acceso a la información_x000a__x000a_El Administrador de Geoservicios realiza el cargue de información en el portal ICDE tras ser aprobado el documento por un comité de editorial del GIT de Gobierno Geoespacial ICDE que se reúne  de forma quincenal. En caso de que el documento no sea aprobado se solicita realizar los ajustes de acuerdo a las observaciones hechas y en caso de que el administrador de Gesoservicios no se encuentre disponible el Coordinador designa un nuevo administrador del portal ICDE para realiza la publicación del documento._x000a__x000a_Evidencia:  Actas de reunión y correos electrónicos."/>
    <n v="0"/>
    <n v="0"/>
    <s v=""/>
    <s v="Sin meta asignada en el periodo"/>
    <s v="Objetivo de Control Orientado a seguridad de la información: A.12.1.3 - Gestión de capacidad_x000a__x000a_El Administrador de Geoservicios mensualmente carga y actualiza los geoservicios en una herramienta de monitoreo (geocheck) instalado en un servidor del IGAC, en caso de no estar disponible el administrador de geoservicios el Coordinador del GIT de Gobierno Geoespacial ICDE podría cargar los geoservicios._x000a__x000a_Evidencia: Informe generado por la herramienta de monitoreo."/>
    <n v="3"/>
    <n v="3"/>
    <s v="Concepto Favorable"/>
    <n v="1"/>
    <m/>
    <m/>
    <m/>
    <m/>
    <s v=""/>
    <n v="1"/>
    <n v="0"/>
    <n v="2"/>
    <n v="3"/>
  </r>
  <r>
    <s v="GCI-5"/>
    <x v="9"/>
    <s v="Pérdida de Confidencialidad, Integridad y Disponibilidad de los activos de información"/>
    <s v="Objetivo de Control Orientado a seguridad de la información: A.9.2.4 - Gestión de información de autenticación secreta de usuarios_x000a__x000a_El líder de Base de datos realiza un cambio de contraseñas de las bases de datos de los sistemas del usuario administrador con una periodicidad semestral. En caso de que no se pueda realizar el cambio de la contraseña se solicita el apoyo a la OIT._x000a__x000a_Evidencia: Script de cambio de contraseñas "/>
    <n v="0"/>
    <n v="1"/>
    <s v=""/>
    <s v="Concepto Favorable"/>
    <m/>
    <m/>
    <m/>
    <s v=""/>
    <m/>
    <m/>
    <m/>
    <m/>
    <m/>
    <s v=""/>
    <m/>
    <m/>
    <m/>
    <m/>
    <s v=""/>
    <n v="1"/>
    <n v="0"/>
    <n v="0"/>
    <n v="1"/>
  </r>
  <r>
    <s v="GTH-1"/>
    <x v="10"/>
    <s v="Posibilidad que se generen factores que afecten el cumplimiento del Plan de Trabajo  del Sistema de Gestión de Seguridad y Salud en el Trabajo para la vigencia 2021"/>
    <s v="El responsable en el GIT de Gestión de Talento Humano y el líder del SGSST,  realiza seguimiento mensual al Plan de Seguridad y Salud en el Trabajo a través de la verificación y validación de las actividades programadas y su cumplimiento, contrastando el informe mensual con el soporte de las evidencias subidas en el Drive. En caso de no realizar la actividad se hará la  reprogramación correspondiente.                      _x000a__x000a_Evidencias:  _x000a_Informe mensual soportado con las evidencias en DRIVE y/o reporte del indicador de cumplimiento. "/>
    <n v="3"/>
    <n v="3"/>
    <n v="1"/>
    <s v="Concepto Favorable"/>
    <m/>
    <m/>
    <m/>
    <s v=""/>
    <m/>
    <m/>
    <m/>
    <m/>
    <m/>
    <s v=""/>
    <m/>
    <m/>
    <m/>
    <m/>
    <s v=""/>
    <n v="1"/>
    <n v="0"/>
    <n v="0"/>
    <n v="1"/>
  </r>
  <r>
    <s v="GTH-2"/>
    <x v="10"/>
    <s v="Posibilidad que se generen factores que afecten el cumplimiento del Plan de Previsión de Recursos Humanos para la vigencia 2021"/>
    <s v="El responsable en el GIT de Gestión de Talento Humano realiza seguimiento mensual al Plan de Previsión de Recursos Humanos a través de la verificación y validación de las actividades programadas y su cumplimiento, contrastando el informe mensual con el soporte de las evidencias subidas en el Drive. En caso de no realizar la actividad se hará la  reprogramación correspondiente.                                                           _x000a__x000a_Evidencias:  Informe mensual soportado con las evidencias en DRIVE y/o reporte del indicador de cumplimiento. "/>
    <n v="3"/>
    <n v="3"/>
    <n v="1"/>
    <s v="Concepto Favorable"/>
    <m/>
    <m/>
    <m/>
    <s v=""/>
    <m/>
    <m/>
    <m/>
    <m/>
    <m/>
    <s v=""/>
    <m/>
    <m/>
    <m/>
    <m/>
    <s v=""/>
    <n v="1"/>
    <n v="0"/>
    <n v="0"/>
    <n v="1"/>
  </r>
  <r>
    <s v="GTH-3"/>
    <x v="10"/>
    <s v="Posibilidad que se generen factores que afecten el cumplimiento del Plan Institucional de Capacitación para la vigencia 2021"/>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3"/>
    <n v="3"/>
    <n v="1"/>
    <s v="Concepto Favorable"/>
    <m/>
    <m/>
    <m/>
    <s v=""/>
    <m/>
    <m/>
    <m/>
    <m/>
    <m/>
    <s v=""/>
    <m/>
    <m/>
    <m/>
    <m/>
    <s v=""/>
    <n v="1"/>
    <n v="0"/>
    <n v="0"/>
    <n v="1"/>
  </r>
  <r>
    <s v="GTH-4"/>
    <x v="10"/>
    <s v="Pérdida de Confidencialidad, Integridad y Disponibilidad de la información "/>
    <s v="Objetivo de Control Orientado a seguridad de la información: A.11.1.3 - Seguridad de oficinas, recintos e instalaciones_x000a__x000a_La psicóloga custodia las actas de comité de convivencia laboral y de reunión de comisión de personal llevan un consecutivo y se guarda bajo llave en el escritorio de trabajo de este rol. Cuando es requerida la consulta por un externo (procuraduría  o control disciplinario) se envía por medio de un memorando interno u oficio. Solo existe una copia de la llave y la tiene el rol de psicóloga._x000a__x000a_Evidencia: Memorando Interno - Oficio externo."/>
    <n v="0"/>
    <n v="0"/>
    <s v=""/>
    <s v="Sin meta asignada en el periodo"/>
    <s v="Objetivo de Control Orientado a seguridad de la información:  A.11.1.5 - Trabajo en áreas seguras_x000a__x000a_El auxiliar administrativo diligencia el formato cuando sea requerido el Préstamo de historias laborales, cada vez que un usuario requiere la consulta de un expediente de historia laboral el cual es consultado en la dependencia solicitante o en el área de talento humano. En caso de que el auxiliar administrativo no se encuentre las contratistas autorizadas de Gestión documental pueden prestar los expedientes y a su vez diligenciar el formato._x000a__x000a_Evidencia:  Formato de Préstamo de historias laborales diligenciado."/>
    <n v="3"/>
    <n v="3"/>
    <n v="1"/>
    <s v="Concepto Favorable"/>
    <s v="Objetivo de Control Orientado a seguridad de la información: A.9.2.6 -  Retiro o ajuste de los derechos de acceso_x000a__x000a_El Coordinador del GIT de Talento Humano realiza una solicitud de cambio de perfiles asociados a una cuenta de usuario cuando ocurre un cambio de funcionario, a a través de la creación de una incidencia en la mesa de servicios de TI a la OTI, indicando la creación o supresión de un usuario para el módulo de personal y nómina _x000a__x000a_Evidencia: Ticket de solicitud de creación en GLPI."/>
    <n v="0"/>
    <n v="0"/>
    <s v="Sin meta asignada en el periodo"/>
    <s v=""/>
    <m/>
    <m/>
    <m/>
    <m/>
    <s v=""/>
    <n v="1"/>
    <n v="0"/>
    <n v="2"/>
    <n v="3"/>
  </r>
  <r>
    <s v="GDO-1"/>
    <x v="11"/>
    <s v="Inoportunidad en la actualización e implementación de los instrumentos archivísticos"/>
    <s v="Los tecnólogos dentro del GIT de Gestión Documental 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_x000a__x000a_Evidencias: Registros de asistencia y actas de reunión. Para el caso de incumplimiento envío correos electrónicos."/>
    <n v="1"/>
    <n v="16"/>
    <n v="1"/>
    <s v="Concepto Favorable"/>
    <s v="Los responsables en el GIT de Gestión Documental verifican que se realice el proceso de convalidación de las Tablas de Retención Documental (TRD), con el fin de dar cumplimiento de la normatividad y garantizar una adecuada gestión documental en la entidad. En el caso de que no se realice el proceso de convalidación, la Coordinadora del GIT de Gestión Documental tomará las acciones pertinentes. _x000a__x000a_Evidencias: Presentación de las Tablas de Retención Documental para el proceso de convalidadas."/>
    <n v="1"/>
    <n v="1"/>
    <n v="1"/>
    <s v="Concepto Favorable"/>
    <m/>
    <m/>
    <m/>
    <m/>
    <s v=""/>
    <m/>
    <m/>
    <m/>
    <m/>
    <s v=""/>
    <n v="2"/>
    <n v="0"/>
    <n v="0"/>
    <n v="2"/>
  </r>
  <r>
    <s v="GDO-2"/>
    <x v="11"/>
    <s v="Pérdida de la memoria institucional"/>
    <s v="Los tecnólogos dentro del GIT de Gestión Documental 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_x000a__x000a_Evidencias: Registros de asistencia y actas de reunión. Para el caso de incumplimiento envío correos electrónicos."/>
    <n v="1"/>
    <n v="16"/>
    <n v="1"/>
    <s v="Concepto Favorable"/>
    <s v="El responsable dentro del GIT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En el caso que alguno de los funcionarios o contratistas no participe en las sesiones propuestas, se programara un acompañamiento técnico, en el cual se brindara la información socializada._x000a__x000a_Evidencias: Lista de asistencia y material presentado"/>
    <n v="15"/>
    <n v="15"/>
    <n v="1"/>
    <s v="Concepto Favorable"/>
    <m/>
    <m/>
    <m/>
    <m/>
    <s v=""/>
    <m/>
    <m/>
    <m/>
    <m/>
    <s v=""/>
    <n v="2"/>
    <n v="0"/>
    <n v="0"/>
    <n v="2"/>
  </r>
  <r>
    <s v="GDO-3"/>
    <x v="11"/>
    <s v="Sustracción, eliminación o manipulación indebida de la documentación en el Archivo Central para beneficio particular o de terceros"/>
    <s v="El responsable dentro del GIT de Gestión Documental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_x000a__x000a_Archivo: Formato diligenciado y firmado por el solicitante de los documentos en Archivo Central"/>
    <n v="3"/>
    <n v="3"/>
    <n v="1"/>
    <s v="Concepto Favorable"/>
    <s v="El responsable dentro del GIT de Gestión Documental realiza seguimiento a la actualización y verficación del inventario documental del archivo central,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n v="3"/>
    <n v="3"/>
    <n v="1"/>
    <s v="Concepto Favorable"/>
    <m/>
    <m/>
    <m/>
    <m/>
    <s v=""/>
    <m/>
    <m/>
    <m/>
    <m/>
    <s v=""/>
    <n v="2"/>
    <n v="0"/>
    <n v="0"/>
    <n v="2"/>
  </r>
  <r>
    <s v="GFI-1"/>
    <x v="12"/>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m/>
    <s v=""/>
    <m/>
    <m/>
    <m/>
    <m/>
    <s v=""/>
    <n v="2"/>
    <n v="0"/>
    <n v="0"/>
    <n v="2"/>
  </r>
  <r>
    <s v="GFI-2"/>
    <x v="12"/>
    <s v="Registros presupuestales, contables y de tesorería que no coincidan con la realidad"/>
    <s v="El Coordinador del GIT Contabilidad verifica el adecuado registro de la información financiera, cotejando que la información contable coincida con los documentos soporte y normatividad vigente. En caso contrario, se emiten lineamientos con el fin de sensibilizar a los responsables de registrar la información de los procedimientos del GIT del proceso._x000a__x000a_Evidencia: Cuadro de ingresos actualizado y/o comprobantes contables (si aplica). "/>
    <n v="1"/>
    <n v="1"/>
    <n v="1"/>
    <s v="Concepto Favorable"/>
    <m/>
    <m/>
    <m/>
    <s v=""/>
    <m/>
    <m/>
    <m/>
    <m/>
    <m/>
    <s v=""/>
    <m/>
    <m/>
    <m/>
    <m/>
    <s v=""/>
    <n v="1"/>
    <n v="0"/>
    <n v="0"/>
    <n v="1"/>
  </r>
  <r>
    <s v="GFI-4"/>
    <x v="12"/>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s v="El responsable de hacer la legalización de la caja menor en el GIT de contabilidad, coteja los documentos soporte con lo registrado en el SIIF Nación II, cada vez que se solicite reembolso y al cierre de la caja menor, verificando fecha, factura, valor y tercero. En caso de identificar inconsistencias, solicita al responsable de la caja menor que allegue los soportes adecuados._x000a__x000a_Evidencia: Documento de legalización de caja menor."/>
    <n v="0"/>
    <n v="0"/>
    <s v=""/>
    <s v="Concepto Favorable"/>
    <s v="Los responsables en los GIT de Presupuesto, GIT de Contabilidad y GIT de Tesorería de la Sede Central, así como los pagadores y contadores de las Direcciones Territoriales, cada vez que se requiera, verifican que los documentos soporte que autorizan los gastos, vengan firmados por el ordenador del gasto. En caso contrario, devuelven el documento para que sea allegado con la firma respectiva. _x000a__x000a_Evidencia: Documentos soporte de autorización de gastos con firmas."/>
    <n v="3"/>
    <n v="3"/>
    <s v="Concepto Favorable"/>
    <n v="1"/>
    <m/>
    <m/>
    <m/>
    <m/>
    <s v=""/>
    <n v="3"/>
    <n v="0"/>
    <n v="0"/>
    <n v="3"/>
  </r>
  <r>
    <s v="GGD-1"/>
    <x v="13"/>
    <s v="Inoportunidad en la entrega y publicación de la información geodésica a los usuarios"/>
    <s v="El Profesional responsable de la Red MAGNA-ECO, monitorea todos los días el funcionamiento de las estaciones, descargando los archivos que proporciona cada una el día anterior (o el acumulado si se realiza teniendo en cuenta el fin de semana)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_x000a__x000a_Evidencia: Matriz de seguimiento a la Red MAGNA-ECO"/>
    <n v="90"/>
    <n v="90"/>
    <n v="1"/>
    <s v="Concepto Favorable"/>
    <s v="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_x000a__x000a_Evidencia: Registro del formato 'Seguimiento de cálculos geodésicos'."/>
    <n v="6"/>
    <n v="5"/>
    <n v="0.83333333333333337"/>
    <s v="Concepto Favorable"/>
    <s v="El  profesional responsable de la red MAGNA-ECO del GIT Gestión Geodésica constata todos los días hábiles que el usuario tenga acceso a la información publicada en la página web realizando una simulación como usuario.  En caso de que no se pueda acceder a la información publicada en datos abiertos, el profesional del GIT Gestión Geodésica reporta a través de la herramienta GLPI a la Oficina de Informática y Telecomunicaciones la falla para restablecer el acceso a los datos, y se diligencia la matriz de control de novedades para llevar el registro mensual de las incidencias presentadas. Si se ha recibido solicitud de información por parte del usuario, se envía por cualquier medio._x000a__x000a_Evidencia: Incidencia en GLPI sobre el reporte de la falla dirigido a la Oficina de Informática y Telecomunicaciones y/o matriz de control de novedades mensual"/>
    <n v="90"/>
    <n v="90"/>
    <s v="Concepto Favorable"/>
    <n v="1"/>
    <m/>
    <m/>
    <m/>
    <m/>
    <s v=""/>
    <n v="3"/>
    <n v="0"/>
    <n v="0"/>
    <n v="3"/>
  </r>
  <r>
    <s v="GGD-2"/>
    <x v="13"/>
    <s v="Incumplimiento de estándares de calidad nacionales e internacionales en la generación de información geodésica"/>
    <s v="Mensualmente el Coordinador del GIT Gestión Geodésica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_x000a__x000a_Evidencia: Archivo de estaciones procesadas CP IGA Bernese 5.2 con el nombre y cargo de la persona que realizó la revisión del cálculo de las coordenadas, y/o correo electrónico como evidencia de la comunicación de las inconformidades del cálculo y su corrección (si aplica)."/>
    <n v="3"/>
    <n v="3"/>
    <n v="1"/>
    <s v="Concepto Favorable"/>
    <s v="El funcionario responsable del centro de procesamiento IGA, revisa semanalmente las soluciones de coordenadas, evaluando que los parámetros de procesamiento generados por el BPE de Bernese se encuentren dentro de los rangos permitidos, en caso de no cumplir algún parámetro se revisa nuevamente la configuración de la campaña de cálculo y se aplican los ajustes pertinentes. _x000a__x000a_Evidencia: Reporte semanal de los parámetros de ejecución generados por el BPE de Bernese"/>
    <n v="12"/>
    <n v="12"/>
    <n v="1"/>
    <s v="Concepto Favorable"/>
    <s v="El funcionario responsable en el GIT de Gestión Geodésica verifica que el equipo se encuentre operando correctamente antes de su salida a campo y previo a la instalación o utilización del mismo, cada vez que sea requerido, para lo cual revisa todos los parámetros de operación de los equipos de las Redes MAGNA-ECO, Red Pasiva y Nivelación Geodésica, registrando en el formato de revisión de equipos esta verificación. Si el equipo no opera correctamente, se programa su mantenimiento._x000a__x000a_Evidencia: Formato de revisión de equipos"/>
    <n v="3"/>
    <n v="3"/>
    <s v="Concepto Favorable"/>
    <n v="1"/>
    <m/>
    <m/>
    <m/>
    <m/>
    <s v=""/>
    <n v="3"/>
    <n v="0"/>
    <n v="0"/>
    <n v="3"/>
  </r>
  <r>
    <s v="GGD-3"/>
    <x v="13"/>
    <s v="Solicitud o recepción de dádivas con el objetivo de agilizar o retrasar la entrega de un dato geodésico para beneficio propio o de un tercero"/>
    <s v="Mensualmente el Coordinador del GIT de Gestión Geodésica realiza seguimiento a los tiempos para el reporte de la publicación de la información geodésica en la página web. En caso de que se encuentren retrasos, se investiga el motivo, y de encontrarse que se trata para beneficio de un particular se informa la situación a la Oficina de Control Disciplinario para iniciar el proceso pertinente.  _x000a__x000a_Evidencia: Reporte del seguimiento mensual a los tiempos de la información publicada en la página web  y/o comunicación realizada a la Oficina de Control Disciplinario (Si aplica el caso)."/>
    <n v="3"/>
    <n v="3"/>
    <n v="1"/>
    <s v="Concepto Favorable"/>
    <m/>
    <m/>
    <m/>
    <s v=""/>
    <m/>
    <m/>
    <m/>
    <m/>
    <m/>
    <s v=""/>
    <m/>
    <m/>
    <m/>
    <m/>
    <s v=""/>
    <n v="1"/>
    <n v="0"/>
    <n v="0"/>
    <n v="1"/>
  </r>
  <r>
    <s v="GGD-4"/>
    <x v="13"/>
    <s v="Pérdida de Disponibilidad de los activos de información "/>
    <s v="El Coordinador del GIT Gestión Geodesica, realiza un  control de acceso físico, relacionado con el prestamo de información donde se diligencia las fechas de retiro e ingreso de la consulta de las carpetas, esto lo realiza cada vez que un funcionario del GIT le solicita las llaves del archivo físico, el funcionario solicitante puede sacar la carpeta y consultar la información por fuera del archivo. En caso de que el coordinador del GIT no se encuentre las llaves del archivo se pueden solicitar a servicios administrativos o a un responsable del GIT designado por el coordinador o por el subdirector a la fecha. _x000a__x000a_Evidencia: Formato control de prestamo diligenciado."/>
    <n v="0"/>
    <n v="0"/>
    <s v=""/>
    <s v="Sin meta asignada en el periodo"/>
    <s v="El Coordinador del GIT Gestión Geodesica, realiza un control de acceso logico, relacionado con la actividad de solicitar la asignación de un perfil de acceso al GEOCARTO y la NAS a través de la creación de una solicitud en la plataforma de la mesa de servicios de TI indicando el nombre del usuario, el perfil a asignar y los modulos a los que debera tener acceso. En caso de que el coordinador no se encuentra el subdirector realizaria la solicitud. _x000a__x000a_Evidencia: Imagen de los tickets de la plataforma de la mesa de servicio de TI."/>
    <n v="1"/>
    <n v="1"/>
    <n v="1"/>
    <s v="Concepto Favorable"/>
    <s v="El Coordinador del GIT Gestión Geodesica, realiza un control de monitoreo y gestión de eventos, sobre la capacidad del repositorio NAS asignado al GIT de Gestión Geodesica; en caso de evidenciar una alerta de que queda poco espacio, se remite un correo electrónico a la subdirección informando esta alerta y solicitando se amplie el espacio.  En caso de que el responsable no pueda ejecutar el control de monitoreo y gestión de eventos lo realiza un profesional del GIT designado por el coordinador. _x000a__x000a_Evidencia: Imagen de los correos electrónicos enviados."/>
    <n v="0"/>
    <n v="0"/>
    <s v="Sin meta asignada en el periodo"/>
    <s v=""/>
    <m/>
    <m/>
    <m/>
    <m/>
    <s v=""/>
    <n v="1"/>
    <n v="0"/>
    <n v="2"/>
    <n v="3"/>
  </r>
  <r>
    <s v="GGG-1"/>
    <x v="14"/>
    <s v="Solicitud o recibimiento de dádivas para generar lineamientos geográficos, certificados o  deslindes que no cumplan con la normatividad vigente,  estándares  o especificaciones técnicas para beneficio propio o de un tercero"/>
    <s v="Durante el proceso de generación, y una vez finalizado, un estudio o investigación geográfica, acta e informe de deslindes, los Coordinadores del GIT Estudios geográficos y ordenamiento territorial y GIT Fronteras y límites de entidades territoriales, verifican el cumplimiento de normatividad y procedimientos vigentes por medio de reuniones, donde se analiza el producto final. En caso de encontrar inconsistencias con el cumplimiento, los Coordinadores de cada uno de los GIT solicitan a los responsables de cada proyecto el ajuste del documento. _x000a__x000a_Evidencia: Registro o evidencia de asistencia a las reuniones y versiones de documentos con observaciones."/>
    <n v="3"/>
    <n v="3"/>
    <n v="1"/>
    <s v="Concepto Favorable"/>
    <m/>
    <m/>
    <m/>
    <s v=""/>
    <m/>
    <m/>
    <m/>
    <m/>
    <m/>
    <s v=""/>
    <m/>
    <m/>
    <m/>
    <m/>
    <s v=""/>
    <n v="1"/>
    <n v="0"/>
    <n v="0"/>
    <n v="1"/>
  </r>
  <r>
    <s v="GGG-2"/>
    <x v="14"/>
    <s v="Manipulación y/o sustracción indebida de información  geográfica durante el proceso  previo a su publicación o presentación de resultados, para beneficio propio o de un tercero."/>
    <s v="El Técnico encargado de archivo en el GIT Fronteras y límites de entidades territoriales, verifica la restricción de permisos sobre el servidor NETAP de la Subdirección de Geografía y Cartografía, de manera que se cuente con un único acceso, sin tener posibilidades de edición. En caso de ser requerido, se solicita a través del GLPI la asignación de permisos para el acceso de acuerdo con las personas desigandas por cada Coordinador. En caso de encontrar novedades o perfiles que no deban tener acceso, se debe indagar sobre la incidencia generada en GLPI para darle los privilegios de acceso, y se informa a la Subdirección de Geografía y Cartografía para que adelante la investigación dependiendo la situación.  _x000a__x000a_Evidencias: Reporte de GLPI con la asignación de permisos al servidor NETAP y/o correos electrónicos remitidos (si aplica) "/>
    <n v="1"/>
    <n v="1"/>
    <n v="1"/>
    <s v="Concepto Favorable"/>
    <s v="Antes de la publicación de una investigación, el Coordinador del GIT Estudios geográficos o el funcionario asignado,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_x000a__x000a_Evidencia: Memorando o correo electrónico informando la situación (si aplica)."/>
    <n v="0"/>
    <n v="0"/>
    <s v=""/>
    <s v="Sin meta asignada en el periodo"/>
    <m/>
    <m/>
    <m/>
    <m/>
    <s v=""/>
    <m/>
    <m/>
    <m/>
    <m/>
    <s v=""/>
    <n v="1"/>
    <n v="0"/>
    <n v="1"/>
    <n v="2"/>
  </r>
  <r>
    <s v="GGG-3"/>
    <x v="14"/>
    <s v="Incumplimiento de la normatividad, estándares y/o procedimientos de información geográfica en la generación, actualización y publicación de metodologías, estudios e investigaciones geográficas, deslindes y de la delimitación de entidades territoriales"/>
    <s v="El Coordinador  GIT de Estudios Geográficos y Ordenamiento Territorial y el Coordinador GIT de Fronteras y Limites de Entidades Territoriales y/o responsables delegadas por ellos,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_x000a__x000a_Evidencia: Documentos de investigación versionados con control de cambios y/o correos electrónicos con la revisión del informe final de deslindes."/>
    <n v="3"/>
    <n v="3"/>
    <n v="1"/>
    <s v="Concepto Favorable"/>
    <s v="Anualmente, o cada vez que se requiera, el Coordinador  del GIT de Estudios Geográficos y Ordenamiento Territorial, el Coordinador GIT de Fronteras y Limites de Entidades Territoriales y/o responsables delegados por la Subdirección de Geografía y Cartografía, revisan que los procedimientos estén acorde a la normatividad y estándares vigentes. En caso de requerirse, se realiza la correspondiente actualización._x000a__x000a_Evidencia: Correo electrónico que evidencia la realización de la revisión de los procedimientos, procedimientos actualizados cuando aplique y/o plan de trabajo para la actualización de documentos"/>
    <n v="1"/>
    <n v="1"/>
    <n v="1"/>
    <s v="Concepto Favorable"/>
    <m/>
    <m/>
    <m/>
    <m/>
    <s v=""/>
    <m/>
    <m/>
    <m/>
    <m/>
    <s v=""/>
    <n v="2"/>
    <n v="0"/>
    <n v="0"/>
    <n v="2"/>
  </r>
  <r>
    <s v="GGG-4"/>
    <x v="14"/>
    <s v="Incumplimiento en los tiempos programados para la generación, actualización y publicación de metodologías, estudios e investigaciones geográficas, deslindes y delimitación de las entidades territoriales."/>
    <s v="Los Coordinadores del GIT de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_x000a__x000a_Evidencia: Herramientas para el seguimiento del plan de acción y proyectos de inversión, y/o correo electrónico enviando con el seguimiento."/>
    <n v="3"/>
    <n v="3"/>
    <n v="1"/>
    <s v="Concepto Favorable"/>
    <s v="Al realizar la planeación del proyecto, 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sujetos a disponibilidad de presupuesto asignados a cada GIT. _x000a__x000a_Evidencias: Plan anual de adquisiciones con las necesidades de personal y demás recursos necesarios y correo electrónico enviando el plan "/>
    <n v="1"/>
    <n v="1"/>
    <n v="1"/>
    <s v="Concepto Favorable"/>
    <m/>
    <m/>
    <m/>
    <m/>
    <s v=""/>
    <m/>
    <m/>
    <m/>
    <m/>
    <s v=""/>
    <n v="2"/>
    <n v="0"/>
    <n v="0"/>
    <n v="2"/>
  </r>
  <r>
    <s v="GIS-1"/>
    <x v="15"/>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m/>
    <s v=""/>
    <m/>
    <m/>
    <m/>
    <m/>
    <s v=""/>
    <n v="1"/>
    <n v="0"/>
    <n v="0"/>
    <n v="1"/>
  </r>
  <r>
    <s v="GIS-2"/>
    <x v="15"/>
    <s v="Inoportunidad en la ejecución de mantenimientos preventivos de la infraestructura tecnológica de la entidad"/>
    <s v="Trimestralmente el Coordinador del GIT de Infraestructura Tecnológica realiza seguimiento al cronograma de mantenimientos preventivos de la infraestructura tecnológica programados en la vigencia, con el fin de asegurar la disponibilidad de los servicios de TI. En caso de identificar retrasos se informa a la jefatura de la OITpara que se realicen las gestiones pertinentes para efectuar las actividades._x000a__x000a_Evidencia: Cronograma de mantenimiento con seguimiento y/o control registro de mantenimientos"/>
    <n v="1"/>
    <n v="1"/>
    <n v="1"/>
    <s v="Concepto Favorable"/>
    <s v="Trimestralmente el Coordinador del GIT de Infraestructura Tecnológica monitorea de manera aleatoria los espacios con recursos de TI, con el fin de identificar la ocurrencia de un evento que pueda representar la no disponibilidad del servicio de TI. En caso de encontrar novedades o fallas en la infraestructura tecnológica, se informa a jefatura de la OIT para priorizar su mantenimiento. _x000a__x000a_Evidencia: Correo electrónico con el reporte de la novedad o falla y/o reporte de la verificación aleatoria de la infraestructura tecnológica realizada._x000a_"/>
    <n v="1"/>
    <n v="1"/>
    <n v="1"/>
    <s v="Concepto Favorable"/>
    <m/>
    <m/>
    <m/>
    <m/>
    <s v=""/>
    <m/>
    <m/>
    <m/>
    <m/>
    <s v=""/>
    <n v="2"/>
    <n v="0"/>
    <n v="0"/>
    <n v="2"/>
  </r>
  <r>
    <s v="GIS-3"/>
    <x v="15"/>
    <s v="Posibilidad de otorgar accesos a la infraestructura tecnológica sin seguir procedimientos  formales para favorecer a un tercero "/>
    <s v="El Administrador de bases de datos atiende cada solicitud de permisos de acceso a las bases de datos institucionales las cuales se gestionan a través de requerimientos en la herramienta tecnológica de la mesa de servicios, a solicitud de los usuarios. En caso de que los privilegios no sean autorizados por ellos se rechaza la solicitud y  no se asignan los permisos en las bases de datos._x000a__x000a_Evidencia:  Reportes de solicitudes de permisos de acceso a las bases de datos institucionales"/>
    <n v="1"/>
    <n v="1"/>
    <n v="1"/>
    <s v="Concepto Favorable"/>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0"/>
    <n v="0"/>
    <s v=""/>
    <s v="Sin meta asignada en el periodo"/>
    <m/>
    <m/>
    <m/>
    <m/>
    <s v=""/>
    <m/>
    <m/>
    <m/>
    <m/>
    <s v=""/>
    <n v="1"/>
    <n v="0"/>
    <n v="1"/>
    <n v="2"/>
  </r>
  <r>
    <s v="GIS-4"/>
    <x v="15"/>
    <s v="Pérdida de Confidencialidad, Integridad y Disponibilidad de los activos de información"/>
    <s v="Objetivo de Control Orientado a seguridad de la información: A.12.4.1 - Registro de eventos_x000a__x000a_El Coordinador del GIT de Infraestructura Tecnológica, de manera permanente identifica en la herramienta de seguimiento a la infraestructura (monitoreo) la ocurrencia de un evento que pueda representar peligro para la infraestructura, a fin de programar mantenimiento prioritario. En caso de evidenciar falla, se informa a la jefatura de la OIT para priorizar mantenimiento. _x000a__x000a_Evidencia: Reporte de herramienta de monitoreo"/>
    <n v="1"/>
    <n v="1"/>
    <n v="1"/>
    <s v="Concepto Favorable"/>
    <s v="Objetivo de Control Orientado a seguridad de la información: A.9.2.5 - Revisión de los derechos de acceso de usuarios_x000a__x000a_Mensualmente el Coordinador del GIT de Infraestructura Tecnológica revisa los perfiles y roles sobre las bases de datos con el fin de detectar usuarios con privilegios no necesarios y roles no aprobados. De lo anterior, se realiza reporte para la jefatura de la OIT.  Si se encuentran perfiles o roles no autorizados y/o con privilegios excesivos se procede a la cancelación de los mismos._x000a__x000a_Evidencia: Reporte de permisos y privilegios de bases de datos."/>
    <n v="1"/>
    <n v="1"/>
    <n v="1"/>
    <s v="Concepto Favorable"/>
    <s v="Objetivo de Control Orientado a seguridad de la información: A.12.3.1 - Respaldo de información_x000a__x000a_El administrador de la herramienta de copias de respaldo realiza la programación de las tareas de backup de acuerdo con lo establecido en el procedimiento de copias de respaldo. Si la herramienta genera un error en la ejecución de las tareas programadas de las copias de respaldo el administrador revisa con el responsable de definir la política  de copia de respaldo para validar si se ha modificado el repositorio de información._x000a__x000a_Evidencia: Informe herramienta copias de respaldo."/>
    <n v="1"/>
    <n v="1"/>
    <s v="Concepto Favorable"/>
    <n v="1"/>
    <m/>
    <m/>
    <m/>
    <m/>
    <s v=""/>
    <n v="3"/>
    <n v="0"/>
    <n v="0"/>
    <n v="3"/>
  </r>
  <r>
    <s v="GJU-1"/>
    <x v="16"/>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22"/>
    <n v="22"/>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4"/>
    <n v="14"/>
    <s v="Concepto Favorable"/>
    <n v="1"/>
    <m/>
    <m/>
    <m/>
    <m/>
    <s v=""/>
    <n v="3"/>
    <n v="0"/>
    <n v="0"/>
    <n v="3"/>
  </r>
  <r>
    <s v="GJU-2"/>
    <x v="16"/>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realiza semestralmente la verificación en el sistema de información de la Rama Judicial de los antecedentes disciplinarios de la totalidad de los abogados que ejercen representación judicial en la entidad (Sede Central y Direcciones Territoriales)._x000a__x000a_Evidencia: Certificados de antecedentes disciplinarios, correo electrónico remitido a la Jefe de la OAJ con el reporte."/>
    <n v="28"/>
    <n v="28"/>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4"/>
    <n v="14"/>
    <s v="Concepto Favorable"/>
    <n v="1"/>
    <s v="El responsable asignado de la Oficina Asesora Jurídica en Sede central, realiza, junto con el reparto del proceso judicial o extrajudicial al abogado, la solicitud de manifestación de conflicto de interés, inhabilidad o incompatibilidad para actuar en el proceso judicial, con la finalidad de que la OAJ determine su existencia. _x000a__x000a_Evidencia: Correo electrónico remitido al abogado y recibido con la manifestación. "/>
    <n v="13"/>
    <n v="13"/>
    <s v="Concepto Favorable"/>
    <n v="1"/>
    <n v="4"/>
    <n v="0"/>
    <n v="0"/>
    <n v="4"/>
  </r>
  <r>
    <s v="GJU-3"/>
    <x v="16"/>
    <s v="Pérdida de Confidencialidad, Integridad y Disponibilidad del activo de información "/>
    <s v="Objetivo de Control Orientado a seguridad de la información: A.11.1.3 - Seguridad de oficinas, recintos e instalaciones_x000a__x000a_El Técnico Operativo y la Auxiliar administrativa del proceso de gestión jurídica hacen uso del formato:  Préstamo de documentos archivo de gestión F20900-03/15.V4 cada vez que se realiza un préstamo de un expediente.  En caso de no entregarlos en medio físico, previa aprobación de la Jefe Asesora Jurídica se remiten mediante correo electrónico,  las piezas de documentación de contratos, convenios y procesos judiciales solicitados por los profesionales que requieren dichos documentos. _x000a__x000a_Evidencia: Formatos Préstamo de documentos archivo de gestión diligenciados y correos electrónicos de remisión."/>
    <n v="34"/>
    <n v="34"/>
    <n v="1"/>
    <s v="Concepto Favorable"/>
    <s v="Objetivo de Control Orientado a seguridad de la información: A.9.2.1 - Registro y cancelación del registro de usuarios_x000a__x000a_El administrador de la herramienta EKOGUI a través de un contratista designado por la Jefe de la Oficina Asesora Jurídica realiza el control de la creación, modificación y eliminación de los usuarios y contraseñas de la herramienta, por medio de la recepción de una solicitud mediante correo electrónico incluyendo datos personales como nombre completo, cedula, correo institucional y personal, ciudad, departamento, dependencia y el módulo al cual requiere acceder. La creación de usuarios diferentes al rol abogado litigante debe ser autorizado por la jefe asesora jurídica a través de correo electrónico. En caso de que la administradora del EKOGUI no se encuentre activa, el Asistente secretario de la Oficina General, quien es el propietario de la cuenta de usuario, puede ingresar al sistema y desempeñar este rol._x000a__x000a_Evidencia: Solicitud realizada mediante correo electrónico."/>
    <n v="2"/>
    <n v="2"/>
    <n v="1"/>
    <s v="Concepto Favorable"/>
    <m/>
    <m/>
    <m/>
    <m/>
    <s v=""/>
    <m/>
    <m/>
    <m/>
    <m/>
    <s v=""/>
    <n v="2"/>
    <n v="0"/>
    <n v="0"/>
    <n v="2"/>
  </r>
  <r>
    <s v="REG-1"/>
    <x v="17"/>
    <s v="Inobservancia de las actividades tendientes a expedir regulación normativa por parte de la Entidad"/>
    <s v="El responsable en la Oficina, GIT o Área responsable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_x000a__x000a_Evidencia: Correo de envío del proyecto de Acto Administrativo al proceso de Difusión y Mercadeo para publicación en la página web; y/o link de publicación del Acto Administrativo."/>
    <n v="1"/>
    <n v="1"/>
    <n v="1"/>
    <s v="Concepto Favorable"/>
    <s v="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_x000a__x000a_Evidencia: Correo remisorio y/o memorando con las observaciones por parte de la OAJ al proceso que proyectó el acto."/>
    <n v="11"/>
    <n v="11"/>
    <n v="1"/>
    <s v="Concepto Favorable"/>
    <m/>
    <m/>
    <m/>
    <m/>
    <s v=""/>
    <m/>
    <m/>
    <m/>
    <m/>
    <s v=""/>
    <n v="2"/>
    <n v="0"/>
    <n v="0"/>
    <n v="2"/>
  </r>
  <r>
    <s v="REG-2"/>
    <x v="17"/>
    <s v="Declaratoria de inaplicación de la regulación expedida por la entidad"/>
    <s v="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_x000a__x000a_Evidencia: Correo remisorio y/o memorando con las observaciones por parte de la OAJ al proceso que proyectó el acto."/>
    <n v="11"/>
    <n v="11"/>
    <n v="1"/>
    <s v="Concepto Favorable"/>
    <s v="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_x000a__x000a_Evidencia: Fallo del ente judicial recibido por la entidad y/o nuevo acto administrativo generado (en caso de presentarse la inaplicabilidad). "/>
    <n v="0"/>
    <n v="0"/>
    <s v=""/>
    <s v="Sin meta asignada en el periodo"/>
    <m/>
    <m/>
    <m/>
    <m/>
    <s v=""/>
    <m/>
    <m/>
    <m/>
    <m/>
    <s v=""/>
    <n v="1"/>
    <n v="0"/>
    <n v="1"/>
    <n v="2"/>
  </r>
  <r>
    <s v="REG-3"/>
    <x v="17"/>
    <s v="Pérdida de Confidencialidad, Integridad y Disponibilidad del activo de información"/>
    <s v="Objetivo de Control Orientado a seguridad de la información: A.9.4.1 - Restricción de acceso a la información_x000a__x000a_El abogado designado para administrar el normograma cuando sea requerido ingresa al portal web del IGAC con el usuario: juridica y realiza la actualización correspondiente y documenta el formato FO-GJU-PC01-01- Solicitud actualización normograma . En caso de que el abogado no se encuentre, la Jefe de la Oficina Jurídica solicitaría a la OIT la actualización de la contraseña para ingresar al portal y realizar la actualización del normograma._x000a__x000a_Evidencia: Formato FO-GJU-PC01-01- Solicitud actualización normograma"/>
    <n v="19"/>
    <n v="19"/>
    <n v="1"/>
    <s v="Concepto Favorable"/>
    <m/>
    <m/>
    <m/>
    <s v=""/>
    <m/>
    <m/>
    <m/>
    <m/>
    <m/>
    <s v=""/>
    <m/>
    <m/>
    <m/>
    <m/>
    <s v=""/>
    <n v="1"/>
    <n v="0"/>
    <n v="0"/>
    <n v="1"/>
  </r>
  <r>
    <s v="SEI-1"/>
    <x v="18"/>
    <s v="Incumplimiento del Programa Anual de Auditorias Internas de Gestión"/>
    <s v="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_x000a__x000a_Evidencia: Acta de reunión y/o cronograma de auditoría verificado."/>
    <n v="3"/>
    <n v="3"/>
    <n v="1"/>
    <s v="Concepto Favorable"/>
    <s v="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_x000a__x000a_Evidencia: Resultados de la evaluación a los auditores y/o plan de mejoramiento individual (si aplica). "/>
    <n v="1"/>
    <n v="1"/>
    <n v="1"/>
    <s v="Concepto Favorable"/>
    <m/>
    <m/>
    <m/>
    <m/>
    <s v=""/>
    <m/>
    <m/>
    <m/>
    <m/>
    <s v=""/>
    <n v="2"/>
    <n v="0"/>
    <n v="0"/>
    <n v="2"/>
  </r>
  <r>
    <s v="SEI-2"/>
    <x v="18"/>
    <s v="Incumplimiento de alguna de las normas legales, técnicas y de la entidad durante el ejercicio de auditoria"/>
    <s v="El jefe de la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_x000a__x000a_Evidencia:  Informes preliminares y finales presentados por correo electrónico al Jefe de la OCI y/o verificaciones realizadas al informe por parte del jefe de la OCI."/>
    <n v="2"/>
    <n v="2"/>
    <n v="1"/>
    <s v="Concepto Favorable"/>
    <s v="Cada auditor de la Oficina de Control Interno (OCI) verifica mensualmente que la información como resultado de las auditorías (informes, evidencias de verificación, etc.) se incluya en las carpetas compartidas de la oficina en Drive para su permanente consulta y reporta a través de correo electrónico al Jefe de la OCI el cargue de esta información. En caso de detectar novedades en la información que se subió a la carpeta, se establece comunicación con el auditor encargado para que se corrija o cargue la información faltante._x000a__x000a_Evidencia: Correo electrónico de verificación por parte del responsable de la Oficina de Control Interno al Jefe de la OCI"/>
    <n v="3"/>
    <n v="3"/>
    <n v="1"/>
    <s v="Concepto Favorable"/>
    <s v="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_x000a__x000a_Evidencia: Resultados de la evaluación a los auditores y/o plan de mejoramiento individual (si aplica). "/>
    <n v="1"/>
    <n v="1"/>
    <s v="Concepto Favorable"/>
    <n v="1"/>
    <m/>
    <m/>
    <m/>
    <m/>
    <s v=""/>
    <n v="3"/>
    <n v="0"/>
    <n v="0"/>
    <n v="3"/>
  </r>
  <r>
    <s v="SEI-3"/>
    <x v="18"/>
    <s v="Desarrollo de ejercicios auditores con resultados subjetivos y/o parciales"/>
    <s v="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_x000a__x000a_Evidencia: Resultados de la evaluación a los auditores y/o plan de mejoramiento individual (si aplica). "/>
    <n v="1"/>
    <n v="1"/>
    <n v="1"/>
    <s v="Concepto Favorable"/>
    <m/>
    <m/>
    <m/>
    <s v=""/>
    <m/>
    <m/>
    <m/>
    <m/>
    <m/>
    <s v=""/>
    <m/>
    <m/>
    <m/>
    <m/>
    <s v=""/>
    <n v="1"/>
    <n v="0"/>
    <n v="0"/>
    <n v="1"/>
  </r>
  <r>
    <s v="SEI-4"/>
    <x v="18"/>
    <s v="Omisión y/o encubrimiento deliberado durante la revisión y verificación _x000a_de situaciones irregulares conocidas y/o encontradas en el proceso auditor, para favorecimiento propio o de terceros"/>
    <s v="El Jefe de la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_x000a_ _x000a_Evidencia: Informes de auditoria revisados y objetados."/>
    <n v="1"/>
    <n v="1"/>
    <n v="1"/>
    <s v="Concepto Favorable"/>
    <m/>
    <m/>
    <m/>
    <s v=""/>
    <m/>
    <m/>
    <m/>
    <m/>
    <m/>
    <s v=""/>
    <m/>
    <m/>
    <m/>
    <m/>
    <s v=""/>
    <n v="1"/>
    <n v="0"/>
    <n v="0"/>
    <n v="1"/>
  </r>
  <r>
    <s v="SCP-1"/>
    <x v="19"/>
    <s v="Inoportuna atención a las peticiones, quejas, reclamos, denuncias y sugerencias, solicitados por los ciudadanos y grupos de interés en los diferentes canales de atención"/>
    <s v="El responsable en el GIT de Servicio al Ciudadano realiza seguimiento mensual al estado de PQRSD registradas en el sistema de gestión documental CORDIS a cargo de la Sede Central o de las Direcciones Territoriales, identificando las que presentan retrasos de vigencias anteriores con el fin de que sean atendidas y se dé respuesta por parte de la entidad. En caso de encontrar PQRSD con atrasos superiores a la vigencia anterior se generan acciones correctivas por parte del responsable a cargo de las PQRSD (Área en Sede Central o Dirección Territorial) para solventar la situación. _x000a__x000a_Evidencia: Correo electrónico de seguimiento desde el GIT de Servicio al Ciudadano"/>
    <n v="3"/>
    <n v="3"/>
    <n v="1"/>
    <s v="Concepto Favorable"/>
    <m/>
    <m/>
    <m/>
    <s v=""/>
    <m/>
    <m/>
    <m/>
    <m/>
    <m/>
    <s v=""/>
    <m/>
    <m/>
    <m/>
    <m/>
    <s v=""/>
    <n v="1"/>
    <n v="0"/>
    <n v="0"/>
    <n v="1"/>
  </r>
  <r>
    <s v="SCP-2"/>
    <x v="19"/>
    <s v="Posibilidad de recibir o solicitar_x000a_cualquier dádiva o beneficio a nombre propio o para_x000a_terceros, durante la prestación del servicio o la atención al ciudadano"/>
    <s v="El responsable asignado en el GIT de Servicio al Ciudadano realiza verificación trimestral de las encuestas respondi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_x000a__x000a_Evidencia: Reporte de las encuestas respondidas por los usuarios y/o correo electrónico con el seguimiento realizado al Coordinador GIT Servicio al Ciudadano."/>
    <n v="1"/>
    <n v="1"/>
    <n v="1"/>
    <s v="Concepto Favorable"/>
    <m/>
    <m/>
    <m/>
    <s v=""/>
    <m/>
    <m/>
    <m/>
    <m/>
    <m/>
    <s v=""/>
    <m/>
    <m/>
    <m/>
    <m/>
    <s v=""/>
    <n v="1"/>
    <n v="0"/>
    <n v="0"/>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0">
  <r>
    <s v="DEP-5"/>
    <s v="Direccionamiento Estratégico y Planeación"/>
    <x v="0"/>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3"/>
    <n v="3"/>
    <n v="1"/>
    <s v="Concepto Favorable"/>
    <n v="1"/>
    <n v="0"/>
    <n v="0"/>
    <n v="1"/>
  </r>
  <r>
    <s v="GCT-1"/>
    <s v="Gestión Catastral"/>
    <x v="0"/>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0"/>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0"/>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0"/>
    <n v="0"/>
    <s v=""/>
    <s v="Concepto Favorable"/>
    <m/>
    <m/>
    <m/>
    <s v=""/>
    <m/>
    <m/>
    <m/>
    <m/>
    <s v=""/>
    <m/>
    <n v="1"/>
    <n v="0"/>
    <n v="0"/>
    <n v="1"/>
  </r>
  <r>
    <s v="GCT-4"/>
    <s v="Gestión Catastral"/>
    <x v="0"/>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0"/>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3"/>
    <n v="3"/>
    <n v="1"/>
    <s v="Concepto Favorable"/>
    <m/>
    <m/>
    <m/>
    <s v=""/>
    <m/>
    <m/>
    <m/>
    <m/>
    <s v=""/>
    <m/>
    <n v="1"/>
    <n v="0"/>
    <n v="0"/>
    <n v="1"/>
  </r>
  <r>
    <s v="GCO-2"/>
    <s v="Gestión Contractual"/>
    <x v="0"/>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Concepto Favorable"/>
    <m/>
    <m/>
    <m/>
    <s v=""/>
    <m/>
    <m/>
    <m/>
    <m/>
    <s v=""/>
    <m/>
    <n v="1"/>
    <n v="0"/>
    <n v="0"/>
    <n v="1"/>
  </r>
  <r>
    <s v="GCO-3"/>
    <s v="Gestión Contractual"/>
    <x v="0"/>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7"/>
    <n v="7"/>
    <n v="1"/>
    <s v="Concepto Favorable"/>
    <m/>
    <m/>
    <m/>
    <s v=""/>
    <m/>
    <n v="1"/>
    <n v="0"/>
    <n v="0"/>
    <n v="1"/>
  </r>
  <r>
    <s v="GSA-2"/>
    <s v="Gestión de Servicios Administrativos"/>
    <x v="0"/>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4"/>
    <n v="4"/>
    <n v="1"/>
    <s v="Concepto Favorable"/>
    <m/>
    <m/>
    <m/>
    <s v=""/>
    <m/>
    <n v="1"/>
    <n v="0"/>
    <n v="0"/>
    <n v="1"/>
  </r>
  <r>
    <s v="GFI-1"/>
    <s v="Gestión Financiera"/>
    <x v="0"/>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N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1"/>
    <n v="1"/>
    <n v="0"/>
    <n v="1"/>
  </r>
  <r>
    <s v="GFI-4"/>
    <s v="Gestión Financiera"/>
    <x v="0"/>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0"/>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0"/>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0"/>
    <n v="0"/>
    <s v=""/>
    <s v="Sin meta asignada en el periodo"/>
    <m/>
    <m/>
    <m/>
    <s v=""/>
    <m/>
    <n v="0"/>
    <n v="0"/>
    <n v="1"/>
    <n v="1"/>
  </r>
  <r>
    <s v="GJU-1"/>
    <s v="Gestión Jurídica"/>
    <x v="0"/>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0"/>
    <s v=""/>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0"/>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1"/>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1"/>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s v=""/>
    <m/>
    <n v="1"/>
    <n v="0"/>
    <n v="0"/>
    <n v="1"/>
  </r>
  <r>
    <s v="GCT-4"/>
    <s v="Gestión Catastral"/>
    <x v="1"/>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1"/>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
    <n v="1"/>
    <n v="1"/>
    <s v="Concepto Favorable"/>
    <m/>
    <m/>
    <m/>
    <s v=""/>
    <m/>
    <m/>
    <m/>
    <m/>
    <s v=""/>
    <m/>
    <n v="1"/>
    <n v="0"/>
    <n v="0"/>
    <n v="1"/>
  </r>
  <r>
    <s v="GCO-3"/>
    <s v="Gestión Contractual"/>
    <x v="1"/>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1"/>
    <s v=""/>
    <s v="Concepto Favorable"/>
    <m/>
    <m/>
    <m/>
    <s v=""/>
    <m/>
    <n v="1"/>
    <n v="0"/>
    <n v="0"/>
    <n v="1"/>
  </r>
  <r>
    <s v="GSA-2"/>
    <s v="Gestión de Servicios Administrativos"/>
    <x v="1"/>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1"/>
    <s v=""/>
    <s v="Concepto Favorable"/>
    <m/>
    <m/>
    <m/>
    <s v=""/>
    <m/>
    <n v="1"/>
    <n v="0"/>
    <n v="0"/>
    <n v="1"/>
  </r>
  <r>
    <s v="GFI-1"/>
    <s v="Gestión Financiera"/>
    <x v="1"/>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0"/>
    <n v="3"/>
    <s v=""/>
    <s v="Concepto Favorable"/>
    <m/>
    <m/>
    <m/>
    <s v=""/>
    <m/>
    <n v="2"/>
    <n v="0"/>
    <n v="0"/>
    <n v="2"/>
  </r>
  <r>
    <s v="GFI-4"/>
    <s v="Gestión Financiera"/>
    <x v="1"/>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0"/>
    <n v="1"/>
    <s v=""/>
    <s v="Sin meta asignada en el periodo"/>
    <m/>
    <m/>
    <m/>
    <s v=""/>
    <m/>
    <n v="0"/>
    <n v="0"/>
    <n v="1"/>
    <n v="1"/>
  </r>
  <r>
    <s v="GJU-1"/>
    <s v="Gestión Jurídica"/>
    <x v="1"/>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1"/>
    <s v=""/>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1"/>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2"/>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2"/>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12"/>
    <n v="12"/>
    <n v="1"/>
    <s v="Concepto Favorable"/>
    <m/>
    <m/>
    <m/>
    <s v=""/>
    <m/>
    <m/>
    <m/>
    <m/>
    <s v=""/>
    <m/>
    <n v="1"/>
    <n v="0"/>
    <n v="0"/>
    <n v="1"/>
  </r>
  <r>
    <s v="GCT-2"/>
    <s v="Gestión Catastral"/>
    <x v="2"/>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9"/>
    <n v="9"/>
    <n v="1"/>
    <s v="Concepto Favorable"/>
    <m/>
    <m/>
    <m/>
    <s v=""/>
    <m/>
    <m/>
    <m/>
    <m/>
    <s v=""/>
    <m/>
    <n v="1"/>
    <n v="0"/>
    <n v="0"/>
    <n v="1"/>
  </r>
  <r>
    <s v="GCT-3"/>
    <s v="Gestión Catastral"/>
    <x v="2"/>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0"/>
    <n v="0"/>
    <s v=""/>
    <s v="Sin meta asignada en el periodo"/>
    <m/>
    <m/>
    <m/>
    <s v=""/>
    <m/>
    <m/>
    <m/>
    <m/>
    <s v=""/>
    <m/>
    <n v="0"/>
    <n v="0"/>
    <n v="1"/>
    <n v="1"/>
  </r>
  <r>
    <s v="GCT-4"/>
    <s v="Gestión Catastral"/>
    <x v="2"/>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12"/>
    <n v="12"/>
    <n v="1"/>
    <s v="Concepto Favorable"/>
    <m/>
    <m/>
    <m/>
    <s v=""/>
    <m/>
    <m/>
    <m/>
    <m/>
    <s v=""/>
    <m/>
    <n v="1"/>
    <n v="0"/>
    <n v="0"/>
    <n v="1"/>
  </r>
  <r>
    <s v="GCO-1"/>
    <s v="Gestión Contractual"/>
    <x v="2"/>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8"/>
    <n v="18"/>
    <n v="1"/>
    <s v="Concepto Favorable"/>
    <m/>
    <m/>
    <m/>
    <s v=""/>
    <m/>
    <m/>
    <m/>
    <m/>
    <s v=""/>
    <m/>
    <n v="1"/>
    <n v="0"/>
    <n v="0"/>
    <n v="1"/>
  </r>
  <r>
    <s v="GCO-2"/>
    <s v="Gestión Contractual"/>
    <x v="2"/>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
    <n v="1"/>
    <n v="1"/>
    <s v="Concepto Favorable"/>
    <m/>
    <m/>
    <m/>
    <s v=""/>
    <m/>
    <m/>
    <m/>
    <m/>
    <s v=""/>
    <m/>
    <n v="1"/>
    <n v="0"/>
    <n v="0"/>
    <n v="1"/>
  </r>
  <r>
    <s v="GCO-3"/>
    <s v="Gestión Contractual"/>
    <x v="2"/>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SA-2"/>
    <s v="Gestión de Servicios Administrativos"/>
    <x v="2"/>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2"/>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1"/>
    <n v="1"/>
    <n v="1"/>
    <s v="Concepto Favorable"/>
    <m/>
    <m/>
    <m/>
    <s v=""/>
    <m/>
    <n v="2"/>
    <n v="0"/>
    <n v="0"/>
    <n v="2"/>
  </r>
  <r>
    <s v="GFI-4"/>
    <s v="Gestión Financiera"/>
    <x v="2"/>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2"/>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2"/>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
    <n v="1"/>
    <n v="1"/>
    <s v="Concepto Favorable"/>
    <m/>
    <m/>
    <m/>
    <s v=""/>
    <m/>
    <n v="1"/>
    <n v="0"/>
    <n v="0"/>
    <n v="1"/>
  </r>
  <r>
    <s v="GJU-1"/>
    <s v="Gestión Jurídica"/>
    <x v="2"/>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3"/>
    <n v="3"/>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2"/>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3"/>
    <n v="3"/>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3"/>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3"/>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3"/>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3"/>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s v=""/>
    <m/>
    <n v="1"/>
    <n v="0"/>
    <n v="0"/>
    <n v="1"/>
  </r>
  <r>
    <s v="GCT-4"/>
    <s v="Gestión Catastral"/>
    <x v="3"/>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3"/>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41"/>
    <n v="41"/>
    <n v="1"/>
    <s v="Concepto Favorable"/>
    <m/>
    <m/>
    <m/>
    <s v=""/>
    <m/>
    <m/>
    <m/>
    <m/>
    <s v=""/>
    <m/>
    <n v="1"/>
    <n v="0"/>
    <n v="0"/>
    <n v="1"/>
  </r>
  <r>
    <s v="GCO-2"/>
    <s v="Gestión Contractual"/>
    <x v="3"/>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Sin meta asignada en el periodo"/>
    <m/>
    <m/>
    <m/>
    <s v=""/>
    <m/>
    <m/>
    <m/>
    <m/>
    <s v=""/>
    <m/>
    <n v="0"/>
    <n v="0"/>
    <n v="1"/>
    <n v="1"/>
  </r>
  <r>
    <s v="GCO-3"/>
    <s v="Gestión Contractual"/>
    <x v="3"/>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Favorable"/>
    <m/>
    <m/>
    <m/>
    <s v=""/>
    <m/>
    <n v="1"/>
    <n v="0"/>
    <n v="0"/>
    <n v="1"/>
  </r>
  <r>
    <s v="GSA-2"/>
    <s v="Gestión de Servicios Administrativos"/>
    <x v="3"/>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Sin meta asignada en el periodo"/>
    <m/>
    <m/>
    <m/>
    <s v=""/>
    <m/>
    <n v="0"/>
    <n v="0"/>
    <n v="1"/>
    <n v="1"/>
  </r>
  <r>
    <s v="GFI-1"/>
    <s v="Gestión Financiera"/>
    <x v="3"/>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57"/>
    <n v="57"/>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9"/>
    <n v="9"/>
    <n v="1"/>
    <s v="Concepto Favorable"/>
    <m/>
    <m/>
    <m/>
    <s v=""/>
    <m/>
    <n v="2"/>
    <n v="0"/>
    <n v="0"/>
    <n v="2"/>
  </r>
  <r>
    <s v="GFI-4"/>
    <s v="Gestión Financiera"/>
    <x v="3"/>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3"/>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3"/>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2"/>
    <n v="2"/>
    <n v="1"/>
    <s v="Concepto Favorable"/>
    <m/>
    <m/>
    <m/>
    <s v=""/>
    <m/>
    <n v="1"/>
    <n v="0"/>
    <n v="0"/>
    <n v="1"/>
  </r>
  <r>
    <s v="GJU-1"/>
    <s v="Gestión Jurídica"/>
    <x v="3"/>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2"/>
    <n v="2"/>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3"/>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4"/>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3"/>
    <n v="3"/>
    <n v="1"/>
    <s v="Concepto Favorable"/>
    <n v="1"/>
    <n v="0"/>
    <n v="0"/>
    <n v="1"/>
  </r>
  <r>
    <s v="GCT-1"/>
    <s v="Gestión Catastral"/>
    <x v="4"/>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4"/>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4"/>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1"/>
    <n v="1"/>
    <n v="1"/>
    <s v="Concepto Favorable"/>
    <m/>
    <m/>
    <m/>
    <s v=""/>
    <m/>
    <m/>
    <m/>
    <m/>
    <s v=""/>
    <m/>
    <n v="1"/>
    <n v="0"/>
    <n v="0"/>
    <n v="1"/>
  </r>
  <r>
    <s v="GCT-4"/>
    <s v="Gestión Catastral"/>
    <x v="4"/>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4"/>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2"/>
    <n v="12"/>
    <n v="1"/>
    <s v="Concepto Favorable"/>
    <m/>
    <m/>
    <m/>
    <s v=""/>
    <m/>
    <m/>
    <m/>
    <m/>
    <s v=""/>
    <m/>
    <n v="1"/>
    <n v="0"/>
    <n v="0"/>
    <n v="1"/>
  </r>
  <r>
    <s v="GCO-2"/>
    <s v="Gestión Contractual"/>
    <x v="4"/>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Sin meta asignada en el periodo"/>
    <m/>
    <m/>
    <m/>
    <s v=""/>
    <m/>
    <m/>
    <m/>
    <m/>
    <s v=""/>
    <m/>
    <n v="0"/>
    <n v="0"/>
    <n v="1"/>
    <n v="1"/>
  </r>
  <r>
    <s v="GCO-3"/>
    <s v="Gestión Contractual"/>
    <x v="4"/>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0"/>
    <s v=""/>
    <s v="Sin meta asignada en el periodo"/>
    <m/>
    <m/>
    <m/>
    <s v=""/>
    <m/>
    <n v="0"/>
    <n v="0"/>
    <n v="1"/>
    <n v="1"/>
  </r>
  <r>
    <s v="GSA-2"/>
    <s v="Gestión de Servicios Administrativos"/>
    <x v="4"/>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4"/>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25"/>
    <n v="25"/>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9"/>
    <n v="9"/>
    <n v="1"/>
    <s v="Concepto Favorable"/>
    <m/>
    <m/>
    <m/>
    <s v=""/>
    <m/>
    <n v="2"/>
    <n v="0"/>
    <n v="0"/>
    <n v="2"/>
  </r>
  <r>
    <s v="GFI-4"/>
    <s v="Gestión Financiera"/>
    <x v="4"/>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4"/>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4"/>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3"/>
    <n v="3"/>
    <n v="1"/>
    <s v="Concepto Favorable"/>
    <m/>
    <m/>
    <m/>
    <s v=""/>
    <m/>
    <n v="1"/>
    <n v="0"/>
    <n v="0"/>
    <n v="1"/>
  </r>
  <r>
    <s v="GJU-1"/>
    <s v="Gestión Jurídica"/>
    <x v="4"/>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0"/>
    <s v=""/>
    <s v="Sin meta asignada en el periodo"/>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0"/>
    <n v="0"/>
    <s v=""/>
    <s v="Sin meta asignada en el periodo"/>
    <n v="1"/>
    <n v="0"/>
    <n v="2"/>
    <n v="3"/>
  </r>
  <r>
    <s v="GJU-2"/>
    <s v="Gestión Jurídica"/>
    <x v="4"/>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0"/>
    <n v="0"/>
    <s v=""/>
    <s v="Sin meta asignada en el periodo"/>
    <n v="1"/>
    <n v="0"/>
    <n v="1"/>
    <n v="2"/>
  </r>
  <r>
    <s v="DEP-5"/>
    <s v="Direccionamiento Estratégico y Planeación"/>
    <x v="5"/>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5"/>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2"/>
    <n v="2"/>
    <n v="1"/>
    <s v="Concepto Favorable"/>
    <m/>
    <m/>
    <m/>
    <s v=""/>
    <m/>
    <m/>
    <m/>
    <m/>
    <s v=""/>
    <m/>
    <n v="1"/>
    <n v="0"/>
    <n v="0"/>
    <n v="1"/>
  </r>
  <r>
    <s v="GCT-2"/>
    <s v="Gestión Catastral"/>
    <x v="5"/>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5"/>
    <n v="5"/>
    <n v="1"/>
    <s v="Concepto Favorable"/>
    <m/>
    <m/>
    <m/>
    <s v=""/>
    <m/>
    <m/>
    <m/>
    <m/>
    <s v=""/>
    <m/>
    <n v="1"/>
    <n v="0"/>
    <n v="0"/>
    <n v="1"/>
  </r>
  <r>
    <s v="GCT-3"/>
    <s v="Gestión Catastral"/>
    <x v="5"/>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1"/>
    <n v="1"/>
    <n v="1"/>
    <s v="Concepto Favorable"/>
    <m/>
    <m/>
    <m/>
    <s v=""/>
    <m/>
    <m/>
    <m/>
    <m/>
    <s v=""/>
    <m/>
    <n v="1"/>
    <n v="0"/>
    <n v="0"/>
    <n v="1"/>
  </r>
  <r>
    <s v="GCT-4"/>
    <s v="Gestión Catastral"/>
    <x v="5"/>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2"/>
    <n v="2"/>
    <n v="1"/>
    <s v="Concepto Favorable"/>
    <m/>
    <m/>
    <m/>
    <s v=""/>
    <m/>
    <m/>
    <m/>
    <m/>
    <s v=""/>
    <m/>
    <n v="1"/>
    <n v="0"/>
    <n v="0"/>
    <n v="1"/>
  </r>
  <r>
    <s v="GCO-1"/>
    <s v="Gestión Contractual"/>
    <x v="5"/>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6"/>
    <n v="16"/>
    <n v="1"/>
    <s v="Concepto Favorable"/>
    <m/>
    <m/>
    <m/>
    <s v=""/>
    <m/>
    <m/>
    <m/>
    <m/>
    <s v=""/>
    <m/>
    <n v="1"/>
    <n v="0"/>
    <n v="0"/>
    <n v="1"/>
  </r>
  <r>
    <s v="GCO-2"/>
    <s v="Gestión Contractual"/>
    <x v="5"/>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
    <n v="1"/>
    <n v="1"/>
    <s v="Concepto Favorable"/>
    <m/>
    <m/>
    <m/>
    <s v=""/>
    <m/>
    <m/>
    <m/>
    <m/>
    <s v=""/>
    <m/>
    <n v="1"/>
    <n v="0"/>
    <n v="0"/>
    <n v="1"/>
  </r>
  <r>
    <s v="GCO-3"/>
    <s v="Gestión Contractual"/>
    <x v="5"/>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Favorable"/>
    <m/>
    <m/>
    <m/>
    <s v=""/>
    <m/>
    <n v="1"/>
    <n v="0"/>
    <n v="0"/>
    <n v="1"/>
  </r>
  <r>
    <s v="GSA-2"/>
    <s v="Gestión de Servicios Administrativos"/>
    <x v="5"/>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5"/>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2"/>
    <n v="2"/>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0"/>
    <n v="0"/>
    <s v=""/>
    <s v="Concepto Favorable"/>
    <m/>
    <m/>
    <m/>
    <s v=""/>
    <m/>
    <n v="2"/>
    <n v="0"/>
    <n v="0"/>
    <n v="2"/>
  </r>
  <r>
    <s v="GFI-4"/>
    <s v="Gestión Financiera"/>
    <x v="5"/>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0"/>
    <n v="0"/>
    <s v=""/>
    <s v="Sin meta asignada en el periodo"/>
    <m/>
    <m/>
    <m/>
    <s v=""/>
    <m/>
    <m/>
    <m/>
    <m/>
    <s v=""/>
    <m/>
    <n v="0"/>
    <n v="0"/>
    <n v="1"/>
    <n v="1"/>
  </r>
  <r>
    <s v="GIS-1"/>
    <s v="Gestión Informática de Soporte"/>
    <x v="5"/>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5"/>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22"/>
    <n v="22"/>
    <n v="1"/>
    <s v="Concepto Favorable"/>
    <m/>
    <m/>
    <m/>
    <s v=""/>
    <m/>
    <n v="1"/>
    <n v="0"/>
    <n v="0"/>
    <n v="1"/>
  </r>
  <r>
    <s v="GJU-1"/>
    <s v="Gestión Jurídica"/>
    <x v="5"/>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6"/>
    <n v="26"/>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8"/>
    <n v="18"/>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4"/>
    <n v="4"/>
    <n v="1"/>
    <s v="Concepto Favorable"/>
    <n v="3"/>
    <n v="0"/>
    <n v="0"/>
    <n v="3"/>
  </r>
  <r>
    <s v="GJU-2"/>
    <s v="Gestión Jurídica"/>
    <x v="5"/>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6"/>
    <n v="26"/>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4"/>
    <n v="4"/>
    <n v="1"/>
    <s v="Concepto Favorable"/>
    <n v="2"/>
    <n v="0"/>
    <n v="0"/>
    <n v="2"/>
  </r>
  <r>
    <s v="DEP-5"/>
    <s v="Direccionamiento Estratégico y Planeación"/>
    <x v="6"/>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6"/>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6"/>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6"/>
    <n v="1"/>
    <s v="Concepto Favorable"/>
    <m/>
    <m/>
    <m/>
    <s v=""/>
    <m/>
    <m/>
    <m/>
    <m/>
    <s v=""/>
    <m/>
    <n v="1"/>
    <n v="0"/>
    <n v="0"/>
    <n v="1"/>
  </r>
  <r>
    <s v="GCT-3"/>
    <s v="Gestión Catastral"/>
    <x v="6"/>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s v=""/>
    <m/>
    <n v="1"/>
    <n v="0"/>
    <n v="0"/>
    <n v="1"/>
  </r>
  <r>
    <s v="GCT-4"/>
    <s v="Gestión Catastral"/>
    <x v="6"/>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6"/>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0"/>
    <n v="0"/>
    <s v=""/>
    <s v="Concepto Favorable"/>
    <m/>
    <m/>
    <m/>
    <s v=""/>
    <m/>
    <m/>
    <m/>
    <m/>
    <s v=""/>
    <m/>
    <n v="1"/>
    <n v="0"/>
    <n v="0"/>
    <n v="1"/>
  </r>
  <r>
    <s v="GCO-2"/>
    <s v="Gestión Contractual"/>
    <x v="6"/>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Concepto Favorable"/>
    <m/>
    <m/>
    <m/>
    <s v=""/>
    <m/>
    <m/>
    <m/>
    <m/>
    <s v=""/>
    <m/>
    <n v="1"/>
    <n v="0"/>
    <n v="0"/>
    <n v="1"/>
  </r>
  <r>
    <s v="GCO-3"/>
    <s v="Gestión Contractual"/>
    <x v="6"/>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0"/>
    <s v=""/>
    <s v="Concepto Favorable"/>
    <m/>
    <m/>
    <m/>
    <s v=""/>
    <m/>
    <n v="1"/>
    <n v="0"/>
    <n v="0"/>
    <n v="1"/>
  </r>
  <r>
    <s v="GSA-2"/>
    <s v="Gestión de Servicios Administrativos"/>
    <x v="6"/>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Concepto Favorable"/>
    <m/>
    <m/>
    <m/>
    <s v=""/>
    <m/>
    <n v="1"/>
    <n v="0"/>
    <n v="0"/>
    <n v="1"/>
  </r>
  <r>
    <s v="GFI-1"/>
    <s v="Gestión Financiera"/>
    <x v="6"/>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0"/>
    <n v="0"/>
    <s v=""/>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0"/>
    <n v="0"/>
    <s v=""/>
    <s v="Concepto Favorable"/>
    <m/>
    <m/>
    <m/>
    <s v=""/>
    <m/>
    <n v="2"/>
    <n v="0"/>
    <n v="0"/>
    <n v="2"/>
  </r>
  <r>
    <s v="GFI-4"/>
    <s v="Gestión Financiera"/>
    <x v="6"/>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6"/>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6"/>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0"/>
    <n v="0"/>
    <s v=""/>
    <s v="Concepto Favorable"/>
    <m/>
    <m/>
    <m/>
    <s v=""/>
    <m/>
    <n v="1"/>
    <n v="0"/>
    <n v="0"/>
    <n v="1"/>
  </r>
  <r>
    <s v="GJU-1"/>
    <s v="Gestión Jurídica"/>
    <x v="6"/>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0"/>
    <s v=""/>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0"/>
    <n v="0"/>
    <s v=""/>
    <s v="Concepto Favorable"/>
    <n v="3"/>
    <n v="0"/>
    <n v="0"/>
    <n v="3"/>
  </r>
  <r>
    <s v="GJU-2"/>
    <s v="Gestión Jurídica"/>
    <x v="6"/>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0"/>
    <n v="0"/>
    <s v=""/>
    <s v="Concepto Favorable"/>
    <n v="2"/>
    <n v="0"/>
    <n v="0"/>
    <n v="2"/>
  </r>
  <r>
    <s v="DEP-5"/>
    <s v="Direccionamiento Estratégico y Planeación"/>
    <x v="7"/>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7"/>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7"/>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7"/>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s v=""/>
    <m/>
    <n v="1"/>
    <n v="0"/>
    <n v="0"/>
    <n v="1"/>
  </r>
  <r>
    <s v="GCT-4"/>
    <s v="Gestión Catastral"/>
    <x v="7"/>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7"/>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7"/>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
    <n v="1"/>
    <n v="1"/>
    <s v="Concepto Favorable"/>
    <m/>
    <m/>
    <m/>
    <s v=""/>
    <m/>
    <m/>
    <m/>
    <m/>
    <s v=""/>
    <m/>
    <n v="1"/>
    <n v="0"/>
    <n v="0"/>
    <n v="1"/>
  </r>
  <r>
    <s v="GCO-3"/>
    <s v="Gestión Contractual"/>
    <x v="7"/>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SA-2"/>
    <s v="Gestión de Servicios Administrativos"/>
    <x v="7"/>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7"/>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1"/>
    <n v="1"/>
    <n v="1"/>
    <s v="Concepto Favorable"/>
    <m/>
    <m/>
    <m/>
    <s v=""/>
    <m/>
    <n v="2"/>
    <n v="0"/>
    <n v="0"/>
    <n v="2"/>
  </r>
  <r>
    <s v="GFI-4"/>
    <s v="Gestión Financiera"/>
    <x v="7"/>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7"/>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7"/>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
    <n v="1"/>
    <n v="1"/>
    <s v="Concepto Favorable"/>
    <m/>
    <m/>
    <m/>
    <s v=""/>
    <m/>
    <n v="1"/>
    <n v="0"/>
    <n v="0"/>
    <n v="1"/>
  </r>
  <r>
    <s v="GJU-1"/>
    <s v="Gestión Jurídica"/>
    <x v="7"/>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7"/>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8"/>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3"/>
    <n v="3"/>
    <n v="1"/>
    <s v="Concepto Favorable"/>
    <n v="1"/>
    <n v="0"/>
    <n v="0"/>
    <n v="1"/>
  </r>
  <r>
    <s v="GCT-1"/>
    <s v="Gestión Catastral"/>
    <x v="8"/>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8"/>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8"/>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9"/>
    <n v="9"/>
    <n v="1"/>
    <s v="Concepto Favorable"/>
    <m/>
    <m/>
    <m/>
    <s v=""/>
    <m/>
    <m/>
    <m/>
    <m/>
    <s v=""/>
    <m/>
    <n v="1"/>
    <n v="0"/>
    <n v="0"/>
    <n v="1"/>
  </r>
  <r>
    <s v="GCT-4"/>
    <s v="Gestión Catastral"/>
    <x v="8"/>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8"/>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27"/>
    <n v="27"/>
    <n v="1"/>
    <s v="Concepto Favorable"/>
    <m/>
    <m/>
    <m/>
    <s v=""/>
    <m/>
    <m/>
    <m/>
    <m/>
    <s v=""/>
    <m/>
    <n v="1"/>
    <n v="0"/>
    <n v="0"/>
    <n v="1"/>
  </r>
  <r>
    <s v="GCO-2"/>
    <s v="Gestión Contractual"/>
    <x v="8"/>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Sin meta asignada en el periodo"/>
    <m/>
    <m/>
    <m/>
    <s v=""/>
    <m/>
    <m/>
    <m/>
    <m/>
    <s v=""/>
    <m/>
    <n v="0"/>
    <n v="0"/>
    <n v="1"/>
    <n v="1"/>
  </r>
  <r>
    <s v="GCO-3"/>
    <s v="Gestión Contractual"/>
    <x v="8"/>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Favorable"/>
    <m/>
    <m/>
    <m/>
    <s v=""/>
    <m/>
    <n v="1"/>
    <n v="0"/>
    <n v="0"/>
    <n v="1"/>
  </r>
  <r>
    <s v="GSA-2"/>
    <s v="Gestión de Servicios Administrativos"/>
    <x v="8"/>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Sin meta asignada en el periodo"/>
    <m/>
    <m/>
    <m/>
    <s v=""/>
    <m/>
    <n v="0"/>
    <n v="0"/>
    <n v="1"/>
    <n v="1"/>
  </r>
  <r>
    <s v="GFI-1"/>
    <s v="Gestión Financiera"/>
    <x v="8"/>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8"/>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8"/>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8"/>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0"/>
    <n v="0"/>
    <s v=""/>
    <s v="Sin meta asignada en el periodo"/>
    <m/>
    <m/>
    <m/>
    <s v=""/>
    <m/>
    <n v="0"/>
    <n v="0"/>
    <n v="1"/>
    <n v="1"/>
  </r>
  <r>
    <s v="GJU-1"/>
    <s v="Gestión Jurídica"/>
    <x v="8"/>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12"/>
    <n v="12"/>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8"/>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12"/>
    <n v="12"/>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9"/>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9"/>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9"/>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6"/>
    <n v="1"/>
    <s v="Concepto Favorable"/>
    <m/>
    <m/>
    <m/>
    <s v=""/>
    <m/>
    <m/>
    <m/>
    <m/>
    <s v=""/>
    <m/>
    <n v="1"/>
    <n v="0"/>
    <n v="0"/>
    <n v="1"/>
  </r>
  <r>
    <s v="GCT-3"/>
    <s v="Gestión Catastral"/>
    <x v="9"/>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s v=""/>
    <m/>
    <n v="1"/>
    <n v="0"/>
    <n v="0"/>
    <n v="1"/>
  </r>
  <r>
    <s v="GCT-4"/>
    <s v="Gestión Catastral"/>
    <x v="9"/>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9"/>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9"/>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Concepto Favorable"/>
    <m/>
    <m/>
    <m/>
    <s v=""/>
    <m/>
    <m/>
    <m/>
    <m/>
    <s v=""/>
    <m/>
    <n v="1"/>
    <n v="0"/>
    <n v="0"/>
    <n v="1"/>
  </r>
  <r>
    <s v="GCO-3"/>
    <s v="Gestión Contractual"/>
    <x v="9"/>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SA-2"/>
    <s v="Gestión de Servicios Administrativos"/>
    <x v="9"/>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Sin meta asignada en el periodo"/>
    <m/>
    <m/>
    <m/>
    <s v=""/>
    <m/>
    <n v="0"/>
    <n v="0"/>
    <n v="1"/>
    <n v="1"/>
  </r>
  <r>
    <s v="GFI-1"/>
    <s v="Gestión Financiera"/>
    <x v="9"/>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9"/>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9"/>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9"/>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
    <n v="1"/>
    <n v="1"/>
    <s v="Concepto Favorable"/>
    <m/>
    <m/>
    <m/>
    <s v=""/>
    <m/>
    <n v="1"/>
    <n v="0"/>
    <n v="0"/>
    <n v="1"/>
  </r>
  <r>
    <s v="GJU-1"/>
    <s v="Gestión Jurídica"/>
    <x v="9"/>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0"/>
    <s v=""/>
    <s v="Sin meta asignada en el periodo"/>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1"/>
    <n v="3"/>
  </r>
  <r>
    <s v="GJU-2"/>
    <s v="Gestión Jurídica"/>
    <x v="9"/>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10"/>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0"/>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0"/>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10"/>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0"/>
    <n v="0"/>
    <s v=""/>
    <s v="Sin meta asignada en el periodo"/>
    <m/>
    <m/>
    <m/>
    <s v=""/>
    <m/>
    <m/>
    <m/>
    <m/>
    <s v=""/>
    <m/>
    <n v="0"/>
    <n v="0"/>
    <n v="1"/>
    <n v="1"/>
  </r>
  <r>
    <s v="GCT-4"/>
    <s v="Gestión Catastral"/>
    <x v="10"/>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0"/>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7"/>
    <n v="7"/>
    <n v="1"/>
    <s v="Concepto Favorable"/>
    <m/>
    <m/>
    <m/>
    <s v=""/>
    <m/>
    <m/>
    <m/>
    <m/>
    <s v=""/>
    <m/>
    <n v="1"/>
    <n v="0"/>
    <n v="0"/>
    <n v="1"/>
  </r>
  <r>
    <s v="GCO-2"/>
    <s v="Gestión Contractual"/>
    <x v="10"/>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
    <n v="1"/>
    <n v="1"/>
    <s v="Concepto Favorable"/>
    <m/>
    <m/>
    <m/>
    <s v=""/>
    <m/>
    <m/>
    <m/>
    <m/>
    <s v=""/>
    <m/>
    <n v="1"/>
    <n v="0"/>
    <n v="0"/>
    <n v="1"/>
  </r>
  <r>
    <s v="GCO-3"/>
    <s v="Gestión Contractual"/>
    <x v="10"/>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Favorable"/>
    <m/>
    <m/>
    <m/>
    <s v=""/>
    <m/>
    <n v="1"/>
    <n v="0"/>
    <n v="0"/>
    <n v="1"/>
  </r>
  <r>
    <s v="GSA-2"/>
    <s v="Gestión de Servicios Administrativos"/>
    <x v="10"/>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10"/>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10"/>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0"/>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0"/>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
    <n v="1"/>
    <n v="1"/>
    <s v="Concepto Favorable"/>
    <m/>
    <m/>
    <m/>
    <s v=""/>
    <m/>
    <n v="1"/>
    <n v="0"/>
    <n v="0"/>
    <n v="1"/>
  </r>
  <r>
    <s v="GJU-1"/>
    <s v="Gestión Jurídica"/>
    <x v="10"/>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3"/>
    <n v="3"/>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3"/>
    <n v="0"/>
    <n v="0"/>
    <n v="3"/>
  </r>
  <r>
    <s v="GJU-2"/>
    <s v="Gestión Jurídica"/>
    <x v="10"/>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2"/>
    <n v="0"/>
    <n v="0"/>
    <n v="2"/>
  </r>
  <r>
    <s v="DEP-5"/>
    <s v="Direccionamiento Estratégico y Planeación"/>
    <x v="11"/>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6"/>
    <n v="6"/>
    <n v="1"/>
    <s v="Concepto Favorable"/>
    <n v="1"/>
    <n v="0"/>
    <n v="0"/>
    <n v="1"/>
  </r>
  <r>
    <s v="GCT-1"/>
    <s v="Gestión Catastral"/>
    <x v="11"/>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1"/>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11"/>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0"/>
    <n v="0"/>
    <s v=""/>
    <s v="Sin meta asignada en el periodo"/>
    <m/>
    <m/>
    <m/>
    <s v=""/>
    <m/>
    <m/>
    <m/>
    <m/>
    <s v=""/>
    <m/>
    <n v="0"/>
    <n v="0"/>
    <n v="1"/>
    <n v="1"/>
  </r>
  <r>
    <s v="GCT-4"/>
    <s v="Gestión Catastral"/>
    <x v="11"/>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1"/>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11"/>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Sin meta asignada en el periodo"/>
    <m/>
    <m/>
    <m/>
    <s v=""/>
    <m/>
    <m/>
    <m/>
    <m/>
    <s v=""/>
    <m/>
    <n v="0"/>
    <n v="0"/>
    <n v="1"/>
    <n v="1"/>
  </r>
  <r>
    <s v="GCO-3"/>
    <s v="Gestión Contractual"/>
    <x v="11"/>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Favorable"/>
    <m/>
    <m/>
    <m/>
    <s v=""/>
    <m/>
    <n v="1"/>
    <n v="0"/>
    <n v="0"/>
    <n v="1"/>
  </r>
  <r>
    <s v="GSA-2"/>
    <s v="Gestión de Servicios Administrativos"/>
    <x v="11"/>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3"/>
    <n v="3"/>
    <n v="1"/>
    <s v="Concepto Favorable"/>
    <m/>
    <m/>
    <m/>
    <s v=""/>
    <m/>
    <n v="1"/>
    <n v="0"/>
    <n v="0"/>
    <n v="1"/>
  </r>
  <r>
    <s v="GFI-1"/>
    <s v="Gestión Financiera"/>
    <x v="11"/>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1"/>
    <n v="1"/>
    <n v="1"/>
    <s v="Concepto Favorable"/>
    <m/>
    <m/>
    <m/>
    <s v=""/>
    <m/>
    <n v="2"/>
    <n v="0"/>
    <n v="0"/>
    <n v="2"/>
  </r>
  <r>
    <s v="GFI-4"/>
    <s v="Gestión Financiera"/>
    <x v="11"/>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6"/>
    <n v="6"/>
    <n v="1"/>
    <s v="Concepto Favorable"/>
    <m/>
    <m/>
    <m/>
    <s v=""/>
    <m/>
    <m/>
    <m/>
    <m/>
    <s v=""/>
    <m/>
    <n v="1"/>
    <n v="0"/>
    <n v="0"/>
    <n v="1"/>
  </r>
  <r>
    <s v="GIS-1"/>
    <s v="Gestión Informática de Soporte"/>
    <x v="11"/>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6"/>
    <n v="6"/>
    <n v="1"/>
    <s v="Concepto Favorable"/>
    <m/>
    <m/>
    <m/>
    <s v=""/>
    <m/>
    <m/>
    <m/>
    <m/>
    <s v=""/>
    <m/>
    <n v="1"/>
    <n v="0"/>
    <n v="0"/>
    <n v="1"/>
  </r>
  <r>
    <s v="GIS-3"/>
    <s v="Gestión Informática de Soporte"/>
    <x v="11"/>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3"/>
    <n v="3"/>
    <n v="1"/>
    <s v="Concepto Favorable"/>
    <m/>
    <m/>
    <m/>
    <s v=""/>
    <m/>
    <n v="1"/>
    <n v="0"/>
    <n v="0"/>
    <n v="1"/>
  </r>
  <r>
    <s v="GJU-1"/>
    <s v="Gestión Jurídica"/>
    <x v="11"/>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3"/>
    <n v="0"/>
    <n v="0"/>
    <n v="3"/>
  </r>
  <r>
    <s v="GJU-2"/>
    <s v="Gestión Jurídica"/>
    <x v="11"/>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2"/>
    <n v="0"/>
    <n v="0"/>
    <n v="2"/>
  </r>
  <r>
    <s v="DEP-5"/>
    <s v="Direccionamiento Estratégico y Planeación"/>
    <x v="12"/>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2"/>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2"/>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12"/>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3"/>
    <n v="3"/>
    <n v="1"/>
    <s v="Concepto Favorable"/>
    <m/>
    <m/>
    <m/>
    <s v=""/>
    <m/>
    <m/>
    <m/>
    <m/>
    <s v=""/>
    <m/>
    <n v="1"/>
    <n v="0"/>
    <n v="0"/>
    <n v="1"/>
  </r>
  <r>
    <s v="GCT-4"/>
    <s v="Gestión Catastral"/>
    <x v="12"/>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2"/>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12"/>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Concepto Favorable"/>
    <m/>
    <m/>
    <m/>
    <s v=""/>
    <m/>
    <m/>
    <m/>
    <m/>
    <s v=""/>
    <m/>
    <n v="1"/>
    <n v="0"/>
    <n v="0"/>
    <n v="1"/>
  </r>
  <r>
    <s v="GCO-3"/>
    <s v="Gestión Contractual"/>
    <x v="12"/>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SA-2"/>
    <s v="Gestión de Servicios Administrativos"/>
    <x v="12"/>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12"/>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2"/>
    <n v="2"/>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1"/>
    <n v="1"/>
    <n v="1"/>
    <s v="Concepto Favorable"/>
    <m/>
    <m/>
    <m/>
    <s v=""/>
    <m/>
    <n v="2"/>
    <n v="0"/>
    <n v="0"/>
    <n v="2"/>
  </r>
  <r>
    <s v="GFI-4"/>
    <s v="Gestión Financiera"/>
    <x v="12"/>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2"/>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5"/>
    <n v="5"/>
    <n v="1"/>
    <s v="Concepto Favorable"/>
    <m/>
    <m/>
    <m/>
    <s v=""/>
    <m/>
    <m/>
    <m/>
    <m/>
    <s v=""/>
    <m/>
    <n v="1"/>
    <n v="0"/>
    <n v="0"/>
    <n v="1"/>
  </r>
  <r>
    <s v="GIS-3"/>
    <s v="Gestión Informática de Soporte"/>
    <x v="12"/>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0"/>
    <n v="0"/>
    <s v=""/>
    <s v="Concepto Favorable"/>
    <m/>
    <m/>
    <m/>
    <s v=""/>
    <m/>
    <n v="1"/>
    <n v="0"/>
    <n v="0"/>
    <n v="1"/>
  </r>
  <r>
    <s v="GJU-1"/>
    <s v="Gestión Jurídica"/>
    <x v="12"/>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3"/>
    <n v="3"/>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3"/>
    <n v="0"/>
    <n v="0"/>
    <n v="3"/>
  </r>
  <r>
    <s v="GJU-2"/>
    <s v="Gestión Jurídica"/>
    <x v="12"/>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2"/>
    <n v="0"/>
    <n v="0"/>
    <n v="2"/>
  </r>
  <r>
    <s v="DEP-5"/>
    <s v="Direccionamiento Estratégico y Planeación"/>
    <x v="13"/>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3"/>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3"/>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1"/>
    <n v="1"/>
    <n v="1"/>
    <s v="Concepto Favorable"/>
    <m/>
    <m/>
    <m/>
    <s v=""/>
    <m/>
    <m/>
    <m/>
    <m/>
    <s v=""/>
    <m/>
    <n v="1"/>
    <n v="0"/>
    <n v="0"/>
    <n v="1"/>
  </r>
  <r>
    <s v="GCT-3"/>
    <s v="Gestión Catastral"/>
    <x v="13"/>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s v=""/>
    <m/>
    <n v="1"/>
    <n v="0"/>
    <n v="0"/>
    <n v="1"/>
  </r>
  <r>
    <s v="GCT-4"/>
    <s v="Gestión Catastral"/>
    <x v="13"/>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3"/>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13"/>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
    <n v="1"/>
    <n v="1"/>
    <s v="Concepto Favorable"/>
    <m/>
    <m/>
    <m/>
    <s v=""/>
    <m/>
    <m/>
    <m/>
    <m/>
    <s v=""/>
    <m/>
    <n v="1"/>
    <n v="0"/>
    <n v="0"/>
    <n v="1"/>
  </r>
  <r>
    <s v="GCO-3"/>
    <s v="Gestión Contractual"/>
    <x v="13"/>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SA-2"/>
    <s v="Gestión de Servicios Administrativos"/>
    <x v="13"/>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13"/>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1"/>
    <n v="1"/>
    <n v="1"/>
    <s v="Concepto Favorable"/>
    <m/>
    <m/>
    <m/>
    <s v=""/>
    <m/>
    <n v="2"/>
    <n v="0"/>
    <n v="0"/>
    <n v="2"/>
  </r>
  <r>
    <s v="GFI-4"/>
    <s v="Gestión Financiera"/>
    <x v="13"/>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2"/>
    <n v="2"/>
    <n v="1"/>
    <s v="Concepto Favorable"/>
    <m/>
    <m/>
    <m/>
    <s v=""/>
    <m/>
    <m/>
    <m/>
    <m/>
    <s v=""/>
    <m/>
    <n v="1"/>
    <n v="0"/>
    <n v="0"/>
    <n v="1"/>
  </r>
  <r>
    <s v="GIS-1"/>
    <s v="Gestión Informática de Soporte"/>
    <x v="13"/>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3"/>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
    <n v="1"/>
    <n v="1"/>
    <s v="Concepto Favorable"/>
    <m/>
    <m/>
    <m/>
    <s v=""/>
    <m/>
    <n v="1"/>
    <n v="0"/>
    <n v="0"/>
    <n v="1"/>
  </r>
  <r>
    <s v="GJU-1"/>
    <s v="Gestión Jurídica"/>
    <x v="13"/>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3"/>
    <n v="0"/>
    <n v="0"/>
    <n v="3"/>
  </r>
  <r>
    <s v="GJU-2"/>
    <s v="Gestión Jurídica"/>
    <x v="13"/>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2"/>
    <n v="0"/>
    <n v="0"/>
    <n v="2"/>
  </r>
  <r>
    <s v="DEP-5"/>
    <s v="Direccionamiento Estratégico y Planeación"/>
    <x v="14"/>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4"/>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4"/>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14"/>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s v=""/>
    <m/>
    <n v="1"/>
    <n v="0"/>
    <n v="0"/>
    <n v="1"/>
  </r>
  <r>
    <s v="GCT-4"/>
    <s v="Gestión Catastral"/>
    <x v="14"/>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4"/>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14"/>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
    <n v="1"/>
    <n v="1"/>
    <s v="Concepto Favorable"/>
    <m/>
    <m/>
    <m/>
    <s v=""/>
    <m/>
    <m/>
    <m/>
    <m/>
    <s v=""/>
    <m/>
    <n v="1"/>
    <n v="0"/>
    <n v="0"/>
    <n v="1"/>
  </r>
  <r>
    <s v="GCO-3"/>
    <s v="Gestión Contractual"/>
    <x v="14"/>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0"/>
    <s v=""/>
    <s v="Sin meta asignada en el periodo"/>
    <m/>
    <m/>
    <m/>
    <s v=""/>
    <m/>
    <n v="0"/>
    <n v="0"/>
    <n v="1"/>
    <n v="1"/>
  </r>
  <r>
    <s v="GSA-2"/>
    <s v="Gestión de Servicios Administrativos"/>
    <x v="14"/>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Sin meta asignada en el periodo"/>
    <m/>
    <m/>
    <m/>
    <s v=""/>
    <m/>
    <n v="0"/>
    <n v="0"/>
    <n v="1"/>
    <n v="1"/>
  </r>
  <r>
    <s v="GFI-1"/>
    <s v="Gestión Financiera"/>
    <x v="14"/>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14"/>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4"/>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4"/>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
    <n v="1"/>
    <n v="1"/>
    <s v="Concepto Favorable"/>
    <m/>
    <m/>
    <m/>
    <s v=""/>
    <m/>
    <n v="1"/>
    <n v="0"/>
    <n v="0"/>
    <n v="1"/>
  </r>
  <r>
    <s v="GJU-1"/>
    <s v="Gestión Jurídica"/>
    <x v="14"/>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3"/>
    <n v="0"/>
    <n v="0"/>
    <n v="3"/>
  </r>
  <r>
    <s v="GJU-2"/>
    <s v="Gestión Jurídica"/>
    <x v="14"/>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2"/>
    <n v="0"/>
    <n v="0"/>
    <n v="2"/>
  </r>
  <r>
    <s v="DEP-5"/>
    <s v="Direccionamiento Estratégico y Planeación"/>
    <x v="15"/>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5"/>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5"/>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15"/>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5"/>
    <n v="5"/>
    <n v="1"/>
    <s v="Concepto Favorable"/>
    <m/>
    <m/>
    <m/>
    <s v=""/>
    <m/>
    <m/>
    <m/>
    <m/>
    <s v=""/>
    <m/>
    <n v="1"/>
    <n v="0"/>
    <n v="0"/>
    <n v="1"/>
  </r>
  <r>
    <s v="GCT-4"/>
    <s v="Gestión Catastral"/>
    <x v="15"/>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5"/>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5"/>
    <n v="15"/>
    <n v="1"/>
    <s v="Concepto Favorable"/>
    <m/>
    <m/>
    <m/>
    <s v=""/>
    <m/>
    <m/>
    <m/>
    <m/>
    <s v=""/>
    <m/>
    <n v="1"/>
    <n v="0"/>
    <n v="0"/>
    <n v="1"/>
  </r>
  <r>
    <s v="GCO-2"/>
    <s v="Gestión Contractual"/>
    <x v="15"/>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5"/>
    <n v="5"/>
    <n v="1"/>
    <s v="Concepto Favorable"/>
    <m/>
    <m/>
    <m/>
    <s v=""/>
    <m/>
    <m/>
    <m/>
    <m/>
    <s v=""/>
    <m/>
    <n v="1"/>
    <n v="0"/>
    <n v="0"/>
    <n v="1"/>
  </r>
  <r>
    <s v="GCO-3"/>
    <s v="Gestión Contractual"/>
    <x v="15"/>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0"/>
    <s v=""/>
    <s v="Sin meta asignada en el periodo"/>
    <m/>
    <m/>
    <m/>
    <s v=""/>
    <m/>
    <n v="0"/>
    <n v="0"/>
    <n v="1"/>
    <n v="1"/>
  </r>
  <r>
    <s v="GSA-2"/>
    <s v="Gestión de Servicios Administrativos"/>
    <x v="15"/>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15"/>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76"/>
    <n v="76"/>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15"/>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5"/>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5"/>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
    <n v="1"/>
    <n v="1"/>
    <s v="Concepto Favorable"/>
    <m/>
    <m/>
    <m/>
    <s v=""/>
    <m/>
    <n v="1"/>
    <n v="0"/>
    <n v="0"/>
    <n v="1"/>
  </r>
  <r>
    <s v="GJU-1"/>
    <s v="Gestión Jurídica"/>
    <x v="15"/>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0"/>
    <n v="0"/>
    <s v=""/>
    <s v="Sin meta asignada en el periodo"/>
    <n v="2"/>
    <n v="0"/>
    <n v="1"/>
    <n v="3"/>
  </r>
  <r>
    <s v="GJU-2"/>
    <s v="Gestión Jurídica"/>
    <x v="15"/>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0"/>
    <n v="0"/>
    <s v=""/>
    <s v="Sin meta asignada en el periodo"/>
    <n v="1"/>
    <n v="0"/>
    <n v="1"/>
    <n v="2"/>
  </r>
  <r>
    <s v="DEP-5"/>
    <s v="Direccionamiento Estratégico y Planeación"/>
    <x v="16"/>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6"/>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6"/>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16"/>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1"/>
    <n v="1"/>
    <n v="1"/>
    <s v="Concepto Favorable"/>
    <m/>
    <m/>
    <m/>
    <s v=""/>
    <m/>
    <m/>
    <m/>
    <m/>
    <s v=""/>
    <m/>
    <n v="1"/>
    <n v="0"/>
    <n v="0"/>
    <n v="1"/>
  </r>
  <r>
    <s v="GCT-4"/>
    <s v="Gestión Catastral"/>
    <x v="16"/>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6"/>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5"/>
    <n v="5"/>
    <n v="1"/>
    <s v="Concepto Favorable"/>
    <m/>
    <m/>
    <m/>
    <s v=""/>
    <m/>
    <m/>
    <m/>
    <m/>
    <s v=""/>
    <m/>
    <n v="1"/>
    <n v="0"/>
    <n v="0"/>
    <n v="1"/>
  </r>
  <r>
    <s v="GCO-2"/>
    <s v="Gestión Contractual"/>
    <x v="16"/>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Sin meta asignada en el periodo"/>
    <m/>
    <m/>
    <m/>
    <s v=""/>
    <m/>
    <m/>
    <m/>
    <m/>
    <s v=""/>
    <m/>
    <n v="0"/>
    <n v="0"/>
    <n v="1"/>
    <n v="1"/>
  </r>
  <r>
    <s v="GCO-3"/>
    <s v="Gestión Contractual"/>
    <x v="16"/>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Favorable"/>
    <m/>
    <m/>
    <m/>
    <s v=""/>
    <m/>
    <n v="1"/>
    <n v="0"/>
    <n v="0"/>
    <n v="1"/>
  </r>
  <r>
    <s v="GSA-2"/>
    <s v="Gestión de Servicios Administrativos"/>
    <x v="16"/>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Sin meta asignada en el periodo"/>
    <m/>
    <m/>
    <m/>
    <s v=""/>
    <m/>
    <n v="0"/>
    <n v="0"/>
    <n v="1"/>
    <n v="1"/>
  </r>
  <r>
    <s v="GFI-1"/>
    <s v="Gestión Financiera"/>
    <x v="16"/>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24"/>
    <n v="24"/>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16"/>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6"/>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6"/>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02"/>
    <n v="102"/>
    <n v="1"/>
    <s v="Concepto Favorable"/>
    <m/>
    <m/>
    <m/>
    <s v=""/>
    <m/>
    <n v="1"/>
    <n v="0"/>
    <n v="0"/>
    <n v="1"/>
  </r>
  <r>
    <s v="GJU-1"/>
    <s v="Gestión Jurídica"/>
    <x v="16"/>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0"/>
    <s v=""/>
    <s v="Sin meta asignada en el periodo"/>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2"/>
    <n v="2"/>
    <n v="1"/>
    <s v="Concepto Favorable"/>
    <n v="2"/>
    <n v="0"/>
    <n v="1"/>
    <n v="3"/>
  </r>
  <r>
    <s v="GJU-2"/>
    <s v="Gestión Jurídica"/>
    <x v="16"/>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N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2"/>
    <n v="2"/>
    <n v="1"/>
    <s v="Concepto No Favorable"/>
    <n v="0"/>
    <n v="2"/>
    <n v="0"/>
    <n v="0"/>
  </r>
  <r>
    <s v="DEP-5"/>
    <s v="Direccionamiento Estratégico y Planeación"/>
    <x v="17"/>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7"/>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7"/>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6"/>
    <n v="1"/>
    <s v="Concepto No Favorable"/>
    <m/>
    <m/>
    <m/>
    <s v=""/>
    <m/>
    <m/>
    <m/>
    <m/>
    <s v=""/>
    <m/>
    <n v="0"/>
    <n v="1"/>
    <n v="0"/>
    <n v="0"/>
  </r>
  <r>
    <s v="GCT-3"/>
    <s v="Gestión Catastral"/>
    <x v="17"/>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No Favorable"/>
    <m/>
    <m/>
    <m/>
    <s v=""/>
    <m/>
    <m/>
    <m/>
    <m/>
    <s v=""/>
    <m/>
    <n v="0"/>
    <n v="1"/>
    <n v="0"/>
    <n v="0"/>
  </r>
  <r>
    <s v="GCT-4"/>
    <s v="Gestión Catastral"/>
    <x v="17"/>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No Favorable"/>
    <m/>
    <m/>
    <m/>
    <s v=""/>
    <m/>
    <m/>
    <m/>
    <m/>
    <s v=""/>
    <m/>
    <n v="0"/>
    <n v="1"/>
    <n v="0"/>
    <n v="0"/>
  </r>
  <r>
    <s v="GCO-1"/>
    <s v="Gestión Contractual"/>
    <x v="17"/>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6"/>
    <n v="6"/>
    <n v="1"/>
    <s v="Concepto No Favorable"/>
    <m/>
    <m/>
    <m/>
    <s v=""/>
    <m/>
    <m/>
    <m/>
    <m/>
    <s v=""/>
    <m/>
    <n v="0"/>
    <n v="1"/>
    <n v="0"/>
    <n v="0"/>
  </r>
  <r>
    <s v="GCO-2"/>
    <s v="Gestión Contractual"/>
    <x v="17"/>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m/>
    <s v=""/>
    <s v="Sin meta asignada en el periodo"/>
    <m/>
    <m/>
    <m/>
    <s v=""/>
    <m/>
    <m/>
    <m/>
    <m/>
    <s v=""/>
    <m/>
    <n v="0"/>
    <n v="0"/>
    <n v="1"/>
    <n v="1"/>
  </r>
  <r>
    <s v="GCO-3"/>
    <s v="Gestión Contractual"/>
    <x v="17"/>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m/>
    <n v="0"/>
    <s v="Concepto Favorable"/>
    <m/>
    <m/>
    <m/>
    <s v=""/>
    <m/>
    <n v="1"/>
    <n v="0"/>
    <n v="0"/>
    <n v="1"/>
  </r>
  <r>
    <s v="GSA-2"/>
    <s v="Gestión de Servicios Administrativos"/>
    <x v="17"/>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m/>
    <n v="0"/>
    <s v="Concepto No Favorable"/>
    <m/>
    <m/>
    <m/>
    <s v=""/>
    <m/>
    <n v="0"/>
    <n v="1"/>
    <n v="0"/>
    <n v="0"/>
  </r>
  <r>
    <s v="GFI-1"/>
    <s v="Gestión Financiera"/>
    <x v="17"/>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0"/>
    <m/>
    <n v="0"/>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m/>
    <n v="0"/>
    <s v="Concepto Favorable"/>
    <m/>
    <m/>
    <m/>
    <s v=""/>
    <m/>
    <n v="2"/>
    <n v="0"/>
    <n v="0"/>
    <n v="2"/>
  </r>
  <r>
    <s v="GFI-4"/>
    <s v="Gestión Financiera"/>
    <x v="17"/>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m/>
    <n v="0"/>
    <s v="Concepto Favorable"/>
    <m/>
    <m/>
    <m/>
    <s v=""/>
    <m/>
    <m/>
    <m/>
    <m/>
    <s v=""/>
    <m/>
    <n v="1"/>
    <n v="0"/>
    <n v="0"/>
    <n v="1"/>
  </r>
  <r>
    <s v="GIS-1"/>
    <s v="Gestión Informática de Soporte"/>
    <x v="17"/>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m/>
    <n v="0"/>
    <s v="Concepto Favorable"/>
    <m/>
    <m/>
    <m/>
    <s v=""/>
    <m/>
    <m/>
    <m/>
    <m/>
    <s v=""/>
    <m/>
    <n v="1"/>
    <n v="0"/>
    <n v="0"/>
    <n v="1"/>
  </r>
  <r>
    <s v="GIS-3"/>
    <s v="Gestión Informática de Soporte"/>
    <x v="17"/>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3"/>
    <m/>
    <n v="0"/>
    <s v="Concepto No Favorable"/>
    <m/>
    <m/>
    <m/>
    <s v=""/>
    <m/>
    <n v="0"/>
    <n v="1"/>
    <n v="0"/>
    <n v="0"/>
  </r>
  <r>
    <s v="GJU-1"/>
    <s v="Gestión Jurídica"/>
    <x v="17"/>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m/>
    <n v="0"/>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m/>
    <n v="0"/>
    <s v="Concepto N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m/>
    <n v="0"/>
    <s v="Concepto Favorable"/>
    <n v="2"/>
    <n v="1"/>
    <n v="0"/>
    <n v="2"/>
  </r>
  <r>
    <s v="GJU-2"/>
    <s v="Gestión Jurídica"/>
    <x v="17"/>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m/>
    <n v="0"/>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m/>
    <n v="0"/>
    <s v="Concepto Favorable"/>
    <n v="2"/>
    <n v="0"/>
    <n v="0"/>
    <n v="2"/>
  </r>
  <r>
    <s v="DEP-5"/>
    <s v="Direccionamiento Estratégico y Planeación"/>
    <x v="18"/>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3"/>
    <n v="3"/>
    <n v="1"/>
    <s v="Concepto Favorable"/>
    <n v="1"/>
    <n v="0"/>
    <n v="0"/>
    <n v="1"/>
  </r>
  <r>
    <s v="GCT-1"/>
    <s v="Gestión Catastral"/>
    <x v="18"/>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5515"/>
    <n v="5515"/>
    <n v="1"/>
    <s v="Concepto Favorable"/>
    <m/>
    <m/>
    <m/>
    <s v=""/>
    <m/>
    <m/>
    <m/>
    <m/>
    <s v=""/>
    <m/>
    <n v="1"/>
    <n v="0"/>
    <n v="0"/>
    <n v="1"/>
  </r>
  <r>
    <s v="GCT-2"/>
    <s v="Gestión Catastral"/>
    <x v="18"/>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18"/>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4"/>
    <n v="4"/>
    <n v="1"/>
    <s v="Concepto Favorable"/>
    <m/>
    <m/>
    <m/>
    <s v=""/>
    <m/>
    <m/>
    <m/>
    <m/>
    <s v=""/>
    <m/>
    <n v="1"/>
    <n v="0"/>
    <n v="0"/>
    <n v="1"/>
  </r>
  <r>
    <s v="GCT-4"/>
    <s v="Gestión Catastral"/>
    <x v="18"/>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5515"/>
    <n v="5515"/>
    <n v="1"/>
    <s v="Concepto Favorable"/>
    <m/>
    <m/>
    <m/>
    <s v=""/>
    <m/>
    <m/>
    <m/>
    <m/>
    <s v=""/>
    <m/>
    <n v="1"/>
    <n v="0"/>
    <n v="0"/>
    <n v="1"/>
  </r>
  <r>
    <s v="GCO-1"/>
    <s v="Gestión Contractual"/>
    <x v="18"/>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3"/>
    <n v="13"/>
    <n v="1"/>
    <s v="Concepto Favorable"/>
    <m/>
    <m/>
    <m/>
    <s v=""/>
    <m/>
    <m/>
    <m/>
    <m/>
    <s v=""/>
    <m/>
    <n v="1"/>
    <n v="0"/>
    <n v="0"/>
    <n v="1"/>
  </r>
  <r>
    <s v="GCO-2"/>
    <s v="Gestión Contractual"/>
    <x v="18"/>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6"/>
    <n v="6"/>
    <n v="1"/>
    <s v="Concepto Favorable"/>
    <m/>
    <m/>
    <m/>
    <s v=""/>
    <m/>
    <m/>
    <m/>
    <m/>
    <s v=""/>
    <m/>
    <n v="1"/>
    <n v="0"/>
    <n v="0"/>
    <n v="1"/>
  </r>
  <r>
    <s v="GCO-3"/>
    <s v="Gestión Contractual"/>
    <x v="18"/>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Favorable"/>
    <m/>
    <m/>
    <m/>
    <s v=""/>
    <m/>
    <n v="1"/>
    <n v="0"/>
    <n v="0"/>
    <n v="1"/>
  </r>
  <r>
    <s v="GSA-2"/>
    <s v="Gestión de Servicios Administrativos"/>
    <x v="18"/>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18"/>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18"/>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8"/>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8"/>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18"/>
    <n v="118"/>
    <n v="1"/>
    <s v="Concepto Favorable"/>
    <m/>
    <m/>
    <m/>
    <s v=""/>
    <m/>
    <n v="1"/>
    <n v="0"/>
    <n v="0"/>
    <n v="1"/>
  </r>
  <r>
    <s v="GJU-1"/>
    <s v="Gestión Jurídica"/>
    <x v="18"/>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4"/>
    <n v="4"/>
    <n v="1"/>
    <s v="Concepto Favorable"/>
    <n v="3"/>
    <n v="0"/>
    <n v="0"/>
    <n v="3"/>
  </r>
  <r>
    <s v="GJU-2"/>
    <s v="Gestión Jurídica"/>
    <x v="18"/>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0"/>
    <n v="0"/>
    <s v=""/>
    <s v="Concepto Favorable"/>
    <n v="2"/>
    <n v="0"/>
    <n v="0"/>
    <n v="2"/>
  </r>
  <r>
    <s v="DEP-5"/>
    <s v="Direccionamiento Estratégico y Planeación"/>
    <x v="19"/>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No Favorable"/>
    <n v="0"/>
    <n v="1"/>
    <n v="0"/>
    <n v="0"/>
  </r>
  <r>
    <s v="GCT-1"/>
    <s v="Gestión Catastral"/>
    <x v="19"/>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9"/>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19"/>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12"/>
    <n v="7"/>
    <n v="0.58333333333333337"/>
    <s v="Concepto Favorable"/>
    <m/>
    <m/>
    <m/>
    <s v=""/>
    <m/>
    <m/>
    <m/>
    <m/>
    <s v=""/>
    <m/>
    <n v="1"/>
    <n v="0"/>
    <n v="0"/>
    <n v="1"/>
  </r>
  <r>
    <s v="GCT-4"/>
    <s v="Gestión Catastral"/>
    <x v="19"/>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12"/>
    <n v="12"/>
    <n v="1"/>
    <s v="Concepto Favorable"/>
    <m/>
    <m/>
    <m/>
    <s v=""/>
    <m/>
    <m/>
    <m/>
    <m/>
    <s v=""/>
    <m/>
    <n v="1"/>
    <n v="0"/>
    <n v="0"/>
    <n v="1"/>
  </r>
  <r>
    <s v="GCO-1"/>
    <s v="Gestión Contractual"/>
    <x v="19"/>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21"/>
    <n v="21"/>
    <n v="1"/>
    <s v="Concepto Favorable"/>
    <m/>
    <m/>
    <m/>
    <s v=""/>
    <m/>
    <m/>
    <m/>
    <m/>
    <s v=""/>
    <m/>
    <n v="1"/>
    <n v="0"/>
    <n v="0"/>
    <n v="1"/>
  </r>
  <r>
    <s v="GCO-2"/>
    <s v="Gestión Contractual"/>
    <x v="19"/>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
    <n v="1"/>
    <n v="1"/>
    <s v="Concepto Favorable"/>
    <m/>
    <m/>
    <m/>
    <s v=""/>
    <m/>
    <m/>
    <m/>
    <m/>
    <s v=""/>
    <m/>
    <n v="1"/>
    <n v="0"/>
    <n v="0"/>
    <n v="1"/>
  </r>
  <r>
    <s v="GCO-3"/>
    <s v="Gestión Contractual"/>
    <x v="19"/>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Favorable"/>
    <m/>
    <m/>
    <m/>
    <s v=""/>
    <m/>
    <n v="1"/>
    <n v="0"/>
    <n v="0"/>
    <n v="1"/>
  </r>
  <r>
    <s v="GSA-2"/>
    <s v="Gestión de Servicios Administrativos"/>
    <x v="19"/>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19"/>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29"/>
    <n v="29"/>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19"/>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9"/>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9"/>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0"/>
    <n v="0"/>
    <s v=""/>
    <s v="Sin meta asignada en el periodo"/>
    <m/>
    <m/>
    <m/>
    <s v=""/>
    <m/>
    <n v="0"/>
    <n v="0"/>
    <n v="1"/>
    <n v="1"/>
  </r>
  <r>
    <s v="GJU-1"/>
    <s v="Gestión Jurídica"/>
    <x v="19"/>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19"/>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20"/>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20"/>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20"/>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6"/>
    <n v="1"/>
    <s v="Concepto Favorable"/>
    <m/>
    <m/>
    <m/>
    <s v=""/>
    <m/>
    <m/>
    <m/>
    <m/>
    <s v=""/>
    <m/>
    <n v="1"/>
    <n v="0"/>
    <n v="0"/>
    <n v="1"/>
  </r>
  <r>
    <s v="GCT-3"/>
    <s v="Gestión Catastral"/>
    <x v="20"/>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s v=""/>
    <m/>
    <n v="1"/>
    <n v="0"/>
    <n v="0"/>
    <n v="1"/>
  </r>
  <r>
    <s v="GCT-4"/>
    <s v="Gestión Catastral"/>
    <x v="20"/>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20"/>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2"/>
    <n v="2"/>
    <n v="1"/>
    <s v="Concepto Favorable"/>
    <m/>
    <m/>
    <m/>
    <s v=""/>
    <m/>
    <m/>
    <m/>
    <m/>
    <s v=""/>
    <m/>
    <n v="1"/>
    <n v="0"/>
    <n v="0"/>
    <n v="1"/>
  </r>
  <r>
    <s v="GCO-2"/>
    <s v="Gestión Contractual"/>
    <x v="20"/>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
    <n v="1"/>
    <n v="1"/>
    <s v="Concepto Favorable"/>
    <m/>
    <m/>
    <m/>
    <s v=""/>
    <m/>
    <m/>
    <m/>
    <m/>
    <s v=""/>
    <m/>
    <n v="1"/>
    <n v="0"/>
    <n v="0"/>
    <n v="1"/>
  </r>
  <r>
    <s v="GCO-3"/>
    <s v="Gestión Contractual"/>
    <x v="20"/>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SA-2"/>
    <s v="Gestión de Servicios Administrativos"/>
    <x v="20"/>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Concepto Favorable"/>
    <m/>
    <m/>
    <m/>
    <s v=""/>
    <m/>
    <n v="1"/>
    <n v="0"/>
    <n v="0"/>
    <n v="1"/>
  </r>
  <r>
    <s v="GFI-1"/>
    <s v="Gestión Financiera"/>
    <x v="20"/>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2"/>
    <n v="2"/>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1"/>
    <n v="1"/>
    <n v="1"/>
    <s v="Concepto Favorable"/>
    <m/>
    <m/>
    <m/>
    <s v=""/>
    <m/>
    <n v="2"/>
    <n v="0"/>
    <n v="0"/>
    <n v="2"/>
  </r>
  <r>
    <s v="GFI-4"/>
    <s v="Gestión Financiera"/>
    <x v="20"/>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20"/>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20"/>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3"/>
    <n v="3"/>
    <n v="1"/>
    <s v="Concepto Favorable"/>
    <m/>
    <m/>
    <m/>
    <s v=""/>
    <m/>
    <n v="1"/>
    <n v="0"/>
    <n v="0"/>
    <n v="1"/>
  </r>
  <r>
    <s v="GJU-1"/>
    <s v="Gestión Jurídica"/>
    <x v="20"/>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0"/>
    <s v=""/>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20"/>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21"/>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21"/>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21"/>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6"/>
    <n v="1"/>
    <s v="Sin meta asignada en el periodo"/>
    <m/>
    <m/>
    <m/>
    <s v=""/>
    <m/>
    <m/>
    <m/>
    <m/>
    <s v=""/>
    <m/>
    <n v="0"/>
    <n v="0"/>
    <n v="1"/>
    <n v="1"/>
  </r>
  <r>
    <s v="GCT-3"/>
    <s v="Gestión Catastral"/>
    <x v="21"/>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s v=""/>
    <m/>
    <n v="1"/>
    <n v="0"/>
    <n v="0"/>
    <n v="1"/>
  </r>
  <r>
    <s v="GCT-4"/>
    <s v="Gestión Catastral"/>
    <x v="21"/>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21"/>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20"/>
    <n v="20"/>
    <n v="1"/>
    <s v="Concepto Favorable"/>
    <m/>
    <m/>
    <m/>
    <s v=""/>
    <m/>
    <m/>
    <m/>
    <m/>
    <s v=""/>
    <m/>
    <n v="1"/>
    <n v="0"/>
    <n v="0"/>
    <n v="1"/>
  </r>
  <r>
    <s v="GCO-2"/>
    <s v="Gestión Contractual"/>
    <x v="21"/>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Sin meta asignada en el periodo"/>
    <m/>
    <m/>
    <m/>
    <s v=""/>
    <m/>
    <m/>
    <m/>
    <m/>
    <s v=""/>
    <m/>
    <n v="0"/>
    <n v="0"/>
    <n v="1"/>
    <n v="1"/>
  </r>
  <r>
    <s v="GCO-3"/>
    <s v="Gestión Contractual"/>
    <x v="21"/>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SA-2"/>
    <s v="Gestión de Servicios Administrativos"/>
    <x v="21"/>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Sin meta asignada en el periodo"/>
    <m/>
    <m/>
    <m/>
    <s v=""/>
    <m/>
    <n v="0"/>
    <n v="0"/>
    <n v="1"/>
    <n v="1"/>
  </r>
  <r>
    <s v="GFI-1"/>
    <s v="Gestión Financiera"/>
    <x v="21"/>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9"/>
    <n v="39"/>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21"/>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21"/>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21"/>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6"/>
    <n v="6"/>
    <n v="1"/>
    <s v="Concepto Favorable"/>
    <m/>
    <m/>
    <m/>
    <s v=""/>
    <m/>
    <n v="1"/>
    <n v="0"/>
    <n v="0"/>
    <n v="1"/>
  </r>
  <r>
    <s v="GJU-1"/>
    <s v="Gestión Jurídica"/>
    <x v="21"/>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21"/>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77955D-5B14-4691-AAF2-D36C63397C01}" name="TablaDinámica2" cacheId="1"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rowHeaderCaption="Territorial evaluada">
  <location ref="B37:E60" firstHeaderRow="0" firstDataRow="1" firstDataCol="1"/>
  <pivotFields count="24">
    <pivotField showAll="0"/>
    <pivotField showAll="0"/>
    <pivotField axis="axisRow" showAll="0">
      <items count="25">
        <item x="0"/>
        <item x="1"/>
        <item x="2"/>
        <item x="3"/>
        <item x="4"/>
        <item x="5"/>
        <item x="6"/>
        <item x="7"/>
        <item x="8"/>
        <item x="9"/>
        <item x="11"/>
        <item x="12"/>
        <item x="13"/>
        <item x="14"/>
        <item x="15"/>
        <item x="16"/>
        <item x="17"/>
        <item x="18"/>
        <item x="19"/>
        <item x="21"/>
        <item m="1" x="23"/>
        <item m="1" x="22"/>
        <item x="10"/>
        <item x="2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dataField="1" dragToRow="0" dragToCol="0" dragToPage="0" showAll="0" defaultSubtotal="0"/>
  </pivotFields>
  <rowFields count="1">
    <field x="2"/>
  </rowFields>
  <rowItems count="23">
    <i>
      <x/>
    </i>
    <i>
      <x v="1"/>
    </i>
    <i>
      <x v="2"/>
    </i>
    <i>
      <x v="3"/>
    </i>
    <i>
      <x v="4"/>
    </i>
    <i>
      <x v="5"/>
    </i>
    <i>
      <x v="6"/>
    </i>
    <i>
      <x v="7"/>
    </i>
    <i>
      <x v="8"/>
    </i>
    <i>
      <x v="9"/>
    </i>
    <i>
      <x v="10"/>
    </i>
    <i>
      <x v="11"/>
    </i>
    <i>
      <x v="12"/>
    </i>
    <i>
      <x v="13"/>
    </i>
    <i>
      <x v="14"/>
    </i>
    <i>
      <x v="15"/>
    </i>
    <i>
      <x v="16"/>
    </i>
    <i>
      <x v="17"/>
    </i>
    <i>
      <x v="18"/>
    </i>
    <i>
      <x v="19"/>
    </i>
    <i>
      <x v="22"/>
    </i>
    <i>
      <x v="23"/>
    </i>
    <i t="grand">
      <x/>
    </i>
  </rowItems>
  <colFields count="1">
    <field x="-2"/>
  </colFields>
  <colItems count="3">
    <i>
      <x/>
    </i>
    <i i="1">
      <x v="1"/>
    </i>
    <i i="2">
      <x v="2"/>
    </i>
  </colItems>
  <dataFields count="3">
    <dataField name=" Conteo FAVORABLE Territoriales" fld="22" baseField="0" baseItem="0"/>
    <dataField name=" Conteo _x000a_No Favorable Territoriales  " fld="20" baseField="0" baseItem="0"/>
    <dataField name="  Porcentaje de favorabilidad Territoriales  " fld="23" baseField="0" baseItem="0" numFmtId="9"/>
  </dataFields>
  <formats count="12">
    <format dxfId="1">
      <pivotArea outline="0" collapsedLevelsAreSubtotals="1" fieldPosition="0">
        <references count="1">
          <reference field="4294967294" count="1" selected="0">
            <x v="2"/>
          </reference>
        </references>
      </pivotArea>
    </format>
    <format dxfId="2">
      <pivotArea dataOnly="0" labelOnly="1" outline="0" fieldPosition="0">
        <references count="1">
          <reference field="4294967294" count="1">
            <x v="2"/>
          </reference>
        </references>
      </pivotArea>
    </format>
    <format dxfId="3">
      <pivotArea field="2" type="button" dataOnly="0" labelOnly="1" outline="0" axis="axisRow" fieldPosition="0"/>
    </format>
    <format dxfId="4">
      <pivotArea dataOnly="0" labelOnly="1" outline="0" fieldPosition="0">
        <references count="1">
          <reference field="4294967294" count="3">
            <x v="0"/>
            <x v="1"/>
            <x v="2"/>
          </reference>
        </references>
      </pivotArea>
    </format>
    <format dxfId="5">
      <pivotArea field="2" type="button" dataOnly="0" labelOnly="1" outline="0" axis="axisRow" fieldPosition="0"/>
    </format>
    <format dxfId="6">
      <pivotArea dataOnly="0" labelOnly="1" outline="0" fieldPosition="0">
        <references count="1">
          <reference field="4294967294" count="3">
            <x v="0"/>
            <x v="1"/>
            <x v="2"/>
          </reference>
        </references>
      </pivotArea>
    </format>
    <format dxfId="7">
      <pivotArea field="2" type="button" dataOnly="0" labelOnly="1" outline="0" axis="axisRow" fieldPosition="0"/>
    </format>
    <format dxfId="8">
      <pivotArea dataOnly="0" labelOnly="1" outline="0" fieldPosition="0">
        <references count="1">
          <reference field="4294967294" count="3">
            <x v="0"/>
            <x v="1"/>
            <x v="2"/>
          </reference>
        </references>
      </pivotArea>
    </format>
    <format dxfId="9">
      <pivotArea outline="0" collapsedLevelsAreSubtotals="1" fieldPosition="0">
        <references count="1">
          <reference field="4294967294" count="2" selected="0">
            <x v="0"/>
            <x v="1"/>
          </reference>
        </references>
      </pivotArea>
    </format>
    <format dxfId="10">
      <pivotArea dataOnly="0" labelOnly="1" outline="0" fieldPosition="0">
        <references count="1">
          <reference field="4294967294" count="2">
            <x v="0"/>
            <x v="1"/>
          </reference>
        </references>
      </pivotArea>
    </format>
    <format dxfId="11">
      <pivotArea outline="0" collapsedLevelsAreSubtotals="1" fieldPosition="0">
        <references count="1">
          <reference field="4294967294" count="1" selected="0">
            <x v="2"/>
          </reference>
        </references>
      </pivotArea>
    </format>
    <format dxfId="12">
      <pivotArea outline="0" collapsedLevelsAreSubtotals="1" fieldPosition="0">
        <references count="1">
          <reference field="4294967294" count="1" selected="0">
            <x v="2"/>
          </reference>
        </references>
      </pivotArea>
    </format>
  </formats>
  <conditionalFormats count="1">
    <conditionalFormat priority="1">
      <pivotAreas count="1">
        <pivotArea type="data" collapsedLevelsAreSubtotals="1" fieldPosition="0">
          <references count="2">
            <reference field="4294967294" count="1" selected="0">
              <x v="2"/>
            </reference>
            <reference field="2" count="22">
              <x v="0"/>
              <x v="1"/>
              <x v="2"/>
              <x v="3"/>
              <x v="4"/>
              <x v="5"/>
              <x v="6"/>
              <x v="7"/>
              <x v="8"/>
              <x v="9"/>
              <x v="10"/>
              <x v="11"/>
              <x v="12"/>
              <x v="13"/>
              <x v="14"/>
              <x v="15"/>
              <x v="16"/>
              <x v="17"/>
              <x v="18"/>
              <x v="19"/>
              <x v="22"/>
              <x v="2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37649CF-5BCE-4029-862B-C8F26081C8C7}" name="TablaDinámica1" cacheId="0"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rowHeaderCaption="Procesos evaluados">
  <location ref="B12:E33" firstHeaderRow="0" firstDataRow="1" firstDataCol="1"/>
  <pivotFields count="28">
    <pivotField showAll="0"/>
    <pivotField axis="axisRow" showAll="0">
      <items count="23">
        <item x="0"/>
        <item x="1"/>
        <item x="2"/>
        <item x="3"/>
        <item x="4"/>
        <item x="5"/>
        <item x="6"/>
        <item x="7"/>
        <item x="8"/>
        <item m="1" x="21"/>
        <item x="10"/>
        <item x="11"/>
        <item x="12"/>
        <item x="13"/>
        <item x="14"/>
        <item x="15"/>
        <item x="16"/>
        <item x="17"/>
        <item m="1" x="20"/>
        <item x="19"/>
        <item x="9"/>
        <item x="18"/>
        <item t="default"/>
      </items>
    </pivotField>
    <pivotField showAll="0"/>
    <pivotField showAll="0"/>
    <pivotField showAll="0"/>
    <pivotField showAll="0"/>
    <pivotField numFmtId="1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dataField="1" dragToRow="0" dragToCol="0" dragToPage="0" showAll="0" defaultSubtotal="0"/>
  </pivotFields>
  <rowFields count="1">
    <field x="1"/>
  </rowFields>
  <rowItems count="21">
    <i>
      <x/>
    </i>
    <i>
      <x v="1"/>
    </i>
    <i>
      <x v="2"/>
    </i>
    <i>
      <x v="3"/>
    </i>
    <i>
      <x v="4"/>
    </i>
    <i>
      <x v="5"/>
    </i>
    <i>
      <x v="6"/>
    </i>
    <i>
      <x v="7"/>
    </i>
    <i>
      <x v="8"/>
    </i>
    <i>
      <x v="10"/>
    </i>
    <i>
      <x v="11"/>
    </i>
    <i>
      <x v="12"/>
    </i>
    <i>
      <x v="13"/>
    </i>
    <i>
      <x v="14"/>
    </i>
    <i>
      <x v="15"/>
    </i>
    <i>
      <x v="16"/>
    </i>
    <i>
      <x v="17"/>
    </i>
    <i>
      <x v="19"/>
    </i>
    <i>
      <x v="20"/>
    </i>
    <i>
      <x v="21"/>
    </i>
    <i t="grand">
      <x/>
    </i>
  </rowItems>
  <colFields count="1">
    <field x="-2"/>
  </colFields>
  <colItems count="3">
    <i>
      <x/>
    </i>
    <i i="1">
      <x v="1"/>
    </i>
    <i i="2">
      <x v="2"/>
    </i>
  </colItems>
  <dataFields count="3">
    <dataField name=" Conteo FAVORABLE   " fld="26" baseField="0" baseItem="0"/>
    <dataField name=" Conteo _x000a_No FAVORABLE  " fld="24" baseField="0" baseItem="0"/>
    <dataField name="  Porcentaje de favorabilidad" fld="27" baseField="0" baseItem="0" numFmtId="9"/>
  </dataFields>
  <formats count="13">
    <format dxfId="165">
      <pivotArea field="1" type="button" dataOnly="0" labelOnly="1" outline="0" axis="axisRow" fieldPosition="0"/>
    </format>
    <format dxfId="164">
      <pivotArea dataOnly="0" labelOnly="1" outline="0" fieldPosition="0">
        <references count="1">
          <reference field="4294967294" count="3">
            <x v="0"/>
            <x v="1"/>
            <x v="2"/>
          </reference>
        </references>
      </pivotArea>
    </format>
    <format dxfId="163">
      <pivotArea field="1" type="button" dataOnly="0" labelOnly="1" outline="0" axis="axisRow" fieldPosition="0"/>
    </format>
    <format dxfId="162">
      <pivotArea dataOnly="0" labelOnly="1" outline="0" fieldPosition="0">
        <references count="1">
          <reference field="4294967294" count="3">
            <x v="0"/>
            <x v="1"/>
            <x v="2"/>
          </reference>
        </references>
      </pivotArea>
    </format>
    <format dxfId="161">
      <pivotArea field="1" type="button" dataOnly="0" labelOnly="1" outline="0" axis="axisRow" fieldPosition="0"/>
    </format>
    <format dxfId="160">
      <pivotArea dataOnly="0" labelOnly="1" outline="0" fieldPosition="0">
        <references count="1">
          <reference field="4294967294" count="3">
            <x v="0"/>
            <x v="1"/>
            <x v="2"/>
          </reference>
        </references>
      </pivotArea>
    </format>
    <format dxfId="159">
      <pivotArea outline="0" collapsedLevelsAreSubtotals="1" fieldPosition="0">
        <references count="1">
          <reference field="4294967294" count="1" selected="0">
            <x v="2"/>
          </reference>
        </references>
      </pivotArea>
    </format>
    <format dxfId="158">
      <pivotArea dataOnly="0" labelOnly="1" outline="0" fieldPosition="0">
        <references count="1">
          <reference field="4294967294" count="1">
            <x v="2"/>
          </reference>
        </references>
      </pivotArea>
    </format>
    <format dxfId="157">
      <pivotArea outline="0" collapsedLevelsAreSubtotals="1" fieldPosition="0">
        <references count="1">
          <reference field="4294967294" count="2" selected="0">
            <x v="0"/>
            <x v="1"/>
          </reference>
        </references>
      </pivotArea>
    </format>
    <format dxfId="156">
      <pivotArea dataOnly="0" labelOnly="1" outline="0" fieldPosition="0">
        <references count="1">
          <reference field="4294967294" count="2">
            <x v="0"/>
            <x v="1"/>
          </reference>
        </references>
      </pivotArea>
    </format>
    <format dxfId="155">
      <pivotArea outline="0" collapsedLevelsAreSubtotals="1" fieldPosition="0">
        <references count="1">
          <reference field="4294967294" count="1" selected="0">
            <x v="2"/>
          </reference>
        </references>
      </pivotArea>
    </format>
    <format dxfId="154">
      <pivotArea outline="0" collapsedLevelsAreSubtotals="1" fieldPosition="0">
        <references count="1">
          <reference field="4294967294" count="1" selected="0">
            <x v="2"/>
          </reference>
        </references>
      </pivotArea>
    </format>
    <format dxfId="0">
      <pivotArea collapsedLevelsAreSubtotals="1" fieldPosition="0">
        <references count="2">
          <reference field="4294967294" count="1" selected="0">
            <x v="2"/>
          </reference>
          <reference field="1" count="1">
            <x v="3"/>
          </reference>
        </references>
      </pivotArea>
    </format>
  </formats>
  <conditionalFormats count="1">
    <conditionalFormat priority="2">
      <pivotAreas count="2">
        <pivotArea type="data" collapsedLevelsAreSubtotals="1" fieldPosition="0">
          <references count="2">
            <reference field="4294967294" count="1" selected="0">
              <x v="2"/>
            </reference>
            <reference field="1" count="3">
              <x v="0"/>
              <x v="1"/>
              <x v="2"/>
            </reference>
          </references>
        </pivotArea>
        <pivotArea type="data" collapsedLevelsAreSubtotals="1" fieldPosition="0">
          <references count="2">
            <reference field="4294967294" count="1" selected="0">
              <x v="2"/>
            </reference>
            <reference field="1" count="16">
              <x v="4"/>
              <x v="5"/>
              <x v="6"/>
              <x v="7"/>
              <x v="8"/>
              <x v="10"/>
              <x v="11"/>
              <x v="12"/>
              <x v="13"/>
              <x v="14"/>
              <x v="15"/>
              <x v="16"/>
              <x v="17"/>
              <x v="19"/>
              <x v="20"/>
              <x v="2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B70C77-B70F-434E-A50D-AFFAEE89C48B}" name="Tabla13" displayName="Tabla13" ref="A3:W77" totalsRowShown="0" headerRowDxfId="150" tableBorderDxfId="149">
  <autoFilter ref="A3:W77" xr:uid="{00206C17-454E-4A41-8254-A68CD9ECDC29}"/>
  <sortState xmlns:xlrd2="http://schemas.microsoft.com/office/spreadsheetml/2017/richdata2" ref="A4:W77">
    <sortCondition ref="B3:B77"/>
  </sortState>
  <tableColumns count="23">
    <tableColumn id="1" xr3:uid="{022288B7-5F40-4E20-BEC5-F059B8B76436}" name="ID" dataDxfId="148"/>
    <tableColumn id="2" xr3:uid="{CA5F54DA-5B4A-4C16-9098-1A5C157849C9}" name="Proceso" dataDxfId="147"/>
    <tableColumn id="3" xr3:uid="{24094075-423D-4F1E-86CA-0F9670FBA1CC}" name="Riesgo" dataDxfId="146"/>
    <tableColumn id="4" xr3:uid="{EDD7E6EB-9C76-482E-872A-77E362E758F8}" name="Control 1" dataDxfId="145"/>
    <tableColumn id="5" xr3:uid="{DFFC9DC8-1986-4F68-A7A2-1CC9F608E3F3}" name="Meta" dataDxfId="144"/>
    <tableColumn id="6" xr3:uid="{36F6C2A6-ECFD-4928-973C-3B962F01A26F}" name="Ejecutado" dataDxfId="143"/>
    <tableColumn id="7" xr3:uid="{1F51C628-4FF4-4276-B3C8-AEF03DA66B46}" name="Avance" dataDxfId="142">
      <calculatedColumnFormula>+IFERROR(Tabla13[[#This Row],[Ejecutado]]/Tabla13[[#This Row],[Meta]],0)</calculatedColumnFormula>
    </tableColumn>
    <tableColumn id="9" xr3:uid="{A27C3C7D-DF04-4C55-BC2C-51A94AB7CE5C}" name="Concepto OCI" dataDxfId="141"/>
    <tableColumn id="10" xr3:uid="{7ECC3D33-2F0E-47AB-AEAE-563C0BC2437B}" name="Control 2" dataDxfId="140"/>
    <tableColumn id="11" xr3:uid="{7E37F016-2F07-41A2-9F4E-EC3E7BA7FCFE}" name="Meta2" dataDxfId="139"/>
    <tableColumn id="12" xr3:uid="{73BB90B0-8C35-4368-A7A8-F4548E8735C1}" name="Ejecutado3" dataDxfId="138"/>
    <tableColumn id="13" xr3:uid="{150B4956-8559-44CB-9625-7BBAA63F83A1}" name="Avance4" dataDxfId="137">
      <calculatedColumnFormula>+IFERROR(Tabla13[[#This Row],[Ejecutado3]]/Tabla13[[#This Row],[Meta2]],0)</calculatedColumnFormula>
    </tableColumn>
    <tableColumn id="15" xr3:uid="{93AA908C-A0EA-4D12-8349-5AFEFFD3D9C3}" name="Concepto OCI6" dataDxfId="136"/>
    <tableColumn id="16" xr3:uid="{C9FFCAF4-BC74-4114-81B2-09402441F3F2}" name="Control 3" dataDxfId="135"/>
    <tableColumn id="17" xr3:uid="{3808A64D-B8D7-40B7-871E-A8EA4FCBC83F}" name="Meta7" dataDxfId="134"/>
    <tableColumn id="18" xr3:uid="{6A7DA0B9-D1B9-4D47-AAF1-17622CFDCB51}" name="Ejecutado8" dataDxfId="133"/>
    <tableColumn id="19" xr3:uid="{6455A373-3470-4276-B31C-95C2BD14029B}" name="Avance9" dataDxfId="132"/>
    <tableColumn id="21" xr3:uid="{6BEC5243-9AA4-43A4-B8D6-243D752ECA07}" name="Concepto OCI11" dataDxfId="131"/>
    <tableColumn id="22" xr3:uid="{DA6BAC58-5CE7-446C-AD8D-0A5C5C27A112}" name="Control 4" dataDxfId="130"/>
    <tableColumn id="23" xr3:uid="{1E7C7CA1-02B8-422D-823C-B3857F5B2038}" name="Meta12" dataDxfId="129"/>
    <tableColumn id="24" xr3:uid="{B24C89C3-F1C9-47F3-9E23-50D5E42C2E1D}" name="Ejecutado13" dataDxfId="128"/>
    <tableColumn id="25" xr3:uid="{CF9CEA7A-1230-429E-84C9-E1252C031816}" name="Avance14" dataDxfId="127"/>
    <tableColumn id="27" xr3:uid="{EC8DC301-AC69-44BC-8F90-6D4FBD6BD5CF}" name="Concepto OCI16" dataDxfId="12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4DDD05-24A5-4EFE-83EE-346CD8F97957}" name="Tabla133" displayName="Tabla133" ref="A3:V334" totalsRowCount="1" headerRowDxfId="59" dataDxfId="58" tableBorderDxfId="57">
  <autoFilter ref="A3:V333" xr:uid="{8B72639E-28AB-49B3-9131-BAC5CD3DD603}"/>
  <sortState xmlns:xlrd2="http://schemas.microsoft.com/office/spreadsheetml/2017/richdata2" ref="A4:V333">
    <sortCondition ref="C4:C333"/>
    <sortCondition ref="B4:B333"/>
  </sortState>
  <tableColumns count="22">
    <tableColumn id="1" xr3:uid="{FA3A0D9C-1DEB-4F4D-9850-A96AD13BDD26}" name="ID" dataDxfId="56" totalsRowDxfId="55"/>
    <tableColumn id="2" xr3:uid="{A50CF9ED-9F1D-493A-83ED-7852EF5C45D5}" name="Proceso" dataDxfId="54" totalsRowDxfId="53"/>
    <tableColumn id="28" xr3:uid="{F52761BD-8A24-4FDE-B6DD-2D89CB57E761}" name="Territorial" dataDxfId="52" totalsRowDxfId="51"/>
    <tableColumn id="3" xr3:uid="{AB52EB02-5030-4EDF-9AD6-E37DCC6ACCAC}" name="Riesgo" dataDxfId="50" totalsRowDxfId="49"/>
    <tableColumn id="4" xr3:uid="{E95D8B6A-2F8A-4D0B-B72B-3D9686BCA336}" name="Control 1" dataDxfId="48" totalsRowDxfId="47"/>
    <tableColumn id="5" xr3:uid="{23F48BFE-80CA-4E49-9EEA-95335CA9459C}" name="Meta" dataDxfId="46" totalsRowDxfId="45"/>
    <tableColumn id="6" xr3:uid="{1439006E-96A8-4716-90C7-979E1FBA6261}" name="Ejecutado" dataDxfId="44" totalsRowDxfId="43"/>
    <tableColumn id="7" xr3:uid="{FDFD7DE8-2564-453D-8B39-7C49991FC137}" name="Avance" dataDxfId="42" totalsRowDxfId="41"/>
    <tableColumn id="8" xr3:uid="{A1C0C4A1-5D8A-44AC-8650-8BFCC6C0347C}" name="Concepto" dataDxfId="40" totalsRowDxfId="39"/>
    <tableColumn id="10" xr3:uid="{43657C02-2557-485C-A11B-B6AC41B2BCD0}" name="Control 2" dataDxfId="38" totalsRowDxfId="37"/>
    <tableColumn id="11" xr3:uid="{8198EA67-2259-4E61-BA50-66E1D08C169B}" name="Meta2" dataDxfId="36" totalsRowDxfId="35"/>
    <tableColumn id="12" xr3:uid="{459E9CF5-6264-4D71-8A2B-8D5F22654825}" name="Ejecutado3" dataDxfId="34" totalsRowDxfId="33"/>
    <tableColumn id="13" xr3:uid="{EE25305E-3470-49B7-A2FC-F5FE0C917FCA}" name="Avance4" dataDxfId="32" totalsRowDxfId="31"/>
    <tableColumn id="14" xr3:uid="{CE20A8D7-E99C-4B0D-91FC-1F204DCE2DE4}" name="Concepto2" dataDxfId="30" totalsRowDxfId="29"/>
    <tableColumn id="16" xr3:uid="{C1E12094-25CF-4444-A329-D0BBCE1E27F2}" name="Control 3" dataDxfId="28" totalsRowDxfId="27"/>
    <tableColumn id="17" xr3:uid="{8CF94529-8AAA-486B-A0DD-799A3621A06F}" name="Meta7" dataDxfId="26" totalsRowDxfId="25"/>
    <tableColumn id="18" xr3:uid="{143343E3-CF52-41F3-BE14-D2001A231458}" name="Ejecutado8" dataDxfId="24" totalsRowDxfId="23"/>
    <tableColumn id="19" xr3:uid="{3D91D0A8-EF87-4627-A93F-A276DF807222}" name="Avance9" dataDxfId="22" totalsRowDxfId="21"/>
    <tableColumn id="20" xr3:uid="{B44E5F00-0103-41B8-A86E-8CA3C430B865}" name="Concepto3" dataDxfId="20" totalsRowDxfId="19"/>
    <tableColumn id="9" xr3:uid="{6F5F2CD9-8920-482B-B8A5-F936B1A14A49}" name="Conteo FAVORABLE" totalsRowFunction="sum" dataDxfId="18" totalsRowDxfId="17">
      <calculatedColumnFormula>+COUNTIF(Tabla133[[#This Row],[Concepto]:[Concepto3]],"Concepto Favorable")</calculatedColumnFormula>
    </tableColumn>
    <tableColumn id="15" xr3:uid="{A18A7114-AC8E-4FFC-9376-9859651C6823}" name="Conteo _x000a_No Favorable" totalsRowFunction="sum" dataDxfId="16" totalsRowDxfId="15">
      <calculatedColumnFormula>+COUNTIF(Tabla133[[#This Row],[Concepto]:[Concepto3]],"Concepto No Favorable")</calculatedColumnFormula>
    </tableColumn>
    <tableColumn id="21" xr3:uid="{C2360219-A4CC-454B-AC49-8A7E476583D1}" name="Conteo SIN META" totalsRowFunction="sum" dataDxfId="14" totalsRowDxfId="13">
      <calculatedColumnFormula>+COUNTIF(Tabla133[[#This Row],[Concepto]:[Concepto3]],"Sin meta asignada en el periodo")</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F965-FD70-4612-8F89-B8EB5A36E4D5}">
  <dimension ref="A1:AB62"/>
  <sheetViews>
    <sheetView showGridLines="0" tabSelected="1" topLeftCell="A41" zoomScaleNormal="100" zoomScaleSheetLayoutView="85" workbookViewId="0">
      <selection activeCell="E10" sqref="E10"/>
    </sheetView>
  </sheetViews>
  <sheetFormatPr baseColWidth="10" defaultColWidth="0" defaultRowHeight="15.05" zeroHeight="1" x14ac:dyDescent="0.3"/>
  <cols>
    <col min="1" max="1" width="3.21875" customWidth="1"/>
    <col min="2" max="2" width="48.77734375" customWidth="1"/>
    <col min="3" max="3" width="18.109375" style="1" bestFit="1" customWidth="1"/>
    <col min="4" max="4" width="20.88671875" style="1" customWidth="1"/>
    <col min="5" max="5" width="13.5546875" style="26" bestFit="1" customWidth="1"/>
    <col min="6" max="7" width="2" bestFit="1" customWidth="1"/>
    <col min="8" max="8" width="12.6640625" hidden="1" customWidth="1"/>
    <col min="9" max="11" width="11.33203125" hidden="1" customWidth="1"/>
    <col min="12" max="28" width="0" hidden="1" customWidth="1"/>
    <col min="29" max="16384" width="11.33203125" hidden="1"/>
  </cols>
  <sheetData>
    <row r="1" spans="1:28" s="24" customFormat="1" ht="18.2" x14ac:dyDescent="0.25">
      <c r="A1" s="22"/>
      <c r="B1" s="23"/>
      <c r="C1" s="22"/>
      <c r="D1" s="22"/>
      <c r="E1" s="31"/>
    </row>
    <row r="2" spans="1:28" s="24" customFormat="1" ht="18.2" x14ac:dyDescent="0.35">
      <c r="C2" s="34"/>
      <c r="D2" s="1"/>
      <c r="E2" s="26"/>
      <c r="F2"/>
      <c r="G2"/>
      <c r="H2"/>
      <c r="I2"/>
      <c r="J2"/>
      <c r="K2"/>
      <c r="L2"/>
      <c r="M2"/>
      <c r="N2"/>
      <c r="O2"/>
      <c r="P2"/>
      <c r="Q2"/>
      <c r="R2"/>
      <c r="S2"/>
      <c r="T2"/>
      <c r="U2"/>
      <c r="V2"/>
      <c r="W2"/>
      <c r="X2"/>
      <c r="Y2"/>
      <c r="Z2"/>
      <c r="AA2"/>
      <c r="AB2"/>
    </row>
    <row r="3" spans="1:28" s="24" customFormat="1" ht="15.65" x14ac:dyDescent="0.3">
      <c r="B3" s="25"/>
      <c r="C3" s="35"/>
      <c r="D3" s="1"/>
      <c r="E3" s="26"/>
      <c r="F3"/>
      <c r="G3"/>
      <c r="H3"/>
      <c r="I3"/>
      <c r="J3"/>
      <c r="K3" s="26"/>
      <c r="L3"/>
      <c r="M3"/>
      <c r="N3"/>
      <c r="O3"/>
      <c r="P3"/>
      <c r="Q3"/>
      <c r="R3"/>
      <c r="S3"/>
      <c r="T3"/>
      <c r="U3"/>
      <c r="V3"/>
      <c r="W3"/>
      <c r="X3"/>
      <c r="Y3"/>
      <c r="Z3"/>
      <c r="AA3"/>
      <c r="AB3"/>
    </row>
    <row r="4" spans="1:28" x14ac:dyDescent="0.3">
      <c r="K4" s="26"/>
    </row>
    <row r="5" spans="1:28" x14ac:dyDescent="0.3">
      <c r="K5" s="26"/>
    </row>
    <row r="6" spans="1:28" ht="15.65" x14ac:dyDescent="0.3">
      <c r="B6" s="27" t="s">
        <v>238</v>
      </c>
      <c r="C6" s="35"/>
      <c r="K6" s="26"/>
    </row>
    <row r="7" spans="1:28" x14ac:dyDescent="0.3">
      <c r="K7" s="26"/>
    </row>
    <row r="8" spans="1:28" x14ac:dyDescent="0.3">
      <c r="K8" s="26"/>
    </row>
    <row r="9" spans="1:28" x14ac:dyDescent="0.3">
      <c r="K9" s="26"/>
    </row>
    <row r="10" spans="1:28" ht="15.65" x14ac:dyDescent="0.3">
      <c r="B10" s="27" t="s">
        <v>239</v>
      </c>
      <c r="K10" s="26"/>
    </row>
    <row r="11" spans="1:28" x14ac:dyDescent="0.3"/>
    <row r="12" spans="1:28" s="21" customFormat="1" ht="30.05" x14ac:dyDescent="0.3">
      <c r="B12" s="29" t="s">
        <v>248</v>
      </c>
      <c r="C12" s="30" t="s">
        <v>243</v>
      </c>
      <c r="D12" s="30" t="s">
        <v>244</v>
      </c>
      <c r="E12" s="32" t="s">
        <v>241</v>
      </c>
    </row>
    <row r="13" spans="1:28" x14ac:dyDescent="0.3">
      <c r="B13" s="28" t="s">
        <v>207</v>
      </c>
      <c r="C13" s="36">
        <v>2</v>
      </c>
      <c r="D13" s="36">
        <v>0</v>
      </c>
      <c r="E13" s="37">
        <v>1</v>
      </c>
    </row>
    <row r="14" spans="1:28" x14ac:dyDescent="0.3">
      <c r="B14" s="28" t="s">
        <v>27</v>
      </c>
      <c r="C14" s="36">
        <v>16</v>
      </c>
      <c r="D14" s="36">
        <v>0</v>
      </c>
      <c r="E14" s="37">
        <v>1</v>
      </c>
    </row>
    <row r="15" spans="1:28" x14ac:dyDescent="0.3">
      <c r="B15" s="28" t="s">
        <v>130</v>
      </c>
      <c r="C15" s="36">
        <v>13</v>
      </c>
      <c r="D15" s="36">
        <v>0</v>
      </c>
      <c r="E15" s="37">
        <v>1</v>
      </c>
    </row>
    <row r="16" spans="1:28" x14ac:dyDescent="0.3">
      <c r="B16" s="28" t="s">
        <v>162</v>
      </c>
      <c r="C16" s="36">
        <v>11</v>
      </c>
      <c r="D16" s="36">
        <v>1</v>
      </c>
      <c r="E16" s="44">
        <v>0.91666666666666663</v>
      </c>
    </row>
    <row r="17" spans="2:5" x14ac:dyDescent="0.3">
      <c r="B17" s="28" t="s">
        <v>185</v>
      </c>
      <c r="C17" s="36">
        <v>5</v>
      </c>
      <c r="D17" s="36">
        <v>0</v>
      </c>
      <c r="E17" s="37">
        <v>1</v>
      </c>
    </row>
    <row r="18" spans="2:5" x14ac:dyDescent="0.3">
      <c r="B18" s="28" t="s">
        <v>54</v>
      </c>
      <c r="C18" s="36">
        <v>7</v>
      </c>
      <c r="D18" s="36">
        <v>0</v>
      </c>
      <c r="E18" s="37">
        <v>1</v>
      </c>
    </row>
    <row r="19" spans="2:5" x14ac:dyDescent="0.3">
      <c r="B19" s="28" t="s">
        <v>37</v>
      </c>
      <c r="C19" s="36">
        <v>3</v>
      </c>
      <c r="D19" s="36">
        <v>0</v>
      </c>
      <c r="E19" s="37">
        <v>1</v>
      </c>
    </row>
    <row r="20" spans="2:5" x14ac:dyDescent="0.3">
      <c r="B20" s="28" t="s">
        <v>95</v>
      </c>
      <c r="C20" s="36">
        <v>5</v>
      </c>
      <c r="D20" s="36">
        <v>0</v>
      </c>
      <c r="E20" s="37">
        <v>1</v>
      </c>
    </row>
    <row r="21" spans="2:5" x14ac:dyDescent="0.3">
      <c r="B21" s="28" t="s">
        <v>120</v>
      </c>
      <c r="C21" s="36">
        <v>6</v>
      </c>
      <c r="D21" s="36">
        <v>0</v>
      </c>
      <c r="E21" s="37">
        <v>1</v>
      </c>
    </row>
    <row r="22" spans="2:5" x14ac:dyDescent="0.3">
      <c r="B22" s="28" t="s">
        <v>62</v>
      </c>
      <c r="C22" s="36">
        <v>6</v>
      </c>
      <c r="D22" s="36">
        <v>0</v>
      </c>
      <c r="E22" s="37">
        <v>1</v>
      </c>
    </row>
    <row r="23" spans="2:5" x14ac:dyDescent="0.3">
      <c r="B23" s="28" t="s">
        <v>45</v>
      </c>
      <c r="C23" s="36">
        <v>6</v>
      </c>
      <c r="D23" s="36">
        <v>0</v>
      </c>
      <c r="E23" s="37">
        <v>1</v>
      </c>
    </row>
    <row r="24" spans="2:5" x14ac:dyDescent="0.3">
      <c r="B24" s="28" t="s">
        <v>105</v>
      </c>
      <c r="C24" s="36">
        <v>6</v>
      </c>
      <c r="D24" s="36">
        <v>0</v>
      </c>
      <c r="E24" s="37">
        <v>1</v>
      </c>
    </row>
    <row r="25" spans="2:5" x14ac:dyDescent="0.3">
      <c r="B25" s="28" t="s">
        <v>196</v>
      </c>
      <c r="C25" s="36">
        <v>10</v>
      </c>
      <c r="D25" s="36">
        <v>0</v>
      </c>
      <c r="E25" s="37">
        <v>1</v>
      </c>
    </row>
    <row r="26" spans="2:5" x14ac:dyDescent="0.3">
      <c r="B26" s="28" t="s">
        <v>153</v>
      </c>
      <c r="C26" s="36">
        <v>7</v>
      </c>
      <c r="D26" s="36">
        <v>0</v>
      </c>
      <c r="E26" s="37">
        <v>1</v>
      </c>
    </row>
    <row r="27" spans="2:5" x14ac:dyDescent="0.3">
      <c r="B27" s="28" t="s">
        <v>111</v>
      </c>
      <c r="C27" s="36">
        <v>8</v>
      </c>
      <c r="D27" s="36">
        <v>0</v>
      </c>
      <c r="E27" s="37">
        <v>1</v>
      </c>
    </row>
    <row r="28" spans="2:5" x14ac:dyDescent="0.3">
      <c r="B28" s="28" t="s">
        <v>71</v>
      </c>
      <c r="C28" s="36">
        <v>9</v>
      </c>
      <c r="D28" s="36">
        <v>0</v>
      </c>
      <c r="E28" s="37">
        <v>1</v>
      </c>
    </row>
    <row r="29" spans="2:5" x14ac:dyDescent="0.3">
      <c r="B29" s="28" t="s">
        <v>176</v>
      </c>
      <c r="C29" s="36">
        <v>5</v>
      </c>
      <c r="D29" s="36">
        <v>0</v>
      </c>
      <c r="E29" s="37">
        <v>1</v>
      </c>
    </row>
    <row r="30" spans="2:5" x14ac:dyDescent="0.3">
      <c r="B30" s="28" t="s">
        <v>81</v>
      </c>
      <c r="C30" s="36">
        <v>2</v>
      </c>
      <c r="D30" s="36">
        <v>0</v>
      </c>
      <c r="E30" s="37">
        <v>1</v>
      </c>
    </row>
    <row r="31" spans="2:5" x14ac:dyDescent="0.3">
      <c r="B31" s="28" t="s">
        <v>268</v>
      </c>
      <c r="C31" s="36">
        <v>12</v>
      </c>
      <c r="D31" s="36">
        <v>0</v>
      </c>
      <c r="E31" s="37">
        <v>1</v>
      </c>
    </row>
    <row r="32" spans="2:5" x14ac:dyDescent="0.3">
      <c r="B32" s="28" t="s">
        <v>275</v>
      </c>
      <c r="C32" s="36">
        <v>7</v>
      </c>
      <c r="D32" s="36">
        <v>0</v>
      </c>
      <c r="E32" s="37">
        <v>1</v>
      </c>
    </row>
    <row r="33" spans="2:11" x14ac:dyDescent="0.3">
      <c r="B33" s="28" t="s">
        <v>240</v>
      </c>
      <c r="C33" s="36">
        <v>146</v>
      </c>
      <c r="D33" s="36">
        <v>1</v>
      </c>
      <c r="E33" s="37">
        <v>0.99319727891156462</v>
      </c>
    </row>
    <row r="34" spans="2:11" x14ac:dyDescent="0.3">
      <c r="E34" s="33"/>
    </row>
    <row r="35" spans="2:11" ht="15.65" x14ac:dyDescent="0.3">
      <c r="B35" s="27" t="s">
        <v>242</v>
      </c>
      <c r="K35" s="26"/>
    </row>
    <row r="36" spans="2:11" x14ac:dyDescent="0.3"/>
    <row r="37" spans="2:11" s="30" customFormat="1" ht="45.1" x14ac:dyDescent="0.3">
      <c r="B37" s="29" t="s">
        <v>249</v>
      </c>
      <c r="C37" s="30" t="s">
        <v>246</v>
      </c>
      <c r="D37" s="30" t="s">
        <v>247</v>
      </c>
      <c r="E37" s="32" t="s">
        <v>245</v>
      </c>
    </row>
    <row r="38" spans="2:11" x14ac:dyDescent="0.3">
      <c r="B38" s="28" t="s">
        <v>215</v>
      </c>
      <c r="C38" s="36">
        <v>18</v>
      </c>
      <c r="D38" s="36">
        <v>1</v>
      </c>
      <c r="E38" s="37">
        <v>0.94736842105263153</v>
      </c>
    </row>
    <row r="39" spans="2:11" x14ac:dyDescent="0.3">
      <c r="B39" s="28" t="s">
        <v>217</v>
      </c>
      <c r="C39" s="36">
        <v>19</v>
      </c>
      <c r="D39" s="36">
        <v>0</v>
      </c>
      <c r="E39" s="37">
        <v>1</v>
      </c>
    </row>
    <row r="40" spans="2:11" x14ac:dyDescent="0.3">
      <c r="B40" s="28" t="s">
        <v>218</v>
      </c>
      <c r="C40" s="36">
        <v>19</v>
      </c>
      <c r="D40" s="36">
        <v>0</v>
      </c>
      <c r="E40" s="37">
        <v>1</v>
      </c>
    </row>
    <row r="41" spans="2:11" x14ac:dyDescent="0.3">
      <c r="B41" s="28" t="s">
        <v>219</v>
      </c>
      <c r="C41" s="36">
        <v>19</v>
      </c>
      <c r="D41" s="36">
        <v>0</v>
      </c>
      <c r="E41" s="37">
        <v>1</v>
      </c>
    </row>
    <row r="42" spans="2:11" x14ac:dyDescent="0.3">
      <c r="B42" s="28" t="s">
        <v>220</v>
      </c>
      <c r="C42" s="36">
        <v>19</v>
      </c>
      <c r="D42" s="36">
        <v>0</v>
      </c>
      <c r="E42" s="37">
        <v>1</v>
      </c>
    </row>
    <row r="43" spans="2:11" x14ac:dyDescent="0.3">
      <c r="B43" s="28" t="s">
        <v>221</v>
      </c>
      <c r="C43" s="36">
        <v>19</v>
      </c>
      <c r="D43" s="36">
        <v>0</v>
      </c>
      <c r="E43" s="37">
        <v>1</v>
      </c>
    </row>
    <row r="44" spans="2:11" x14ac:dyDescent="0.3">
      <c r="B44" s="28" t="s">
        <v>222</v>
      </c>
      <c r="C44" s="36">
        <v>19</v>
      </c>
      <c r="D44" s="36">
        <v>0</v>
      </c>
      <c r="E44" s="37">
        <v>1</v>
      </c>
    </row>
    <row r="45" spans="2:11" x14ac:dyDescent="0.3">
      <c r="B45" s="28" t="s">
        <v>223</v>
      </c>
      <c r="C45" s="36">
        <v>19</v>
      </c>
      <c r="D45" s="36">
        <v>0</v>
      </c>
      <c r="E45" s="37">
        <v>1</v>
      </c>
    </row>
    <row r="46" spans="2:11" x14ac:dyDescent="0.3">
      <c r="B46" s="28" t="s">
        <v>224</v>
      </c>
      <c r="C46" s="36">
        <v>19</v>
      </c>
      <c r="D46" s="36">
        <v>0</v>
      </c>
      <c r="E46" s="37">
        <v>1</v>
      </c>
    </row>
    <row r="47" spans="2:11" x14ac:dyDescent="0.3">
      <c r="B47" s="28" t="s">
        <v>225</v>
      </c>
      <c r="C47" s="36">
        <v>19</v>
      </c>
      <c r="D47" s="36">
        <v>0</v>
      </c>
      <c r="E47" s="37">
        <v>1</v>
      </c>
    </row>
    <row r="48" spans="2:11" x14ac:dyDescent="0.3">
      <c r="B48" s="28" t="s">
        <v>226</v>
      </c>
      <c r="C48" s="36">
        <v>19</v>
      </c>
      <c r="D48" s="36">
        <v>0</v>
      </c>
      <c r="E48" s="37">
        <v>1</v>
      </c>
    </row>
    <row r="49" spans="2:5" x14ac:dyDescent="0.3">
      <c r="B49" s="28" t="s">
        <v>227</v>
      </c>
      <c r="C49" s="36">
        <v>19</v>
      </c>
      <c r="D49" s="36">
        <v>0</v>
      </c>
      <c r="E49" s="37">
        <v>1</v>
      </c>
    </row>
    <row r="50" spans="2:5" x14ac:dyDescent="0.3">
      <c r="B50" s="28" t="s">
        <v>4</v>
      </c>
      <c r="C50" s="36">
        <v>19</v>
      </c>
      <c r="D50" s="36">
        <v>0</v>
      </c>
      <c r="E50" s="37">
        <v>1</v>
      </c>
    </row>
    <row r="51" spans="2:5" x14ac:dyDescent="0.3">
      <c r="B51" s="28" t="s">
        <v>228</v>
      </c>
      <c r="C51" s="36">
        <v>19</v>
      </c>
      <c r="D51" s="36">
        <v>0</v>
      </c>
      <c r="E51" s="37">
        <v>1</v>
      </c>
    </row>
    <row r="52" spans="2:5" x14ac:dyDescent="0.3">
      <c r="B52" s="28" t="s">
        <v>229</v>
      </c>
      <c r="C52" s="36">
        <v>19</v>
      </c>
      <c r="D52" s="36">
        <v>0</v>
      </c>
      <c r="E52" s="37">
        <v>1</v>
      </c>
    </row>
    <row r="53" spans="2:5" x14ac:dyDescent="0.3">
      <c r="B53" s="28" t="s">
        <v>230</v>
      </c>
      <c r="C53" s="36">
        <v>17</v>
      </c>
      <c r="D53" s="36">
        <v>2</v>
      </c>
      <c r="E53" s="37">
        <v>0.89473684210526316</v>
      </c>
    </row>
    <row r="54" spans="2:5" x14ac:dyDescent="0.3">
      <c r="B54" s="28" t="s">
        <v>231</v>
      </c>
      <c r="C54" s="36">
        <v>12</v>
      </c>
      <c r="D54" s="36">
        <v>7</v>
      </c>
      <c r="E54" s="37">
        <v>0.63157894736842102</v>
      </c>
    </row>
    <row r="55" spans="2:5" x14ac:dyDescent="0.3">
      <c r="B55" s="28" t="s">
        <v>232</v>
      </c>
      <c r="C55" s="36">
        <v>19</v>
      </c>
      <c r="D55" s="36">
        <v>0</v>
      </c>
      <c r="E55" s="37">
        <v>1</v>
      </c>
    </row>
    <row r="56" spans="2:5" x14ac:dyDescent="0.3">
      <c r="B56" s="28" t="s">
        <v>233</v>
      </c>
      <c r="C56" s="36">
        <v>18</v>
      </c>
      <c r="D56" s="36">
        <v>1</v>
      </c>
      <c r="E56" s="37">
        <v>0.94736842105263153</v>
      </c>
    </row>
    <row r="57" spans="2:5" x14ac:dyDescent="0.3">
      <c r="B57" s="28" t="s">
        <v>234</v>
      </c>
      <c r="C57" s="36">
        <v>19</v>
      </c>
      <c r="D57" s="36">
        <v>0</v>
      </c>
      <c r="E57" s="37">
        <v>1</v>
      </c>
    </row>
    <row r="58" spans="2:5" x14ac:dyDescent="0.3">
      <c r="B58" s="28" t="s">
        <v>374</v>
      </c>
      <c r="C58" s="36">
        <v>19</v>
      </c>
      <c r="D58" s="36">
        <v>0</v>
      </c>
      <c r="E58" s="37">
        <v>1</v>
      </c>
    </row>
    <row r="59" spans="2:5" x14ac:dyDescent="0.3">
      <c r="B59" s="28" t="s">
        <v>375</v>
      </c>
      <c r="C59" s="36">
        <v>19</v>
      </c>
      <c r="D59" s="36">
        <v>0</v>
      </c>
      <c r="E59" s="37">
        <v>1</v>
      </c>
    </row>
    <row r="60" spans="2:5" x14ac:dyDescent="0.3">
      <c r="B60" s="28" t="s">
        <v>240</v>
      </c>
      <c r="C60" s="36">
        <v>407</v>
      </c>
      <c r="D60" s="36">
        <v>11</v>
      </c>
      <c r="E60" s="37">
        <v>0.97368421052631582</v>
      </c>
    </row>
    <row r="61" spans="2:5" x14ac:dyDescent="0.3">
      <c r="E61" s="33"/>
    </row>
    <row r="62" spans="2:5" x14ac:dyDescent="0.3">
      <c r="E62" s="33"/>
    </row>
  </sheetData>
  <conditionalFormatting sqref="E34">
    <cfRule type="colorScale" priority="7">
      <colorScale>
        <cfvo type="min"/>
        <cfvo type="percentile" val="50"/>
        <cfvo type="max"/>
        <color rgb="FFF8696B"/>
        <color rgb="FFFFEB84"/>
        <color rgb="FF63BE7B"/>
      </colorScale>
    </cfRule>
  </conditionalFormatting>
  <conditionalFormatting sqref="E61:E62 E37">
    <cfRule type="colorScale" priority="6">
      <colorScale>
        <cfvo type="min"/>
        <cfvo type="percentile" val="50"/>
        <cfvo type="max"/>
        <color rgb="FFF8696B"/>
        <color rgb="FFFFEB84"/>
        <color rgb="FF63BE7B"/>
      </colorScale>
    </cfRule>
  </conditionalFormatting>
  <conditionalFormatting pivot="1" sqref="E13:E15 E17:E32">
    <cfRule type="colorScale" priority="2">
      <colorScale>
        <cfvo type="min"/>
        <cfvo type="percentile" val="50"/>
        <cfvo type="max"/>
        <color rgb="FFF8696B"/>
        <color rgb="FFFFEB84"/>
        <color rgb="FF63BE7B"/>
      </colorScale>
    </cfRule>
  </conditionalFormatting>
  <conditionalFormatting pivot="1" sqref="E38:E59">
    <cfRule type="colorScale" priority="1">
      <colorScale>
        <cfvo type="min"/>
        <cfvo type="percentile" val="50"/>
        <cfvo type="max"/>
        <color rgb="FFF8696B"/>
        <color rgb="FFFFEB84"/>
        <color rgb="FF63BE7B"/>
      </colorScale>
    </cfRule>
  </conditionalFormatting>
  <pageMargins left="0.7" right="0.7" top="0.75" bottom="0.75" header="0.3" footer="0.3"/>
  <pageSetup scale="6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A1467-A666-4771-A48A-9B790DED9ACF}">
  <sheetPr>
    <tabColor rgb="FF92D050"/>
  </sheetPr>
  <dimension ref="A1:AA78"/>
  <sheetViews>
    <sheetView view="pageBreakPreview" zoomScale="40" zoomScaleNormal="70" zoomScaleSheetLayoutView="40" workbookViewId="0">
      <pane xSplit="3" ySplit="3" topLeftCell="E7" activePane="bottomRight" state="frozen"/>
      <selection activeCell="A3" sqref="A3:AA80"/>
      <selection pane="topRight" activeCell="A3" sqref="A3:AA80"/>
      <selection pane="bottomLeft" activeCell="A3" sqref="A3:AA80"/>
      <selection pane="bottomRight" activeCell="X1" sqref="X1:AA1048576"/>
    </sheetView>
  </sheetViews>
  <sheetFormatPr baseColWidth="10" defaultRowHeight="15.05" x14ac:dyDescent="0.3"/>
  <cols>
    <col min="1" max="1" width="8.21875" customWidth="1"/>
    <col min="2" max="2" width="25.109375" customWidth="1"/>
    <col min="3" max="3" width="43.109375" customWidth="1"/>
    <col min="4" max="4" width="49.109375" customWidth="1"/>
    <col min="5" max="5" width="9.88671875" style="1" customWidth="1"/>
    <col min="6" max="6" width="12.77734375" style="1" customWidth="1"/>
    <col min="7" max="7" width="10" style="1" customWidth="1"/>
    <col min="8" max="8" width="15.88671875" customWidth="1"/>
    <col min="9" max="9" width="41.109375" customWidth="1"/>
    <col min="10" max="10" width="9.88671875" style="1" customWidth="1"/>
    <col min="11" max="11" width="13.77734375" style="1" customWidth="1"/>
    <col min="12" max="12" width="11.109375" style="1" customWidth="1"/>
    <col min="13" max="13" width="17" customWidth="1"/>
    <col min="14" max="14" width="39.109375" customWidth="1"/>
    <col min="15" max="15" width="11.77734375" style="1" customWidth="1"/>
    <col min="16" max="16" width="13.77734375" style="1" customWidth="1"/>
    <col min="17" max="17" width="11.109375" style="1" customWidth="1"/>
    <col min="18" max="18" width="18" customWidth="1"/>
    <col min="19" max="19" width="47.6640625" customWidth="1"/>
    <col min="20" max="20" width="10.33203125" style="1" customWidth="1"/>
    <col min="21" max="21" width="14.88671875" style="1" customWidth="1"/>
    <col min="22" max="22" width="12.109375" style="1" customWidth="1"/>
    <col min="23" max="23" width="18" customWidth="1"/>
    <col min="24" max="26" width="16.21875" hidden="1" customWidth="1"/>
    <col min="27" max="27" width="18.109375" hidden="1" customWidth="1"/>
  </cols>
  <sheetData>
    <row r="1" spans="1:27" ht="5.35" customHeight="1" x14ac:dyDescent="0.3"/>
    <row r="2" spans="1:27" x14ac:dyDescent="0.3">
      <c r="D2" s="40" t="s">
        <v>370</v>
      </c>
      <c r="E2" s="40"/>
      <c r="F2" s="40"/>
      <c r="G2" s="40"/>
      <c r="H2" s="40"/>
      <c r="I2" s="41" t="s">
        <v>371</v>
      </c>
      <c r="J2" s="41"/>
      <c r="K2" s="41"/>
      <c r="L2" s="41"/>
      <c r="M2" s="41"/>
      <c r="N2" s="42" t="s">
        <v>372</v>
      </c>
      <c r="O2" s="42"/>
      <c r="P2" s="42"/>
      <c r="Q2" s="42"/>
      <c r="R2" s="42"/>
      <c r="S2" s="43" t="s">
        <v>373</v>
      </c>
      <c r="T2" s="43"/>
      <c r="U2" s="43"/>
      <c r="V2" s="43"/>
      <c r="W2" s="43"/>
    </row>
    <row r="3" spans="1:27" ht="41.35" customHeight="1" x14ac:dyDescent="0.3">
      <c r="A3" s="2" t="s">
        <v>0</v>
      </c>
      <c r="B3" s="2" t="s">
        <v>1</v>
      </c>
      <c r="C3" s="2" t="s">
        <v>2</v>
      </c>
      <c r="D3" s="3" t="s">
        <v>3</v>
      </c>
      <c r="E3" s="3" t="s">
        <v>4</v>
      </c>
      <c r="F3" s="3" t="s">
        <v>5</v>
      </c>
      <c r="G3" s="4" t="s">
        <v>6</v>
      </c>
      <c r="H3" s="3" t="s">
        <v>7</v>
      </c>
      <c r="I3" s="3" t="s">
        <v>8</v>
      </c>
      <c r="J3" s="3" t="s">
        <v>9</v>
      </c>
      <c r="K3" s="3" t="s">
        <v>10</v>
      </c>
      <c r="L3" s="3" t="s">
        <v>11</v>
      </c>
      <c r="M3" s="3" t="s">
        <v>12</v>
      </c>
      <c r="N3" s="3" t="s">
        <v>13</v>
      </c>
      <c r="O3" s="3" t="s">
        <v>14</v>
      </c>
      <c r="P3" s="3" t="s">
        <v>15</v>
      </c>
      <c r="Q3" s="3" t="s">
        <v>16</v>
      </c>
      <c r="R3" s="3" t="s">
        <v>17</v>
      </c>
      <c r="S3" s="3" t="s">
        <v>18</v>
      </c>
      <c r="T3" s="3" t="s">
        <v>19</v>
      </c>
      <c r="U3" s="3" t="s">
        <v>20</v>
      </c>
      <c r="V3" s="3" t="s">
        <v>21</v>
      </c>
      <c r="W3" s="5" t="s">
        <v>22</v>
      </c>
      <c r="X3" s="14" t="s">
        <v>23</v>
      </c>
      <c r="Y3" s="14" t="s">
        <v>24</v>
      </c>
      <c r="Z3" s="14" t="s">
        <v>25</v>
      </c>
      <c r="AA3" s="14" t="s">
        <v>210</v>
      </c>
    </row>
    <row r="4" spans="1:27" ht="45.1" customHeight="1" x14ac:dyDescent="0.3">
      <c r="A4" s="6" t="s">
        <v>206</v>
      </c>
      <c r="B4" s="6" t="s">
        <v>207</v>
      </c>
      <c r="C4" s="6" t="s">
        <v>262</v>
      </c>
      <c r="D4" s="6" t="s">
        <v>278</v>
      </c>
      <c r="E4" s="7">
        <v>1</v>
      </c>
      <c r="F4" s="7">
        <v>2</v>
      </c>
      <c r="G4" s="8">
        <v>1</v>
      </c>
      <c r="H4" s="6" t="s">
        <v>28</v>
      </c>
      <c r="I4" s="6"/>
      <c r="J4" s="7"/>
      <c r="K4" s="7"/>
      <c r="L4" s="8" t="s">
        <v>29</v>
      </c>
      <c r="M4" s="6"/>
      <c r="N4" s="6"/>
      <c r="O4" s="7"/>
      <c r="P4" s="7"/>
      <c r="Q4" s="8"/>
      <c r="R4" s="6" t="s">
        <v>29</v>
      </c>
      <c r="S4" s="6"/>
      <c r="T4" s="7"/>
      <c r="U4" s="7"/>
      <c r="V4" s="8"/>
      <c r="W4" s="9" t="s">
        <v>29</v>
      </c>
      <c r="X4">
        <f>+COUNTIF(Tabla13[[#This Row],[Concepto OCI]:[Concepto OCI16]],"Concepto Favorable")</f>
        <v>1</v>
      </c>
      <c r="Y4">
        <f>+COUNTIF(Tabla13[[#This Row],[Concepto OCI]:[Concepto OCI16]],"Concepto No Favorable")</f>
        <v>0</v>
      </c>
      <c r="Z4">
        <f>+COUNTIF(Tabla13[[#This Row],[Concepto OCI]:[Concepto OCI16]],"Sin meta asignada en el periodo")</f>
        <v>0</v>
      </c>
      <c r="AA4">
        <f>+X4+Z4</f>
        <v>1</v>
      </c>
    </row>
    <row r="5" spans="1:27" ht="59.95" customHeight="1" x14ac:dyDescent="0.3">
      <c r="A5" s="6" t="s">
        <v>208</v>
      </c>
      <c r="B5" s="6" t="s">
        <v>207</v>
      </c>
      <c r="C5" s="6" t="s">
        <v>209</v>
      </c>
      <c r="D5" s="6" t="s">
        <v>278</v>
      </c>
      <c r="E5" s="7">
        <v>1</v>
      </c>
      <c r="F5" s="7">
        <v>2</v>
      </c>
      <c r="G5" s="8">
        <v>1</v>
      </c>
      <c r="H5" s="6" t="s">
        <v>28</v>
      </c>
      <c r="I5" s="6"/>
      <c r="J5" s="7"/>
      <c r="K5" s="7"/>
      <c r="L5" s="8" t="s">
        <v>29</v>
      </c>
      <c r="M5" s="6"/>
      <c r="N5" s="6"/>
      <c r="O5" s="7"/>
      <c r="P5" s="7"/>
      <c r="Q5" s="8"/>
      <c r="R5" s="6" t="s">
        <v>29</v>
      </c>
      <c r="S5" s="6"/>
      <c r="T5" s="7"/>
      <c r="U5" s="7"/>
      <c r="V5" s="8"/>
      <c r="W5" s="9" t="s">
        <v>29</v>
      </c>
      <c r="X5">
        <f>+COUNTIF(Tabla13[[#This Row],[Concepto OCI]:[Concepto OCI16]],"Concepto Favorable")</f>
        <v>1</v>
      </c>
      <c r="Y5">
        <f>+COUNTIF(Tabla13[[#This Row],[Concepto OCI]:[Concepto OCI16]],"Concepto No Favorable")</f>
        <v>0</v>
      </c>
      <c r="Z5">
        <f>+COUNTIF(Tabla13[[#This Row],[Concepto OCI]:[Concepto OCI16]],"Sin meta asignada en el periodo")</f>
        <v>0</v>
      </c>
      <c r="AA5">
        <f t="shared" ref="AA5:AA68" si="0">+X5+Z5</f>
        <v>1</v>
      </c>
    </row>
    <row r="6" spans="1:27" ht="59.95" customHeight="1" x14ac:dyDescent="0.3">
      <c r="A6" s="6" t="s">
        <v>26</v>
      </c>
      <c r="B6" s="6" t="s">
        <v>27</v>
      </c>
      <c r="C6" s="6" t="s">
        <v>263</v>
      </c>
      <c r="D6" s="6" t="s">
        <v>279</v>
      </c>
      <c r="E6" s="7">
        <v>3</v>
      </c>
      <c r="F6" s="7">
        <v>3</v>
      </c>
      <c r="G6" s="8">
        <v>1</v>
      </c>
      <c r="H6" s="6" t="s">
        <v>28</v>
      </c>
      <c r="I6" s="6" t="s">
        <v>280</v>
      </c>
      <c r="J6" s="7">
        <v>3</v>
      </c>
      <c r="K6" s="7">
        <v>3</v>
      </c>
      <c r="L6" s="8">
        <v>1</v>
      </c>
      <c r="M6" s="6" t="s">
        <v>28</v>
      </c>
      <c r="N6" s="6" t="s">
        <v>281</v>
      </c>
      <c r="O6" s="7">
        <v>173</v>
      </c>
      <c r="P6" s="7">
        <v>173</v>
      </c>
      <c r="Q6" s="8" t="s">
        <v>28</v>
      </c>
      <c r="R6" s="6">
        <v>1</v>
      </c>
      <c r="S6" s="6"/>
      <c r="T6" s="7"/>
      <c r="U6" s="7"/>
      <c r="V6" s="8"/>
      <c r="W6" s="9" t="s">
        <v>29</v>
      </c>
      <c r="X6">
        <f>+COUNTIF(Tabla13[[#This Row],[Concepto OCI]:[Concepto OCI16]],"Concepto Favorable")</f>
        <v>3</v>
      </c>
      <c r="Y6">
        <f>+COUNTIF(Tabla13[[#This Row],[Concepto OCI]:[Concepto OCI16]],"Concepto No Favorable")</f>
        <v>0</v>
      </c>
      <c r="Z6">
        <f>+COUNTIF(Tabla13[[#This Row],[Concepto OCI]:[Concepto OCI16]],"Sin meta asignada en el periodo")</f>
        <v>0</v>
      </c>
      <c r="AA6">
        <f t="shared" si="0"/>
        <v>3</v>
      </c>
    </row>
    <row r="7" spans="1:27" ht="59.95" customHeight="1" x14ac:dyDescent="0.3">
      <c r="A7" s="6" t="s">
        <v>30</v>
      </c>
      <c r="B7" s="6" t="s">
        <v>27</v>
      </c>
      <c r="C7" s="6" t="s">
        <v>31</v>
      </c>
      <c r="D7" s="6" t="s">
        <v>282</v>
      </c>
      <c r="E7" s="7">
        <v>0</v>
      </c>
      <c r="F7" s="7">
        <v>0</v>
      </c>
      <c r="G7" s="8" t="s">
        <v>29</v>
      </c>
      <c r="H7" s="6" t="s">
        <v>32</v>
      </c>
      <c r="I7" s="6" t="s">
        <v>283</v>
      </c>
      <c r="J7" s="7">
        <v>9</v>
      </c>
      <c r="K7" s="7">
        <v>9</v>
      </c>
      <c r="L7" s="8">
        <v>1</v>
      </c>
      <c r="M7" s="6" t="s">
        <v>28</v>
      </c>
      <c r="N7" s="6" t="s">
        <v>284</v>
      </c>
      <c r="O7" s="7">
        <v>0</v>
      </c>
      <c r="P7" s="7">
        <v>0</v>
      </c>
      <c r="Q7" s="8" t="s">
        <v>32</v>
      </c>
      <c r="R7" s="6" t="s">
        <v>29</v>
      </c>
      <c r="S7" s="6"/>
      <c r="T7" s="7"/>
      <c r="U7" s="7"/>
      <c r="V7" s="8"/>
      <c r="W7" s="9" t="s">
        <v>29</v>
      </c>
      <c r="X7">
        <f>+COUNTIF(Tabla13[[#This Row],[Concepto OCI]:[Concepto OCI16]],"Concepto Favorable")</f>
        <v>1</v>
      </c>
      <c r="Y7">
        <f>+COUNTIF(Tabla13[[#This Row],[Concepto OCI]:[Concepto OCI16]],"Concepto No Favorable")</f>
        <v>0</v>
      </c>
      <c r="Z7">
        <f>+COUNTIF(Tabla13[[#This Row],[Concepto OCI]:[Concepto OCI16]],"Sin meta asignada en el periodo")</f>
        <v>2</v>
      </c>
      <c r="AA7">
        <f t="shared" si="0"/>
        <v>3</v>
      </c>
    </row>
    <row r="8" spans="1:27" ht="59.95" customHeight="1" x14ac:dyDescent="0.3">
      <c r="A8" s="6" t="s">
        <v>33</v>
      </c>
      <c r="B8" s="6" t="s">
        <v>27</v>
      </c>
      <c r="C8" s="6" t="s">
        <v>34</v>
      </c>
      <c r="D8" s="6" t="s">
        <v>285</v>
      </c>
      <c r="E8" s="7">
        <v>4</v>
      </c>
      <c r="F8" s="7">
        <v>4</v>
      </c>
      <c r="G8" s="8">
        <v>1</v>
      </c>
      <c r="H8" s="6" t="s">
        <v>28</v>
      </c>
      <c r="I8" s="6" t="s">
        <v>286</v>
      </c>
      <c r="J8" s="7">
        <v>0</v>
      </c>
      <c r="K8" s="7">
        <v>0</v>
      </c>
      <c r="L8" s="8" t="s">
        <v>29</v>
      </c>
      <c r="M8" s="6" t="s">
        <v>32</v>
      </c>
      <c r="N8" s="6" t="s">
        <v>287</v>
      </c>
      <c r="O8" s="7">
        <v>4</v>
      </c>
      <c r="P8" s="7">
        <v>4</v>
      </c>
      <c r="Q8" s="8" t="s">
        <v>28</v>
      </c>
      <c r="R8" s="6">
        <v>1</v>
      </c>
      <c r="S8" s="6"/>
      <c r="T8" s="7"/>
      <c r="U8" s="7"/>
      <c r="V8" s="8"/>
      <c r="W8" s="9" t="s">
        <v>29</v>
      </c>
      <c r="X8">
        <f>+COUNTIF(Tabla13[[#This Row],[Concepto OCI]:[Concepto OCI16]],"Concepto Favorable")</f>
        <v>2</v>
      </c>
      <c r="Y8">
        <f>+COUNTIF(Tabla13[[#This Row],[Concepto OCI]:[Concepto OCI16]],"Concepto No Favorable")</f>
        <v>0</v>
      </c>
      <c r="Z8">
        <f>+COUNTIF(Tabla13[[#This Row],[Concepto OCI]:[Concepto OCI16]],"Sin meta asignada en el periodo")</f>
        <v>1</v>
      </c>
      <c r="AA8">
        <f t="shared" si="0"/>
        <v>3</v>
      </c>
    </row>
    <row r="9" spans="1:27" ht="59.95" customHeight="1" x14ac:dyDescent="0.3">
      <c r="A9" s="6" t="s">
        <v>35</v>
      </c>
      <c r="B9" s="6" t="s">
        <v>27</v>
      </c>
      <c r="C9" s="6" t="s">
        <v>264</v>
      </c>
      <c r="D9" s="6" t="s">
        <v>288</v>
      </c>
      <c r="E9" s="7">
        <v>0</v>
      </c>
      <c r="F9" s="7">
        <v>0</v>
      </c>
      <c r="G9" s="8" t="s">
        <v>29</v>
      </c>
      <c r="H9" s="6" t="s">
        <v>32</v>
      </c>
      <c r="I9" s="6" t="s">
        <v>289</v>
      </c>
      <c r="J9" s="7">
        <v>1</v>
      </c>
      <c r="K9" s="7">
        <v>1</v>
      </c>
      <c r="L9" s="8">
        <v>1</v>
      </c>
      <c r="M9" s="6" t="s">
        <v>28</v>
      </c>
      <c r="N9" s="6" t="s">
        <v>290</v>
      </c>
      <c r="O9" s="7">
        <v>1</v>
      </c>
      <c r="P9" s="7">
        <v>1</v>
      </c>
      <c r="Q9" s="8" t="s">
        <v>28</v>
      </c>
      <c r="R9" s="6">
        <v>1</v>
      </c>
      <c r="S9" s="6" t="s">
        <v>291</v>
      </c>
      <c r="T9" s="7">
        <v>1</v>
      </c>
      <c r="U9" s="7">
        <v>1</v>
      </c>
      <c r="V9" s="8" t="s">
        <v>28</v>
      </c>
      <c r="W9" s="9">
        <v>1</v>
      </c>
      <c r="X9">
        <f>+COUNTIF(Tabla13[[#This Row],[Concepto OCI]:[Concepto OCI16]],"Concepto Favorable")</f>
        <v>3</v>
      </c>
      <c r="Y9">
        <f>+COUNTIF(Tabla13[[#This Row],[Concepto OCI]:[Concepto OCI16]],"Concepto No Favorable")</f>
        <v>0</v>
      </c>
      <c r="Z9">
        <f>+COUNTIF(Tabla13[[#This Row],[Concepto OCI]:[Concepto OCI16]],"Sin meta asignada en el periodo")</f>
        <v>1</v>
      </c>
      <c r="AA9">
        <f t="shared" si="0"/>
        <v>4</v>
      </c>
    </row>
    <row r="10" spans="1:27" ht="59.95" customHeight="1" x14ac:dyDescent="0.3">
      <c r="A10" s="6" t="s">
        <v>265</v>
      </c>
      <c r="B10" s="6" t="s">
        <v>27</v>
      </c>
      <c r="C10" s="6" t="s">
        <v>96</v>
      </c>
      <c r="D10" s="6" t="s">
        <v>292</v>
      </c>
      <c r="E10" s="7">
        <v>0</v>
      </c>
      <c r="F10" s="7">
        <v>0</v>
      </c>
      <c r="G10" s="8" t="s">
        <v>29</v>
      </c>
      <c r="H10" s="6" t="s">
        <v>32</v>
      </c>
      <c r="I10" s="6" t="s">
        <v>293</v>
      </c>
      <c r="J10" s="7">
        <v>1</v>
      </c>
      <c r="K10" s="7">
        <v>1</v>
      </c>
      <c r="L10" s="8">
        <v>1</v>
      </c>
      <c r="M10" s="6" t="s">
        <v>28</v>
      </c>
      <c r="N10" s="6" t="s">
        <v>294</v>
      </c>
      <c r="O10" s="7">
        <v>1</v>
      </c>
      <c r="P10" s="7">
        <v>1</v>
      </c>
      <c r="Q10" s="8" t="s">
        <v>28</v>
      </c>
      <c r="R10" s="6">
        <v>1</v>
      </c>
      <c r="S10" s="6"/>
      <c r="T10" s="7"/>
      <c r="U10" s="7"/>
      <c r="V10" s="8"/>
      <c r="W10" s="9" t="s">
        <v>29</v>
      </c>
      <c r="X10">
        <f>+COUNTIF(Tabla13[[#This Row],[Concepto OCI]:[Concepto OCI16]],"Concepto Favorable")</f>
        <v>2</v>
      </c>
      <c r="Y10">
        <f>+COUNTIF(Tabla13[[#This Row],[Concepto OCI]:[Concepto OCI16]],"Concepto No Favorable")</f>
        <v>0</v>
      </c>
      <c r="Z10">
        <f>+COUNTIF(Tabla13[[#This Row],[Concepto OCI]:[Concepto OCI16]],"Sin meta asignada en el periodo")</f>
        <v>1</v>
      </c>
      <c r="AA10">
        <f t="shared" si="0"/>
        <v>3</v>
      </c>
    </row>
    <row r="11" spans="1:27" ht="59.95" customHeight="1" x14ac:dyDescent="0.3">
      <c r="A11" s="6" t="s">
        <v>131</v>
      </c>
      <c r="B11" s="6" t="s">
        <v>130</v>
      </c>
      <c r="C11" s="6" t="s">
        <v>132</v>
      </c>
      <c r="D11" s="6" t="s">
        <v>295</v>
      </c>
      <c r="E11" s="7">
        <v>1</v>
      </c>
      <c r="F11" s="7">
        <v>1</v>
      </c>
      <c r="G11" s="8">
        <v>1</v>
      </c>
      <c r="H11" s="6" t="s">
        <v>28</v>
      </c>
      <c r="I11" s="6"/>
      <c r="J11" s="7"/>
      <c r="K11" s="7"/>
      <c r="L11" s="8" t="s">
        <v>29</v>
      </c>
      <c r="M11" s="6"/>
      <c r="N11" s="6"/>
      <c r="O11" s="7"/>
      <c r="P11" s="7"/>
      <c r="Q11" s="8"/>
      <c r="R11" s="6" t="s">
        <v>29</v>
      </c>
      <c r="S11" s="6"/>
      <c r="T11" s="7"/>
      <c r="U11" s="7"/>
      <c r="V11" s="8"/>
      <c r="W11" s="9" t="s">
        <v>29</v>
      </c>
      <c r="X11">
        <f>+COUNTIF(Tabla13[[#This Row],[Concepto OCI]:[Concepto OCI16]],"Concepto Favorable")</f>
        <v>1</v>
      </c>
      <c r="Y11">
        <f>+COUNTIF(Tabla13[[#This Row],[Concepto OCI]:[Concepto OCI16]],"Concepto No Favorable")</f>
        <v>0</v>
      </c>
      <c r="Z11">
        <f>+COUNTIF(Tabla13[[#This Row],[Concepto OCI]:[Concepto OCI16]],"Sin meta asignada en el periodo")</f>
        <v>0</v>
      </c>
      <c r="AA11">
        <f t="shared" si="0"/>
        <v>1</v>
      </c>
    </row>
    <row r="12" spans="1:27" ht="59.95" customHeight="1" x14ac:dyDescent="0.3">
      <c r="A12" s="6" t="s">
        <v>133</v>
      </c>
      <c r="B12" s="6" t="s">
        <v>130</v>
      </c>
      <c r="C12" s="6" t="s">
        <v>134</v>
      </c>
      <c r="D12" s="6" t="s">
        <v>296</v>
      </c>
      <c r="E12" s="7">
        <v>2</v>
      </c>
      <c r="F12" s="7">
        <v>3</v>
      </c>
      <c r="G12" s="8">
        <v>1</v>
      </c>
      <c r="H12" s="6" t="s">
        <v>28</v>
      </c>
      <c r="I12" s="6" t="s">
        <v>297</v>
      </c>
      <c r="J12" s="7">
        <v>3</v>
      </c>
      <c r="K12" s="7">
        <v>3</v>
      </c>
      <c r="L12" s="8">
        <v>1</v>
      </c>
      <c r="M12" s="6" t="s">
        <v>28</v>
      </c>
      <c r="N12" s="6"/>
      <c r="O12" s="7"/>
      <c r="P12" s="7"/>
      <c r="Q12" s="8"/>
      <c r="R12" s="6" t="s">
        <v>29</v>
      </c>
      <c r="S12" s="6"/>
      <c r="T12" s="7"/>
      <c r="U12" s="7"/>
      <c r="V12" s="8"/>
      <c r="W12" s="9" t="s">
        <v>29</v>
      </c>
      <c r="X12">
        <f>+COUNTIF(Tabla13[[#This Row],[Concepto OCI]:[Concepto OCI16]],"Concepto Favorable")</f>
        <v>2</v>
      </c>
      <c r="Y12">
        <f>+COUNTIF(Tabla13[[#This Row],[Concepto OCI]:[Concepto OCI16]],"Concepto No Favorable")</f>
        <v>0</v>
      </c>
      <c r="Z12">
        <f>+COUNTIF(Tabla13[[#This Row],[Concepto OCI]:[Concepto OCI16]],"Sin meta asignada en el periodo")</f>
        <v>0</v>
      </c>
      <c r="AA12">
        <f t="shared" si="0"/>
        <v>2</v>
      </c>
    </row>
    <row r="13" spans="1:27" ht="59.95" customHeight="1" x14ac:dyDescent="0.3">
      <c r="A13" s="6" t="s">
        <v>135</v>
      </c>
      <c r="B13" s="6" t="s">
        <v>130</v>
      </c>
      <c r="C13" s="6" t="s">
        <v>136</v>
      </c>
      <c r="D13" s="6" t="s">
        <v>298</v>
      </c>
      <c r="E13" s="7">
        <v>64</v>
      </c>
      <c r="F13" s="7">
        <v>64</v>
      </c>
      <c r="G13" s="8">
        <v>1</v>
      </c>
      <c r="H13" s="6" t="s">
        <v>28</v>
      </c>
      <c r="I13" s="6" t="s">
        <v>299</v>
      </c>
      <c r="J13" s="7">
        <v>2</v>
      </c>
      <c r="K13" s="7">
        <v>3</v>
      </c>
      <c r="L13" s="8">
        <v>1</v>
      </c>
      <c r="M13" s="6" t="s">
        <v>28</v>
      </c>
      <c r="N13" s="6"/>
      <c r="O13" s="7"/>
      <c r="P13" s="7"/>
      <c r="Q13" s="8"/>
      <c r="R13" s="6" t="s">
        <v>29</v>
      </c>
      <c r="S13" s="6"/>
      <c r="T13" s="7"/>
      <c r="U13" s="7"/>
      <c r="V13" s="8"/>
      <c r="W13" s="9" t="s">
        <v>29</v>
      </c>
      <c r="X13">
        <f>+COUNTIF(Tabla13[[#This Row],[Concepto OCI]:[Concepto OCI16]],"Concepto Favorable")</f>
        <v>2</v>
      </c>
      <c r="Y13">
        <f>+COUNTIF(Tabla13[[#This Row],[Concepto OCI]:[Concepto OCI16]],"Concepto No Favorable")</f>
        <v>0</v>
      </c>
      <c r="Z13">
        <f>+COUNTIF(Tabla13[[#This Row],[Concepto OCI]:[Concepto OCI16]],"Sin meta asignada en el periodo")</f>
        <v>0</v>
      </c>
      <c r="AA13">
        <f t="shared" si="0"/>
        <v>2</v>
      </c>
    </row>
    <row r="14" spans="1:27" ht="59.95" customHeight="1" x14ac:dyDescent="0.3">
      <c r="A14" s="6" t="s">
        <v>137</v>
      </c>
      <c r="B14" s="6" t="s">
        <v>130</v>
      </c>
      <c r="C14" s="6" t="s">
        <v>376</v>
      </c>
      <c r="D14" s="6" t="s">
        <v>296</v>
      </c>
      <c r="E14" s="7">
        <v>2</v>
      </c>
      <c r="F14" s="7">
        <v>3</v>
      </c>
      <c r="G14" s="8">
        <v>1</v>
      </c>
      <c r="H14" s="6" t="s">
        <v>28</v>
      </c>
      <c r="I14" s="6" t="s">
        <v>300</v>
      </c>
      <c r="J14" s="7">
        <v>1</v>
      </c>
      <c r="K14" s="7">
        <v>1</v>
      </c>
      <c r="L14" s="8">
        <v>1</v>
      </c>
      <c r="M14" s="6" t="s">
        <v>28</v>
      </c>
      <c r="N14" s="6" t="s">
        <v>377</v>
      </c>
      <c r="O14" s="7">
        <v>1</v>
      </c>
      <c r="P14" s="7">
        <v>1</v>
      </c>
      <c r="Q14" s="8" t="s">
        <v>28</v>
      </c>
      <c r="R14" s="6">
        <v>1</v>
      </c>
      <c r="S14" s="6" t="s">
        <v>378</v>
      </c>
      <c r="T14" s="7">
        <v>21</v>
      </c>
      <c r="U14" s="7">
        <v>21</v>
      </c>
      <c r="V14" s="8" t="s">
        <v>28</v>
      </c>
      <c r="W14" s="9">
        <v>1</v>
      </c>
      <c r="X14">
        <f>+COUNTIF(Tabla13[[#This Row],[Concepto OCI]:[Concepto OCI16]],"Concepto Favorable")</f>
        <v>4</v>
      </c>
      <c r="Y14">
        <f>+COUNTIF(Tabla13[[#This Row],[Concepto OCI]:[Concepto OCI16]],"Concepto No Favorable")</f>
        <v>0</v>
      </c>
      <c r="Z14">
        <f>+COUNTIF(Tabla13[[#This Row],[Concepto OCI]:[Concepto OCI16]],"Sin meta asignada en el periodo")</f>
        <v>0</v>
      </c>
      <c r="AA14">
        <f t="shared" si="0"/>
        <v>4</v>
      </c>
    </row>
    <row r="15" spans="1:27" ht="59.95" customHeight="1" x14ac:dyDescent="0.3">
      <c r="A15" s="6" t="s">
        <v>266</v>
      </c>
      <c r="B15" s="6" t="s">
        <v>130</v>
      </c>
      <c r="C15" s="6" t="s">
        <v>138</v>
      </c>
      <c r="D15" s="6" t="s">
        <v>250</v>
      </c>
      <c r="E15" s="7">
        <v>1</v>
      </c>
      <c r="F15" s="7">
        <v>1</v>
      </c>
      <c r="G15" s="8">
        <v>1</v>
      </c>
      <c r="H15" s="6" t="s">
        <v>28</v>
      </c>
      <c r="I15" s="6" t="s">
        <v>139</v>
      </c>
      <c r="J15" s="7">
        <v>1</v>
      </c>
      <c r="K15" s="7">
        <v>1</v>
      </c>
      <c r="L15" s="8">
        <v>1</v>
      </c>
      <c r="M15" s="6" t="s">
        <v>28</v>
      </c>
      <c r="N15" s="6" t="s">
        <v>140</v>
      </c>
      <c r="O15" s="7">
        <v>9</v>
      </c>
      <c r="P15" s="7">
        <v>9</v>
      </c>
      <c r="Q15" s="8" t="s">
        <v>28</v>
      </c>
      <c r="R15" s="6">
        <v>1</v>
      </c>
      <c r="S15" s="6" t="s">
        <v>141</v>
      </c>
      <c r="T15" s="7">
        <v>0</v>
      </c>
      <c r="U15" s="7">
        <v>1</v>
      </c>
      <c r="V15" s="8" t="s">
        <v>28</v>
      </c>
      <c r="W15" s="9" t="s">
        <v>29</v>
      </c>
      <c r="X15">
        <f>+COUNTIF(Tabla13[[#This Row],[Concepto OCI]:[Concepto OCI16]],"Concepto Favorable")</f>
        <v>4</v>
      </c>
      <c r="Y15">
        <f>+COUNTIF(Tabla13[[#This Row],[Concepto OCI]:[Concepto OCI16]],"Concepto No Favorable")</f>
        <v>0</v>
      </c>
      <c r="Z15">
        <f>+COUNTIF(Tabla13[[#This Row],[Concepto OCI]:[Concepto OCI16]],"Sin meta asignada en el periodo")</f>
        <v>0</v>
      </c>
      <c r="AA15">
        <f t="shared" si="0"/>
        <v>4</v>
      </c>
    </row>
    <row r="16" spans="1:27" ht="59.95" customHeight="1" x14ac:dyDescent="0.3">
      <c r="A16" s="6" t="s">
        <v>161</v>
      </c>
      <c r="B16" s="6" t="s">
        <v>162</v>
      </c>
      <c r="C16" s="6" t="s">
        <v>163</v>
      </c>
      <c r="D16" s="6" t="s">
        <v>301</v>
      </c>
      <c r="E16" s="7">
        <v>3</v>
      </c>
      <c r="F16" s="7">
        <v>3</v>
      </c>
      <c r="G16" s="8">
        <v>1</v>
      </c>
      <c r="H16" s="6" t="s">
        <v>28</v>
      </c>
      <c r="I16" s="6" t="s">
        <v>302</v>
      </c>
      <c r="J16" s="7">
        <v>3</v>
      </c>
      <c r="K16" s="7">
        <v>3</v>
      </c>
      <c r="L16" s="8">
        <v>1</v>
      </c>
      <c r="M16" s="6" t="s">
        <v>28</v>
      </c>
      <c r="N16" s="6" t="s">
        <v>303</v>
      </c>
      <c r="O16" s="7">
        <v>3</v>
      </c>
      <c r="P16" s="7">
        <v>3</v>
      </c>
      <c r="Q16" s="8" t="s">
        <v>28</v>
      </c>
      <c r="R16" s="6">
        <v>1</v>
      </c>
      <c r="S16" s="6"/>
      <c r="T16" s="7"/>
      <c r="U16" s="7"/>
      <c r="V16" s="8"/>
      <c r="W16" s="9" t="s">
        <v>29</v>
      </c>
      <c r="X16">
        <f>+COUNTIF(Tabla13[[#This Row],[Concepto OCI]:[Concepto OCI16]],"Concepto Favorable")</f>
        <v>3</v>
      </c>
      <c r="Y16">
        <f>+COUNTIF(Tabla13[[#This Row],[Concepto OCI]:[Concepto OCI16]],"Concepto No Favorable")</f>
        <v>0</v>
      </c>
      <c r="Z16">
        <f>+COUNTIF(Tabla13[[#This Row],[Concepto OCI]:[Concepto OCI16]],"Sin meta asignada en el periodo")</f>
        <v>0</v>
      </c>
      <c r="AA16">
        <f t="shared" si="0"/>
        <v>3</v>
      </c>
    </row>
    <row r="17" spans="1:27" ht="59.95" customHeight="1" x14ac:dyDescent="0.3">
      <c r="A17" s="6" t="s">
        <v>164</v>
      </c>
      <c r="B17" s="6" t="s">
        <v>162</v>
      </c>
      <c r="C17" s="6" t="s">
        <v>165</v>
      </c>
      <c r="D17" s="6" t="s">
        <v>304</v>
      </c>
      <c r="E17" s="7">
        <v>3</v>
      </c>
      <c r="F17" s="7">
        <v>3</v>
      </c>
      <c r="G17" s="8">
        <v>1</v>
      </c>
      <c r="H17" s="6" t="s">
        <v>28</v>
      </c>
      <c r="I17" s="6" t="s">
        <v>305</v>
      </c>
      <c r="J17" s="7">
        <v>3</v>
      </c>
      <c r="K17" s="7">
        <v>3</v>
      </c>
      <c r="L17" s="8">
        <v>1</v>
      </c>
      <c r="M17" s="6" t="s">
        <v>28</v>
      </c>
      <c r="N17" s="6"/>
      <c r="O17" s="7"/>
      <c r="P17" s="7"/>
      <c r="Q17" s="8"/>
      <c r="R17" s="6" t="s">
        <v>29</v>
      </c>
      <c r="S17" s="6"/>
      <c r="T17" s="7"/>
      <c r="U17" s="7"/>
      <c r="V17" s="8"/>
      <c r="W17" s="9" t="s">
        <v>29</v>
      </c>
      <c r="X17">
        <f>+COUNTIF(Tabla13[[#This Row],[Concepto OCI]:[Concepto OCI16]],"Concepto Favorable")</f>
        <v>2</v>
      </c>
      <c r="Y17">
        <f>+COUNTIF(Tabla13[[#This Row],[Concepto OCI]:[Concepto OCI16]],"Concepto No Favorable")</f>
        <v>0</v>
      </c>
      <c r="Z17">
        <f>+COUNTIF(Tabla13[[#This Row],[Concepto OCI]:[Concepto OCI16]],"Sin meta asignada en el periodo")</f>
        <v>0</v>
      </c>
      <c r="AA17">
        <f t="shared" si="0"/>
        <v>2</v>
      </c>
    </row>
    <row r="18" spans="1:27" ht="59.95" customHeight="1" x14ac:dyDescent="0.3">
      <c r="A18" s="6" t="s">
        <v>166</v>
      </c>
      <c r="B18" s="6" t="s">
        <v>162</v>
      </c>
      <c r="C18" s="6" t="s">
        <v>167</v>
      </c>
      <c r="D18" s="6" t="s">
        <v>306</v>
      </c>
      <c r="E18" s="7">
        <v>1</v>
      </c>
      <c r="F18" s="7">
        <v>0</v>
      </c>
      <c r="G18" s="8">
        <v>0</v>
      </c>
      <c r="H18" s="6" t="s">
        <v>47</v>
      </c>
      <c r="I18" s="6" t="s">
        <v>307</v>
      </c>
      <c r="J18" s="7">
        <v>0</v>
      </c>
      <c r="K18" s="7">
        <v>0</v>
      </c>
      <c r="L18" s="8" t="s">
        <v>29</v>
      </c>
      <c r="M18" s="6" t="s">
        <v>32</v>
      </c>
      <c r="N18" s="6"/>
      <c r="O18" s="7"/>
      <c r="P18" s="7"/>
      <c r="Q18" s="8"/>
      <c r="R18" s="6" t="s">
        <v>29</v>
      </c>
      <c r="S18" s="6"/>
      <c r="T18" s="7"/>
      <c r="U18" s="7"/>
      <c r="V18" s="8"/>
      <c r="W18" s="9" t="s">
        <v>29</v>
      </c>
      <c r="X18">
        <f>+COUNTIF(Tabla13[[#This Row],[Concepto OCI]:[Concepto OCI16]],"Concepto Favorable")</f>
        <v>0</v>
      </c>
      <c r="Y18">
        <f>+COUNTIF(Tabla13[[#This Row],[Concepto OCI]:[Concepto OCI16]],"Concepto No Favorable")</f>
        <v>1</v>
      </c>
      <c r="Z18">
        <f>+COUNTIF(Tabla13[[#This Row],[Concepto OCI]:[Concepto OCI16]],"Sin meta asignada en el periodo")</f>
        <v>1</v>
      </c>
      <c r="AA18">
        <f t="shared" si="0"/>
        <v>1</v>
      </c>
    </row>
    <row r="19" spans="1:27" ht="59.95" customHeight="1" x14ac:dyDescent="0.3">
      <c r="A19" s="6" t="s">
        <v>168</v>
      </c>
      <c r="B19" s="6" t="s">
        <v>162</v>
      </c>
      <c r="C19" s="6" t="s">
        <v>169</v>
      </c>
      <c r="D19" s="6" t="s">
        <v>251</v>
      </c>
      <c r="E19" s="7">
        <v>1</v>
      </c>
      <c r="F19" s="7">
        <v>1</v>
      </c>
      <c r="G19" s="8">
        <v>1</v>
      </c>
      <c r="H19" s="6" t="s">
        <v>28</v>
      </c>
      <c r="I19" s="6" t="s">
        <v>170</v>
      </c>
      <c r="J19" s="7">
        <v>1</v>
      </c>
      <c r="K19" s="7"/>
      <c r="L19" s="8">
        <v>0</v>
      </c>
      <c r="M19" s="6" t="s">
        <v>28</v>
      </c>
      <c r="N19" s="6"/>
      <c r="O19" s="7"/>
      <c r="P19" s="7"/>
      <c r="Q19" s="8"/>
      <c r="R19" s="6" t="s">
        <v>29</v>
      </c>
      <c r="S19" s="6"/>
      <c r="T19" s="7"/>
      <c r="U19" s="7"/>
      <c r="V19" s="8"/>
      <c r="W19" s="9" t="s">
        <v>29</v>
      </c>
      <c r="X19">
        <f>+COUNTIF(Tabla13[[#This Row],[Concepto OCI]:[Concepto OCI16]],"Concepto Favorable")</f>
        <v>2</v>
      </c>
      <c r="Y19">
        <f>+COUNTIF(Tabla13[[#This Row],[Concepto OCI]:[Concepto OCI16]],"Concepto No Favorable")</f>
        <v>0</v>
      </c>
      <c r="Z19">
        <f>+COUNTIF(Tabla13[[#This Row],[Concepto OCI]:[Concepto OCI16]],"Sin meta asignada en el periodo")</f>
        <v>0</v>
      </c>
      <c r="AA19">
        <f t="shared" si="0"/>
        <v>2</v>
      </c>
    </row>
    <row r="20" spans="1:27" ht="59.95" customHeight="1" x14ac:dyDescent="0.3">
      <c r="A20" s="6" t="s">
        <v>171</v>
      </c>
      <c r="B20" s="6" t="s">
        <v>162</v>
      </c>
      <c r="C20" s="6" t="s">
        <v>78</v>
      </c>
      <c r="D20" s="6" t="s">
        <v>252</v>
      </c>
      <c r="E20" s="7">
        <v>0</v>
      </c>
      <c r="F20" s="7">
        <v>0</v>
      </c>
      <c r="G20" s="8" t="s">
        <v>29</v>
      </c>
      <c r="H20" s="6" t="s">
        <v>32</v>
      </c>
      <c r="I20" s="6" t="s">
        <v>172</v>
      </c>
      <c r="J20" s="7">
        <v>0</v>
      </c>
      <c r="K20" s="7">
        <v>2</v>
      </c>
      <c r="L20" s="8" t="s">
        <v>29</v>
      </c>
      <c r="M20" s="6" t="s">
        <v>28</v>
      </c>
      <c r="N20" s="6"/>
      <c r="O20" s="7"/>
      <c r="P20" s="7"/>
      <c r="Q20" s="8"/>
      <c r="R20" s="6" t="s">
        <v>29</v>
      </c>
      <c r="S20" s="6"/>
      <c r="T20" s="7"/>
      <c r="U20" s="7"/>
      <c r="V20" s="8"/>
      <c r="W20" s="9" t="s">
        <v>29</v>
      </c>
      <c r="X20">
        <f>+COUNTIF(Tabla13[[#This Row],[Concepto OCI]:[Concepto OCI16]],"Concepto Favorable")</f>
        <v>1</v>
      </c>
      <c r="Y20">
        <f>+COUNTIF(Tabla13[[#This Row],[Concepto OCI]:[Concepto OCI16]],"Concepto No Favorable")</f>
        <v>0</v>
      </c>
      <c r="Z20">
        <f>+COUNTIF(Tabla13[[#This Row],[Concepto OCI]:[Concepto OCI16]],"Sin meta asignada en el periodo")</f>
        <v>1</v>
      </c>
      <c r="AA20">
        <f t="shared" si="0"/>
        <v>2</v>
      </c>
    </row>
    <row r="21" spans="1:27" ht="59.95" customHeight="1" x14ac:dyDescent="0.3">
      <c r="A21" s="6" t="s">
        <v>173</v>
      </c>
      <c r="B21" s="6" t="s">
        <v>162</v>
      </c>
      <c r="C21" s="6" t="s">
        <v>174</v>
      </c>
      <c r="D21" s="6" t="s">
        <v>253</v>
      </c>
      <c r="E21" s="7">
        <v>0</v>
      </c>
      <c r="F21" s="7">
        <v>0</v>
      </c>
      <c r="G21" s="8" t="s">
        <v>29</v>
      </c>
      <c r="H21" s="6" t="s">
        <v>32</v>
      </c>
      <c r="I21" s="6"/>
      <c r="J21" s="7"/>
      <c r="K21" s="7"/>
      <c r="L21" s="8" t="s">
        <v>29</v>
      </c>
      <c r="M21" s="6"/>
      <c r="N21" s="6"/>
      <c r="O21" s="7"/>
      <c r="P21" s="7"/>
      <c r="Q21" s="8"/>
      <c r="R21" s="6" t="s">
        <v>29</v>
      </c>
      <c r="S21" s="6"/>
      <c r="T21" s="7"/>
      <c r="U21" s="7"/>
      <c r="V21" s="8"/>
      <c r="W21" s="9" t="s">
        <v>29</v>
      </c>
      <c r="X21">
        <f>+COUNTIF(Tabla13[[#This Row],[Concepto OCI]:[Concepto OCI16]],"Concepto Favorable")</f>
        <v>0</v>
      </c>
      <c r="Y21">
        <f>+COUNTIF(Tabla13[[#This Row],[Concepto OCI]:[Concepto OCI16]],"Concepto No Favorable")</f>
        <v>0</v>
      </c>
      <c r="Z21">
        <f>+COUNTIF(Tabla13[[#This Row],[Concepto OCI]:[Concepto OCI16]],"Sin meta asignada en el periodo")</f>
        <v>1</v>
      </c>
      <c r="AA21">
        <f t="shared" si="0"/>
        <v>1</v>
      </c>
    </row>
    <row r="22" spans="1:27" ht="59.95" customHeight="1" x14ac:dyDescent="0.3">
      <c r="A22" s="6" t="s">
        <v>184</v>
      </c>
      <c r="B22" s="6" t="s">
        <v>185</v>
      </c>
      <c r="C22" s="6" t="s">
        <v>186</v>
      </c>
      <c r="D22" s="6" t="s">
        <v>308</v>
      </c>
      <c r="E22" s="7">
        <v>3</v>
      </c>
      <c r="F22" s="7">
        <v>3</v>
      </c>
      <c r="G22" s="8">
        <v>1</v>
      </c>
      <c r="H22" s="6" t="s">
        <v>28</v>
      </c>
      <c r="I22" s="6"/>
      <c r="J22" s="7"/>
      <c r="K22" s="7"/>
      <c r="L22" s="8" t="s">
        <v>29</v>
      </c>
      <c r="M22" s="6"/>
      <c r="N22" s="6"/>
      <c r="O22" s="7"/>
      <c r="P22" s="7"/>
      <c r="Q22" s="8"/>
      <c r="R22" s="6" t="s">
        <v>29</v>
      </c>
      <c r="S22" s="6"/>
      <c r="T22" s="7"/>
      <c r="U22" s="7"/>
      <c r="V22" s="8"/>
      <c r="W22" s="9" t="s">
        <v>29</v>
      </c>
      <c r="X22">
        <f>+COUNTIF(Tabla13[[#This Row],[Concepto OCI]:[Concepto OCI16]],"Concepto Favorable")</f>
        <v>1</v>
      </c>
      <c r="Y22">
        <f>+COUNTIF(Tabla13[[#This Row],[Concepto OCI]:[Concepto OCI16]],"Concepto No Favorable")</f>
        <v>0</v>
      </c>
      <c r="Z22">
        <f>+COUNTIF(Tabla13[[#This Row],[Concepto OCI]:[Concepto OCI16]],"Sin meta asignada en el periodo")</f>
        <v>0</v>
      </c>
      <c r="AA22">
        <f t="shared" si="0"/>
        <v>1</v>
      </c>
    </row>
    <row r="23" spans="1:27" ht="59.95" customHeight="1" x14ac:dyDescent="0.3">
      <c r="A23" s="6" t="s">
        <v>187</v>
      </c>
      <c r="B23" s="6" t="s">
        <v>185</v>
      </c>
      <c r="C23" s="6" t="s">
        <v>188</v>
      </c>
      <c r="D23" s="6" t="s">
        <v>309</v>
      </c>
      <c r="E23" s="7">
        <v>12</v>
      </c>
      <c r="F23" s="7">
        <v>12</v>
      </c>
      <c r="G23" s="8">
        <v>1</v>
      </c>
      <c r="H23" s="6" t="s">
        <v>28</v>
      </c>
      <c r="I23" s="6"/>
      <c r="J23" s="7"/>
      <c r="K23" s="7"/>
      <c r="L23" s="8" t="s">
        <v>29</v>
      </c>
      <c r="M23" s="6"/>
      <c r="N23" s="6"/>
      <c r="O23" s="7"/>
      <c r="P23" s="7"/>
      <c r="Q23" s="8"/>
      <c r="R23" s="6" t="s">
        <v>29</v>
      </c>
      <c r="S23" s="6"/>
      <c r="T23" s="7"/>
      <c r="U23" s="7"/>
      <c r="V23" s="8"/>
      <c r="W23" s="9" t="s">
        <v>29</v>
      </c>
      <c r="X23">
        <f>+COUNTIF(Tabla13[[#This Row],[Concepto OCI]:[Concepto OCI16]],"Concepto Favorable")</f>
        <v>1</v>
      </c>
      <c r="Y23">
        <f>+COUNTIF(Tabla13[[#This Row],[Concepto OCI]:[Concepto OCI16]],"Concepto No Favorable")</f>
        <v>0</v>
      </c>
      <c r="Z23">
        <f>+COUNTIF(Tabla13[[#This Row],[Concepto OCI]:[Concepto OCI16]],"Sin meta asignada en el periodo")</f>
        <v>0</v>
      </c>
      <c r="AA23">
        <f t="shared" si="0"/>
        <v>1</v>
      </c>
    </row>
    <row r="24" spans="1:27" ht="59.95" customHeight="1" x14ac:dyDescent="0.3">
      <c r="A24" s="6" t="s">
        <v>189</v>
      </c>
      <c r="B24" s="6" t="s">
        <v>185</v>
      </c>
      <c r="C24" s="6" t="s">
        <v>190</v>
      </c>
      <c r="D24" s="6" t="s">
        <v>310</v>
      </c>
      <c r="E24" s="7">
        <v>6</v>
      </c>
      <c r="F24" s="7">
        <v>6</v>
      </c>
      <c r="G24" s="8">
        <v>1</v>
      </c>
      <c r="H24" s="6" t="s">
        <v>28</v>
      </c>
      <c r="I24" s="6"/>
      <c r="J24" s="7"/>
      <c r="K24" s="7"/>
      <c r="L24" s="8" t="s">
        <v>29</v>
      </c>
      <c r="M24" s="6"/>
      <c r="N24" s="6"/>
      <c r="O24" s="7"/>
      <c r="P24" s="7"/>
      <c r="Q24" s="8"/>
      <c r="R24" s="6" t="s">
        <v>29</v>
      </c>
      <c r="S24" s="6"/>
      <c r="T24" s="7"/>
      <c r="U24" s="7"/>
      <c r="V24" s="8"/>
      <c r="W24" s="9" t="s">
        <v>29</v>
      </c>
      <c r="X24">
        <f>+COUNTIF(Tabla13[[#This Row],[Concepto OCI]:[Concepto OCI16]],"Concepto Favorable")</f>
        <v>1</v>
      </c>
      <c r="Y24">
        <f>+COUNTIF(Tabla13[[#This Row],[Concepto OCI]:[Concepto OCI16]],"Concepto No Favorable")</f>
        <v>0</v>
      </c>
      <c r="Z24">
        <f>+COUNTIF(Tabla13[[#This Row],[Concepto OCI]:[Concepto OCI16]],"Sin meta asignada en el periodo")</f>
        <v>0</v>
      </c>
      <c r="AA24">
        <f t="shared" si="0"/>
        <v>1</v>
      </c>
    </row>
    <row r="25" spans="1:27" ht="85.65" customHeight="1" x14ac:dyDescent="0.3">
      <c r="A25" s="6" t="s">
        <v>191</v>
      </c>
      <c r="B25" s="6" t="s">
        <v>185</v>
      </c>
      <c r="C25" s="6" t="s">
        <v>192</v>
      </c>
      <c r="D25" s="6" t="s">
        <v>311</v>
      </c>
      <c r="E25" s="7">
        <v>3</v>
      </c>
      <c r="F25" s="7">
        <v>3</v>
      </c>
      <c r="G25" s="8">
        <v>1</v>
      </c>
      <c r="H25" s="6" t="s">
        <v>28</v>
      </c>
      <c r="I25" s="6"/>
      <c r="J25" s="7"/>
      <c r="K25" s="7"/>
      <c r="L25" s="8" t="s">
        <v>29</v>
      </c>
      <c r="M25" s="6"/>
      <c r="N25" s="6"/>
      <c r="O25" s="7"/>
      <c r="P25" s="7"/>
      <c r="Q25" s="8"/>
      <c r="R25" s="6" t="s">
        <v>29</v>
      </c>
      <c r="S25" s="6"/>
      <c r="T25" s="7"/>
      <c r="U25" s="7"/>
      <c r="V25" s="8"/>
      <c r="W25" s="9" t="s">
        <v>29</v>
      </c>
      <c r="X25">
        <f>+COUNTIF(Tabla13[[#This Row],[Concepto OCI]:[Concepto OCI16]],"Concepto Favorable")</f>
        <v>1</v>
      </c>
      <c r="Y25">
        <f>+COUNTIF(Tabla13[[#This Row],[Concepto OCI]:[Concepto OCI16]],"Concepto No Favorable")</f>
        <v>0</v>
      </c>
      <c r="Z25">
        <f>+COUNTIF(Tabla13[[#This Row],[Concepto OCI]:[Concepto OCI16]],"Sin meta asignada en el periodo")</f>
        <v>0</v>
      </c>
      <c r="AA25">
        <f t="shared" si="0"/>
        <v>1</v>
      </c>
    </row>
    <row r="26" spans="1:27" ht="59.95" customHeight="1" x14ac:dyDescent="0.3">
      <c r="A26" s="6" t="s">
        <v>193</v>
      </c>
      <c r="B26" s="6" t="s">
        <v>185</v>
      </c>
      <c r="C26" s="6" t="s">
        <v>194</v>
      </c>
      <c r="D26" s="6" t="s">
        <v>254</v>
      </c>
      <c r="E26" s="7">
        <v>0</v>
      </c>
      <c r="F26" s="7">
        <v>0</v>
      </c>
      <c r="G26" s="8" t="s">
        <v>29</v>
      </c>
      <c r="H26" s="6" t="s">
        <v>28</v>
      </c>
      <c r="I26" s="6"/>
      <c r="J26" s="7"/>
      <c r="K26" s="7"/>
      <c r="L26" s="8" t="s">
        <v>29</v>
      </c>
      <c r="M26" s="6"/>
      <c r="N26" s="6"/>
      <c r="O26" s="7"/>
      <c r="P26" s="7"/>
      <c r="Q26" s="8"/>
      <c r="R26" s="6" t="s">
        <v>29</v>
      </c>
      <c r="S26" s="6"/>
      <c r="T26" s="7"/>
      <c r="U26" s="7"/>
      <c r="V26" s="8"/>
      <c r="W26" s="9" t="s">
        <v>29</v>
      </c>
      <c r="X26">
        <f>+COUNTIF(Tabla13[[#This Row],[Concepto OCI]:[Concepto OCI16]],"Concepto Favorable")</f>
        <v>1</v>
      </c>
      <c r="Y26">
        <f>+COUNTIF(Tabla13[[#This Row],[Concepto OCI]:[Concepto OCI16]],"Concepto No Favorable")</f>
        <v>0</v>
      </c>
      <c r="Z26">
        <f>+COUNTIF(Tabla13[[#This Row],[Concepto OCI]:[Concepto OCI16]],"Sin meta asignada en el periodo")</f>
        <v>0</v>
      </c>
      <c r="AA26">
        <f t="shared" si="0"/>
        <v>1</v>
      </c>
    </row>
    <row r="27" spans="1:27" ht="59.95" customHeight="1" x14ac:dyDescent="0.3">
      <c r="A27" s="6" t="s">
        <v>53</v>
      </c>
      <c r="B27" s="6" t="s">
        <v>54</v>
      </c>
      <c r="C27" s="6" t="s">
        <v>55</v>
      </c>
      <c r="D27" s="6" t="s">
        <v>312</v>
      </c>
      <c r="E27" s="7">
        <v>3</v>
      </c>
      <c r="F27" s="7">
        <v>3</v>
      </c>
      <c r="G27" s="8">
        <v>1</v>
      </c>
      <c r="H27" s="6" t="s">
        <v>28</v>
      </c>
      <c r="I27" s="6" t="s">
        <v>313</v>
      </c>
      <c r="J27" s="7">
        <v>3</v>
      </c>
      <c r="K27" s="7">
        <v>3</v>
      </c>
      <c r="L27" s="8">
        <v>1</v>
      </c>
      <c r="M27" s="6" t="s">
        <v>28</v>
      </c>
      <c r="N27" s="6"/>
      <c r="O27" s="7"/>
      <c r="P27" s="7"/>
      <c r="Q27" s="8"/>
      <c r="R27" s="6" t="s">
        <v>29</v>
      </c>
      <c r="S27" s="6"/>
      <c r="T27" s="7"/>
      <c r="U27" s="7"/>
      <c r="V27" s="8"/>
      <c r="W27" s="9" t="s">
        <v>29</v>
      </c>
      <c r="X27">
        <f>+COUNTIF(Tabla13[[#This Row],[Concepto OCI]:[Concepto OCI16]],"Concepto Favorable")</f>
        <v>2</v>
      </c>
      <c r="Y27">
        <f>+COUNTIF(Tabla13[[#This Row],[Concepto OCI]:[Concepto OCI16]],"Concepto No Favorable")</f>
        <v>0</v>
      </c>
      <c r="Z27">
        <f>+COUNTIF(Tabla13[[#This Row],[Concepto OCI]:[Concepto OCI16]],"Sin meta asignada en el periodo")</f>
        <v>0</v>
      </c>
      <c r="AA27">
        <f t="shared" si="0"/>
        <v>2</v>
      </c>
    </row>
    <row r="28" spans="1:27" ht="59.95" customHeight="1" x14ac:dyDescent="0.3">
      <c r="A28" s="6" t="s">
        <v>56</v>
      </c>
      <c r="B28" s="6" t="s">
        <v>54</v>
      </c>
      <c r="C28" s="6" t="s">
        <v>57</v>
      </c>
      <c r="D28" s="6" t="s">
        <v>314</v>
      </c>
      <c r="E28" s="7">
        <v>3</v>
      </c>
      <c r="F28" s="7">
        <v>3</v>
      </c>
      <c r="G28" s="8">
        <v>1</v>
      </c>
      <c r="H28" s="6" t="s">
        <v>28</v>
      </c>
      <c r="I28" s="6" t="s">
        <v>315</v>
      </c>
      <c r="J28" s="7">
        <v>3</v>
      </c>
      <c r="K28" s="7">
        <v>3</v>
      </c>
      <c r="L28" s="8">
        <v>1</v>
      </c>
      <c r="M28" s="6" t="s">
        <v>28</v>
      </c>
      <c r="N28" s="6"/>
      <c r="O28" s="7"/>
      <c r="P28" s="7"/>
      <c r="Q28" s="8"/>
      <c r="R28" s="6" t="s">
        <v>29</v>
      </c>
      <c r="S28" s="6"/>
      <c r="T28" s="7"/>
      <c r="U28" s="7"/>
      <c r="V28" s="8"/>
      <c r="W28" s="9" t="s">
        <v>29</v>
      </c>
      <c r="X28">
        <f>+COUNTIF(Tabla13[[#This Row],[Concepto OCI]:[Concepto OCI16]],"Concepto Favorable")</f>
        <v>2</v>
      </c>
      <c r="Y28">
        <f>+COUNTIF(Tabla13[[#This Row],[Concepto OCI]:[Concepto OCI16]],"Concepto No Favorable")</f>
        <v>0</v>
      </c>
      <c r="Z28">
        <f>+COUNTIF(Tabla13[[#This Row],[Concepto OCI]:[Concepto OCI16]],"Sin meta asignada en el periodo")</f>
        <v>0</v>
      </c>
      <c r="AA28">
        <f t="shared" si="0"/>
        <v>2</v>
      </c>
    </row>
    <row r="29" spans="1:27" ht="59.95" customHeight="1" x14ac:dyDescent="0.3">
      <c r="A29" s="6" t="s">
        <v>58</v>
      </c>
      <c r="B29" s="6" t="s">
        <v>54</v>
      </c>
      <c r="C29" s="6" t="s">
        <v>59</v>
      </c>
      <c r="D29" s="6" t="s">
        <v>60</v>
      </c>
      <c r="E29" s="7">
        <v>3</v>
      </c>
      <c r="F29" s="7">
        <v>3</v>
      </c>
      <c r="G29" s="8">
        <v>1</v>
      </c>
      <c r="H29" s="6" t="s">
        <v>28</v>
      </c>
      <c r="I29" s="6" t="s">
        <v>316</v>
      </c>
      <c r="J29" s="7">
        <v>0</v>
      </c>
      <c r="K29" s="7">
        <v>3</v>
      </c>
      <c r="L29" s="8" t="s">
        <v>29</v>
      </c>
      <c r="M29" s="6" t="s">
        <v>28</v>
      </c>
      <c r="N29" s="6" t="s">
        <v>317</v>
      </c>
      <c r="O29" s="7">
        <v>3</v>
      </c>
      <c r="P29" s="7">
        <v>3</v>
      </c>
      <c r="Q29" s="8" t="s">
        <v>28</v>
      </c>
      <c r="R29" s="6">
        <v>1</v>
      </c>
      <c r="S29" s="6"/>
      <c r="T29" s="7"/>
      <c r="U29" s="7"/>
      <c r="V29" s="8"/>
      <c r="W29" s="9" t="s">
        <v>29</v>
      </c>
      <c r="X29">
        <f>+COUNTIF(Tabla13[[#This Row],[Concepto OCI]:[Concepto OCI16]],"Concepto Favorable")</f>
        <v>3</v>
      </c>
      <c r="Y29">
        <f>+COUNTIF(Tabla13[[#This Row],[Concepto OCI]:[Concepto OCI16]],"Concepto No Favorable")</f>
        <v>0</v>
      </c>
      <c r="Z29">
        <f>+COUNTIF(Tabla13[[#This Row],[Concepto OCI]:[Concepto OCI16]],"Sin meta asignada en el periodo")</f>
        <v>0</v>
      </c>
      <c r="AA29">
        <f t="shared" si="0"/>
        <v>3</v>
      </c>
    </row>
    <row r="30" spans="1:27" ht="59.95" customHeight="1" x14ac:dyDescent="0.3">
      <c r="A30" s="6" t="s">
        <v>36</v>
      </c>
      <c r="B30" s="6" t="s">
        <v>37</v>
      </c>
      <c r="C30" s="6" t="s">
        <v>267</v>
      </c>
      <c r="D30" s="6" t="s">
        <v>38</v>
      </c>
      <c r="E30" s="7">
        <v>1</v>
      </c>
      <c r="F30" s="7">
        <v>1</v>
      </c>
      <c r="G30" s="8">
        <v>1</v>
      </c>
      <c r="H30" s="6" t="s">
        <v>28</v>
      </c>
      <c r="I30" s="6"/>
      <c r="J30" s="7"/>
      <c r="K30" s="7"/>
      <c r="L30" s="8" t="s">
        <v>29</v>
      </c>
      <c r="M30" s="6"/>
      <c r="N30" s="6"/>
      <c r="O30" s="7"/>
      <c r="P30" s="7"/>
      <c r="Q30" s="8"/>
      <c r="R30" s="6" t="s">
        <v>29</v>
      </c>
      <c r="S30" s="6"/>
      <c r="T30" s="7"/>
      <c r="U30" s="7"/>
      <c r="V30" s="8"/>
      <c r="W30" s="9" t="s">
        <v>29</v>
      </c>
      <c r="X30">
        <f>+COUNTIF(Tabla13[[#This Row],[Concepto OCI]:[Concepto OCI16]],"Concepto Favorable")</f>
        <v>1</v>
      </c>
      <c r="Y30">
        <f>+COUNTIF(Tabla13[[#This Row],[Concepto OCI]:[Concepto OCI16]],"Concepto No Favorable")</f>
        <v>0</v>
      </c>
      <c r="Z30">
        <f>+COUNTIF(Tabla13[[#This Row],[Concepto OCI]:[Concepto OCI16]],"Sin meta asignada en el periodo")</f>
        <v>0</v>
      </c>
      <c r="AA30">
        <f t="shared" si="0"/>
        <v>1</v>
      </c>
    </row>
    <row r="31" spans="1:27" ht="59.95" customHeight="1" x14ac:dyDescent="0.3">
      <c r="A31" s="6" t="s">
        <v>39</v>
      </c>
      <c r="B31" s="6" t="s">
        <v>37</v>
      </c>
      <c r="C31" s="6" t="s">
        <v>40</v>
      </c>
      <c r="D31" s="6" t="s">
        <v>41</v>
      </c>
      <c r="E31" s="7">
        <v>1</v>
      </c>
      <c r="F31" s="7">
        <v>1</v>
      </c>
      <c r="G31" s="8">
        <v>1</v>
      </c>
      <c r="H31" s="6" t="s">
        <v>28</v>
      </c>
      <c r="I31" s="6"/>
      <c r="J31" s="7"/>
      <c r="K31" s="7"/>
      <c r="L31" s="8" t="s">
        <v>29</v>
      </c>
      <c r="M31" s="6"/>
      <c r="N31" s="6"/>
      <c r="O31" s="7"/>
      <c r="P31" s="7"/>
      <c r="Q31" s="8"/>
      <c r="R31" s="6" t="s">
        <v>29</v>
      </c>
      <c r="S31" s="6"/>
      <c r="T31" s="7"/>
      <c r="U31" s="7"/>
      <c r="V31" s="8"/>
      <c r="W31" s="9" t="s">
        <v>29</v>
      </c>
      <c r="X31">
        <f>+COUNTIF(Tabla13[[#This Row],[Concepto OCI]:[Concepto OCI16]],"Concepto Favorable")</f>
        <v>1</v>
      </c>
      <c r="Y31">
        <f>+COUNTIF(Tabla13[[#This Row],[Concepto OCI]:[Concepto OCI16]],"Concepto No Favorable")</f>
        <v>0</v>
      </c>
      <c r="Z31">
        <f>+COUNTIF(Tabla13[[#This Row],[Concepto OCI]:[Concepto OCI16]],"Sin meta asignada en el periodo")</f>
        <v>0</v>
      </c>
      <c r="AA31">
        <f t="shared" si="0"/>
        <v>1</v>
      </c>
    </row>
    <row r="32" spans="1:27" ht="59.95" customHeight="1" x14ac:dyDescent="0.3">
      <c r="A32" s="6" t="s">
        <v>42</v>
      </c>
      <c r="B32" s="6" t="s">
        <v>37</v>
      </c>
      <c r="C32" s="6" t="s">
        <v>43</v>
      </c>
      <c r="D32" s="6" t="s">
        <v>318</v>
      </c>
      <c r="E32" s="7">
        <v>3</v>
      </c>
      <c r="F32" s="7">
        <v>3</v>
      </c>
      <c r="G32" s="8">
        <v>1</v>
      </c>
      <c r="H32" s="6" t="s">
        <v>28</v>
      </c>
      <c r="I32" s="6"/>
      <c r="J32" s="7"/>
      <c r="K32" s="7"/>
      <c r="L32" s="8" t="s">
        <v>29</v>
      </c>
      <c r="M32" s="6"/>
      <c r="N32" s="6"/>
      <c r="O32" s="7"/>
      <c r="P32" s="7"/>
      <c r="Q32" s="8"/>
      <c r="R32" s="6" t="s">
        <v>29</v>
      </c>
      <c r="S32" s="6"/>
      <c r="T32" s="7"/>
      <c r="U32" s="7"/>
      <c r="V32" s="8"/>
      <c r="W32" s="9" t="s">
        <v>29</v>
      </c>
      <c r="X32">
        <f>+COUNTIF(Tabla13[[#This Row],[Concepto OCI]:[Concepto OCI16]],"Concepto Favorable")</f>
        <v>1</v>
      </c>
      <c r="Y32">
        <f>+COUNTIF(Tabla13[[#This Row],[Concepto OCI]:[Concepto OCI16]],"Concepto No Favorable")</f>
        <v>0</v>
      </c>
      <c r="Z32">
        <f>+COUNTIF(Tabla13[[#This Row],[Concepto OCI]:[Concepto OCI16]],"Sin meta asignada en el periodo")</f>
        <v>0</v>
      </c>
      <c r="AA32">
        <f t="shared" si="0"/>
        <v>1</v>
      </c>
    </row>
    <row r="33" spans="1:27" ht="59.95" customHeight="1" x14ac:dyDescent="0.3">
      <c r="A33" s="6" t="s">
        <v>97</v>
      </c>
      <c r="B33" s="6" t="s">
        <v>95</v>
      </c>
      <c r="C33" s="6" t="s">
        <v>98</v>
      </c>
      <c r="D33" s="6" t="s">
        <v>319</v>
      </c>
      <c r="E33" s="7">
        <v>1</v>
      </c>
      <c r="F33" s="7">
        <v>1</v>
      </c>
      <c r="G33" s="8">
        <v>1</v>
      </c>
      <c r="H33" s="6" t="s">
        <v>28</v>
      </c>
      <c r="I33" s="6" t="s">
        <v>99</v>
      </c>
      <c r="J33" s="7">
        <v>3</v>
      </c>
      <c r="K33" s="7">
        <v>3</v>
      </c>
      <c r="L33" s="8">
        <v>1</v>
      </c>
      <c r="M33" s="6" t="s">
        <v>28</v>
      </c>
      <c r="N33" s="6" t="s">
        <v>100</v>
      </c>
      <c r="O33" s="7">
        <v>0</v>
      </c>
      <c r="P33" s="7">
        <v>3</v>
      </c>
      <c r="Q33" s="8" t="s">
        <v>28</v>
      </c>
      <c r="R33" s="6" t="s">
        <v>29</v>
      </c>
      <c r="S33" s="6"/>
      <c r="T33" s="7"/>
      <c r="U33" s="7"/>
      <c r="V33" s="8"/>
      <c r="W33" s="9" t="s">
        <v>29</v>
      </c>
      <c r="X33">
        <f>+COUNTIF(Tabla13[[#This Row],[Concepto OCI]:[Concepto OCI16]],"Concepto Favorable")</f>
        <v>3</v>
      </c>
      <c r="Y33">
        <f>+COUNTIF(Tabla13[[#This Row],[Concepto OCI]:[Concepto OCI16]],"Concepto No Favorable")</f>
        <v>0</v>
      </c>
      <c r="Z33">
        <f>+COUNTIF(Tabla13[[#This Row],[Concepto OCI]:[Concepto OCI16]],"Sin meta asignada en el periodo")</f>
        <v>0</v>
      </c>
      <c r="AA33">
        <f t="shared" si="0"/>
        <v>3</v>
      </c>
    </row>
    <row r="34" spans="1:27" ht="59.95" customHeight="1" x14ac:dyDescent="0.3">
      <c r="A34" s="6" t="s">
        <v>101</v>
      </c>
      <c r="B34" s="6" t="s">
        <v>95</v>
      </c>
      <c r="C34" s="6" t="s">
        <v>102</v>
      </c>
      <c r="D34" s="6" t="s">
        <v>320</v>
      </c>
      <c r="E34" s="7">
        <v>3</v>
      </c>
      <c r="F34" s="7">
        <v>3</v>
      </c>
      <c r="G34" s="8">
        <v>1</v>
      </c>
      <c r="H34" s="6" t="s">
        <v>28</v>
      </c>
      <c r="I34" s="6" t="s">
        <v>103</v>
      </c>
      <c r="J34" s="7">
        <v>3</v>
      </c>
      <c r="K34" s="7">
        <v>3</v>
      </c>
      <c r="L34" s="8">
        <v>1</v>
      </c>
      <c r="M34" s="6" t="s">
        <v>28</v>
      </c>
      <c r="N34" s="6"/>
      <c r="O34" s="7"/>
      <c r="P34" s="7"/>
      <c r="Q34" s="8"/>
      <c r="R34" s="6" t="s">
        <v>29</v>
      </c>
      <c r="S34" s="6"/>
      <c r="T34" s="7"/>
      <c r="U34" s="7"/>
      <c r="V34" s="8"/>
      <c r="W34" s="9" t="s">
        <v>29</v>
      </c>
      <c r="X34">
        <f>+COUNTIF(Tabla13[[#This Row],[Concepto OCI]:[Concepto OCI16]],"Concepto Favorable")</f>
        <v>2</v>
      </c>
      <c r="Y34">
        <f>+COUNTIF(Tabla13[[#This Row],[Concepto OCI]:[Concepto OCI16]],"Concepto No Favorable")</f>
        <v>0</v>
      </c>
      <c r="Z34">
        <f>+COUNTIF(Tabla13[[#This Row],[Concepto OCI]:[Concepto OCI16]],"Sin meta asignada en el periodo")</f>
        <v>0</v>
      </c>
      <c r="AA34">
        <f t="shared" si="0"/>
        <v>2</v>
      </c>
    </row>
    <row r="35" spans="1:27" s="10" customFormat="1" ht="59.95" customHeight="1" x14ac:dyDescent="0.3">
      <c r="A35" s="6" t="s">
        <v>119</v>
      </c>
      <c r="B35" s="6" t="s">
        <v>120</v>
      </c>
      <c r="C35" s="6" t="s">
        <v>121</v>
      </c>
      <c r="D35" s="6" t="s">
        <v>122</v>
      </c>
      <c r="E35" s="7">
        <v>0</v>
      </c>
      <c r="F35" s="7">
        <v>0</v>
      </c>
      <c r="G35" s="8" t="s">
        <v>29</v>
      </c>
      <c r="H35" s="6" t="s">
        <v>32</v>
      </c>
      <c r="I35" s="6"/>
      <c r="J35" s="7"/>
      <c r="K35" s="7"/>
      <c r="L35" s="8" t="s">
        <v>29</v>
      </c>
      <c r="M35" s="6"/>
      <c r="N35" s="6"/>
      <c r="O35" s="7"/>
      <c r="P35" s="7"/>
      <c r="Q35" s="8"/>
      <c r="R35" s="6" t="s">
        <v>29</v>
      </c>
      <c r="S35" s="6"/>
      <c r="T35" s="7"/>
      <c r="U35" s="7"/>
      <c r="V35" s="8"/>
      <c r="W35" s="9" t="s">
        <v>29</v>
      </c>
      <c r="X35">
        <f>+COUNTIF(Tabla13[[#This Row],[Concepto OCI]:[Concepto OCI16]],"Concepto Favorable")</f>
        <v>0</v>
      </c>
      <c r="Y35">
        <f>+COUNTIF(Tabla13[[#This Row],[Concepto OCI]:[Concepto OCI16]],"Concepto No Favorable")</f>
        <v>0</v>
      </c>
      <c r="Z35">
        <f>+COUNTIF(Tabla13[[#This Row],[Concepto OCI]:[Concepto OCI16]],"Sin meta asignada en el periodo")</f>
        <v>1</v>
      </c>
      <c r="AA35">
        <f t="shared" si="0"/>
        <v>1</v>
      </c>
    </row>
    <row r="36" spans="1:27" ht="59.95" customHeight="1" x14ac:dyDescent="0.3">
      <c r="A36" s="6" t="s">
        <v>123</v>
      </c>
      <c r="B36" s="6" t="s">
        <v>120</v>
      </c>
      <c r="C36" s="6" t="s">
        <v>124</v>
      </c>
      <c r="D36" s="6" t="s">
        <v>321</v>
      </c>
      <c r="E36" s="7">
        <v>3</v>
      </c>
      <c r="F36" s="7">
        <v>3</v>
      </c>
      <c r="G36" s="8">
        <v>1</v>
      </c>
      <c r="H36" s="6" t="s">
        <v>28</v>
      </c>
      <c r="I36" s="6"/>
      <c r="J36" s="7"/>
      <c r="K36" s="7"/>
      <c r="L36" s="8" t="s">
        <v>29</v>
      </c>
      <c r="M36" s="6"/>
      <c r="N36" s="6"/>
      <c r="O36" s="7"/>
      <c r="P36" s="7"/>
      <c r="Q36" s="8"/>
      <c r="R36" s="6" t="s">
        <v>29</v>
      </c>
      <c r="S36" s="6"/>
      <c r="T36" s="7"/>
      <c r="U36" s="7"/>
      <c r="V36" s="8"/>
      <c r="W36" s="9" t="s">
        <v>29</v>
      </c>
      <c r="X36">
        <f>+COUNTIF(Tabla13[[#This Row],[Concepto OCI]:[Concepto OCI16]],"Concepto Favorable")</f>
        <v>1</v>
      </c>
      <c r="Y36">
        <f>+COUNTIF(Tabla13[[#This Row],[Concepto OCI]:[Concepto OCI16]],"Concepto No Favorable")</f>
        <v>0</v>
      </c>
      <c r="Z36">
        <f>+COUNTIF(Tabla13[[#This Row],[Concepto OCI]:[Concepto OCI16]],"Sin meta asignada en el periodo")</f>
        <v>0</v>
      </c>
      <c r="AA36">
        <f t="shared" si="0"/>
        <v>1</v>
      </c>
    </row>
    <row r="37" spans="1:27" ht="59.95" customHeight="1" x14ac:dyDescent="0.3">
      <c r="A37" s="6" t="s">
        <v>125</v>
      </c>
      <c r="B37" s="6" t="s">
        <v>120</v>
      </c>
      <c r="C37" s="6" t="s">
        <v>126</v>
      </c>
      <c r="D37" s="6" t="s">
        <v>322</v>
      </c>
      <c r="E37" s="7">
        <v>3</v>
      </c>
      <c r="F37" s="7">
        <v>3</v>
      </c>
      <c r="G37" s="8">
        <v>1</v>
      </c>
      <c r="H37" s="6" t="s">
        <v>28</v>
      </c>
      <c r="I37" s="6" t="s">
        <v>323</v>
      </c>
      <c r="J37" s="7">
        <v>3</v>
      </c>
      <c r="K37" s="7">
        <v>3</v>
      </c>
      <c r="L37" s="8">
        <v>1</v>
      </c>
      <c r="M37" s="6" t="s">
        <v>28</v>
      </c>
      <c r="N37" s="6"/>
      <c r="O37" s="7"/>
      <c r="P37" s="7"/>
      <c r="Q37" s="8"/>
      <c r="R37" s="6" t="s">
        <v>29</v>
      </c>
      <c r="S37" s="6"/>
      <c r="T37" s="7"/>
      <c r="U37" s="7"/>
      <c r="V37" s="8"/>
      <c r="W37" s="9" t="s">
        <v>29</v>
      </c>
      <c r="X37">
        <f>+COUNTIF(Tabla13[[#This Row],[Concepto OCI]:[Concepto OCI16]],"Concepto Favorable")</f>
        <v>2</v>
      </c>
      <c r="Y37">
        <f>+COUNTIF(Tabla13[[#This Row],[Concepto OCI]:[Concepto OCI16]],"Concepto No Favorable")</f>
        <v>0</v>
      </c>
      <c r="Z37">
        <f>+COUNTIF(Tabla13[[#This Row],[Concepto OCI]:[Concepto OCI16]],"Sin meta asignada en el periodo")</f>
        <v>0</v>
      </c>
      <c r="AA37">
        <f t="shared" si="0"/>
        <v>2</v>
      </c>
    </row>
    <row r="38" spans="1:27" ht="59.95" customHeight="1" x14ac:dyDescent="0.3">
      <c r="A38" s="6" t="s">
        <v>127</v>
      </c>
      <c r="B38" s="6" t="s">
        <v>120</v>
      </c>
      <c r="C38" s="6" t="s">
        <v>128</v>
      </c>
      <c r="D38" s="6" t="s">
        <v>255</v>
      </c>
      <c r="E38" s="7">
        <v>2</v>
      </c>
      <c r="F38" s="7">
        <v>2</v>
      </c>
      <c r="G38" s="8">
        <v>1</v>
      </c>
      <c r="H38" s="6" t="s">
        <v>28</v>
      </c>
      <c r="I38" s="6" t="s">
        <v>129</v>
      </c>
      <c r="J38" s="7">
        <v>0</v>
      </c>
      <c r="K38" s="7">
        <v>0</v>
      </c>
      <c r="L38" s="8" t="s">
        <v>29</v>
      </c>
      <c r="M38" s="6" t="s">
        <v>32</v>
      </c>
      <c r="N38" s="6"/>
      <c r="O38" s="7"/>
      <c r="P38" s="7"/>
      <c r="Q38" s="8"/>
      <c r="R38" s="6" t="s">
        <v>29</v>
      </c>
      <c r="S38" s="6"/>
      <c r="T38" s="7"/>
      <c r="U38" s="7"/>
      <c r="V38" s="8"/>
      <c r="W38" s="9" t="s">
        <v>29</v>
      </c>
      <c r="X38">
        <f>+COUNTIF(Tabla13[[#This Row],[Concepto OCI]:[Concepto OCI16]],"Concepto Favorable")</f>
        <v>1</v>
      </c>
      <c r="Y38">
        <f>+COUNTIF(Tabla13[[#This Row],[Concepto OCI]:[Concepto OCI16]],"Concepto No Favorable")</f>
        <v>0</v>
      </c>
      <c r="Z38">
        <f>+COUNTIF(Tabla13[[#This Row],[Concepto OCI]:[Concepto OCI16]],"Sin meta asignada en el periodo")</f>
        <v>1</v>
      </c>
      <c r="AA38">
        <f t="shared" si="0"/>
        <v>2</v>
      </c>
    </row>
    <row r="39" spans="1:27" ht="59.95" customHeight="1" x14ac:dyDescent="0.3">
      <c r="A39" s="6" t="s">
        <v>142</v>
      </c>
      <c r="B39" s="6" t="s">
        <v>268</v>
      </c>
      <c r="C39" s="6" t="s">
        <v>143</v>
      </c>
      <c r="D39" s="6" t="s">
        <v>324</v>
      </c>
      <c r="E39" s="7">
        <v>3</v>
      </c>
      <c r="F39" s="7">
        <v>3</v>
      </c>
      <c r="G39" s="8">
        <v>1</v>
      </c>
      <c r="H39" s="6" t="s">
        <v>28</v>
      </c>
      <c r="I39" s="6" t="s">
        <v>325</v>
      </c>
      <c r="J39" s="7">
        <v>12</v>
      </c>
      <c r="K39" s="7">
        <v>13</v>
      </c>
      <c r="L39" s="8">
        <v>1</v>
      </c>
      <c r="M39" s="6" t="s">
        <v>28</v>
      </c>
      <c r="N39" s="6"/>
      <c r="O39" s="7"/>
      <c r="P39" s="7"/>
      <c r="Q39" s="8"/>
      <c r="R39" s="6" t="s">
        <v>29</v>
      </c>
      <c r="S39" s="6"/>
      <c r="T39" s="7"/>
      <c r="U39" s="7"/>
      <c r="V39" s="8"/>
      <c r="W39" s="9" t="s">
        <v>29</v>
      </c>
      <c r="X39">
        <f>+COUNTIF(Tabla13[[#This Row],[Concepto OCI]:[Concepto OCI16]],"Concepto Favorable")</f>
        <v>2</v>
      </c>
      <c r="Y39">
        <f>+COUNTIF(Tabla13[[#This Row],[Concepto OCI]:[Concepto OCI16]],"Concepto No Favorable")</f>
        <v>0</v>
      </c>
      <c r="Z39">
        <f>+COUNTIF(Tabla13[[#This Row],[Concepto OCI]:[Concepto OCI16]],"Sin meta asignada en el periodo")</f>
        <v>0</v>
      </c>
      <c r="AA39">
        <f t="shared" si="0"/>
        <v>2</v>
      </c>
    </row>
    <row r="40" spans="1:27" ht="59.95" customHeight="1" x14ac:dyDescent="0.3">
      <c r="A40" s="6" t="s">
        <v>144</v>
      </c>
      <c r="B40" s="6" t="s">
        <v>268</v>
      </c>
      <c r="C40" s="6" t="s">
        <v>145</v>
      </c>
      <c r="D40" s="6" t="s">
        <v>326</v>
      </c>
      <c r="E40" s="7">
        <v>1</v>
      </c>
      <c r="F40" s="7">
        <v>1</v>
      </c>
      <c r="G40" s="8">
        <v>1</v>
      </c>
      <c r="H40" s="6" t="s">
        <v>28</v>
      </c>
      <c r="I40" s="6" t="s">
        <v>327</v>
      </c>
      <c r="J40" s="7">
        <v>1</v>
      </c>
      <c r="K40" s="7">
        <v>1</v>
      </c>
      <c r="L40" s="8">
        <v>1</v>
      </c>
      <c r="M40" s="6" t="s">
        <v>28</v>
      </c>
      <c r="N40" s="6"/>
      <c r="O40" s="7"/>
      <c r="P40" s="7"/>
      <c r="Q40" s="8"/>
      <c r="R40" s="6" t="s">
        <v>29</v>
      </c>
      <c r="S40" s="6"/>
      <c r="T40" s="7"/>
      <c r="U40" s="7"/>
      <c r="V40" s="8"/>
      <c r="W40" s="9" t="s">
        <v>29</v>
      </c>
      <c r="X40">
        <f>+COUNTIF(Tabla13[[#This Row],[Concepto OCI]:[Concepto OCI16]],"Concepto Favorable")</f>
        <v>2</v>
      </c>
      <c r="Y40">
        <f>+COUNTIF(Tabla13[[#This Row],[Concepto OCI]:[Concepto OCI16]],"Concepto No Favorable")</f>
        <v>0</v>
      </c>
      <c r="Z40">
        <f>+COUNTIF(Tabla13[[#This Row],[Concepto OCI]:[Concepto OCI16]],"Sin meta asignada en el periodo")</f>
        <v>0</v>
      </c>
      <c r="AA40">
        <f t="shared" si="0"/>
        <v>2</v>
      </c>
    </row>
    <row r="41" spans="1:27" ht="59.95" customHeight="1" x14ac:dyDescent="0.3">
      <c r="A41" s="6" t="s">
        <v>146</v>
      </c>
      <c r="B41" s="6" t="s">
        <v>268</v>
      </c>
      <c r="C41" s="6" t="s">
        <v>147</v>
      </c>
      <c r="D41" s="6" t="s">
        <v>328</v>
      </c>
      <c r="E41" s="7">
        <v>93</v>
      </c>
      <c r="F41" s="7">
        <v>93</v>
      </c>
      <c r="G41" s="8">
        <v>1</v>
      </c>
      <c r="H41" s="6" t="s">
        <v>28</v>
      </c>
      <c r="I41" s="6" t="s">
        <v>329</v>
      </c>
      <c r="J41" s="7">
        <v>1</v>
      </c>
      <c r="K41" s="7">
        <v>1</v>
      </c>
      <c r="L41" s="8">
        <v>1</v>
      </c>
      <c r="M41" s="6" t="s">
        <v>28</v>
      </c>
      <c r="N41" s="6" t="s">
        <v>330</v>
      </c>
      <c r="O41" s="7">
        <v>1</v>
      </c>
      <c r="P41" s="7">
        <v>1</v>
      </c>
      <c r="Q41" s="8" t="s">
        <v>28</v>
      </c>
      <c r="R41" s="6">
        <v>1</v>
      </c>
      <c r="S41" s="6" t="s">
        <v>331</v>
      </c>
      <c r="T41" s="7">
        <v>0</v>
      </c>
      <c r="U41" s="7">
        <v>0</v>
      </c>
      <c r="V41" s="8" t="s">
        <v>32</v>
      </c>
      <c r="W41" s="9" t="s">
        <v>29</v>
      </c>
      <c r="X41">
        <f>+COUNTIF(Tabla13[[#This Row],[Concepto OCI]:[Concepto OCI16]],"Concepto Favorable")</f>
        <v>3</v>
      </c>
      <c r="Y41">
        <f>+COUNTIF(Tabla13[[#This Row],[Concepto OCI]:[Concepto OCI16]],"Concepto No Favorable")</f>
        <v>0</v>
      </c>
      <c r="Z41">
        <f>+COUNTIF(Tabla13[[#This Row],[Concepto OCI]:[Concepto OCI16]],"Sin meta asignada en el periodo")</f>
        <v>1</v>
      </c>
      <c r="AA41">
        <f t="shared" si="0"/>
        <v>4</v>
      </c>
    </row>
    <row r="42" spans="1:27" ht="59.95" customHeight="1" x14ac:dyDescent="0.3">
      <c r="A42" s="6" t="s">
        <v>148</v>
      </c>
      <c r="B42" s="6" t="s">
        <v>268</v>
      </c>
      <c r="C42" s="6" t="s">
        <v>128</v>
      </c>
      <c r="D42" s="6" t="s">
        <v>256</v>
      </c>
      <c r="E42" s="7">
        <v>0</v>
      </c>
      <c r="F42" s="7">
        <v>0</v>
      </c>
      <c r="G42" s="8" t="s">
        <v>29</v>
      </c>
      <c r="H42" s="6" t="s">
        <v>32</v>
      </c>
      <c r="I42" s="6" t="s">
        <v>149</v>
      </c>
      <c r="J42" s="7">
        <v>0</v>
      </c>
      <c r="K42" s="7">
        <v>0</v>
      </c>
      <c r="L42" s="8" t="s">
        <v>29</v>
      </c>
      <c r="M42" s="6" t="s">
        <v>32</v>
      </c>
      <c r="N42" s="6" t="s">
        <v>150</v>
      </c>
      <c r="O42" s="7">
        <v>3</v>
      </c>
      <c r="P42" s="7">
        <v>3</v>
      </c>
      <c r="Q42" s="8" t="s">
        <v>28</v>
      </c>
      <c r="R42" s="6">
        <v>1</v>
      </c>
      <c r="S42" s="6"/>
      <c r="T42" s="7"/>
      <c r="U42" s="7"/>
      <c r="V42" s="8"/>
      <c r="W42" s="9" t="s">
        <v>29</v>
      </c>
      <c r="X42">
        <f>+COUNTIF(Tabla13[[#This Row],[Concepto OCI]:[Concepto OCI16]],"Concepto Favorable")</f>
        <v>1</v>
      </c>
      <c r="Y42">
        <f>+COUNTIF(Tabla13[[#This Row],[Concepto OCI]:[Concepto OCI16]],"Concepto No Favorable")</f>
        <v>0</v>
      </c>
      <c r="Z42">
        <f>+COUNTIF(Tabla13[[#This Row],[Concepto OCI]:[Concepto OCI16]],"Sin meta asignada en el periodo")</f>
        <v>2</v>
      </c>
      <c r="AA42">
        <f t="shared" si="0"/>
        <v>3</v>
      </c>
    </row>
    <row r="43" spans="1:27" ht="59.95" customHeight="1" x14ac:dyDescent="0.3">
      <c r="A43" s="6" t="s">
        <v>151</v>
      </c>
      <c r="B43" s="6" t="s">
        <v>268</v>
      </c>
      <c r="C43" s="6" t="s">
        <v>115</v>
      </c>
      <c r="D43" s="6" t="s">
        <v>257</v>
      </c>
      <c r="E43" s="7">
        <v>0</v>
      </c>
      <c r="F43" s="7">
        <v>1</v>
      </c>
      <c r="G43" s="8" t="s">
        <v>29</v>
      </c>
      <c r="H43" s="6" t="s">
        <v>28</v>
      </c>
      <c r="I43" s="6"/>
      <c r="J43" s="7"/>
      <c r="K43" s="7"/>
      <c r="L43" s="8" t="s">
        <v>29</v>
      </c>
      <c r="M43" s="6"/>
      <c r="N43" s="6"/>
      <c r="O43" s="7"/>
      <c r="P43" s="7"/>
      <c r="Q43" s="8"/>
      <c r="R43" s="6" t="s">
        <v>29</v>
      </c>
      <c r="S43" s="6"/>
      <c r="T43" s="7"/>
      <c r="U43" s="7"/>
      <c r="V43" s="8"/>
      <c r="W43" s="9" t="s">
        <v>29</v>
      </c>
      <c r="X43">
        <f>+COUNTIF(Tabla13[[#This Row],[Concepto OCI]:[Concepto OCI16]],"Concepto Favorable")</f>
        <v>1</v>
      </c>
      <c r="Y43">
        <f>+COUNTIF(Tabla13[[#This Row],[Concepto OCI]:[Concepto OCI16]],"Concepto No Favorable")</f>
        <v>0</v>
      </c>
      <c r="Z43">
        <f>+COUNTIF(Tabla13[[#This Row],[Concepto OCI]:[Concepto OCI16]],"Sin meta asignada en el periodo")</f>
        <v>0</v>
      </c>
      <c r="AA43">
        <f t="shared" si="0"/>
        <v>1</v>
      </c>
    </row>
    <row r="44" spans="1:27" ht="59.95" customHeight="1" x14ac:dyDescent="0.3">
      <c r="A44" s="6" t="s">
        <v>61</v>
      </c>
      <c r="B44" s="6" t="s">
        <v>62</v>
      </c>
      <c r="C44" s="6" t="s">
        <v>269</v>
      </c>
      <c r="D44" s="6" t="s">
        <v>332</v>
      </c>
      <c r="E44" s="7">
        <v>3</v>
      </c>
      <c r="F44" s="7">
        <v>3</v>
      </c>
      <c r="G44" s="8">
        <v>1</v>
      </c>
      <c r="H44" s="6" t="s">
        <v>28</v>
      </c>
      <c r="I44" s="6"/>
      <c r="J44" s="7"/>
      <c r="K44" s="7"/>
      <c r="L44" s="8" t="s">
        <v>29</v>
      </c>
      <c r="M44" s="6"/>
      <c r="N44" s="6"/>
      <c r="O44" s="7"/>
      <c r="P44" s="7"/>
      <c r="Q44" s="8"/>
      <c r="R44" s="6" t="s">
        <v>29</v>
      </c>
      <c r="S44" s="6"/>
      <c r="T44" s="7"/>
      <c r="U44" s="7"/>
      <c r="V44" s="8"/>
      <c r="W44" s="9" t="s">
        <v>29</v>
      </c>
      <c r="X44">
        <f>+COUNTIF(Tabla13[[#This Row],[Concepto OCI]:[Concepto OCI16]],"Concepto Favorable")</f>
        <v>1</v>
      </c>
      <c r="Y44">
        <f>+COUNTIF(Tabla13[[#This Row],[Concepto OCI]:[Concepto OCI16]],"Concepto No Favorable")</f>
        <v>0</v>
      </c>
      <c r="Z44">
        <f>+COUNTIF(Tabla13[[#This Row],[Concepto OCI]:[Concepto OCI16]],"Sin meta asignada en el periodo")</f>
        <v>0</v>
      </c>
      <c r="AA44">
        <f t="shared" si="0"/>
        <v>1</v>
      </c>
    </row>
    <row r="45" spans="1:27" ht="59.95" customHeight="1" x14ac:dyDescent="0.3">
      <c r="A45" s="6" t="s">
        <v>63</v>
      </c>
      <c r="B45" s="6" t="s">
        <v>62</v>
      </c>
      <c r="C45" s="6" t="s">
        <v>270</v>
      </c>
      <c r="D45" s="6" t="s">
        <v>333</v>
      </c>
      <c r="E45" s="7">
        <v>3</v>
      </c>
      <c r="F45" s="7">
        <v>3</v>
      </c>
      <c r="G45" s="8">
        <v>1</v>
      </c>
      <c r="H45" s="6" t="s">
        <v>28</v>
      </c>
      <c r="I45" s="6"/>
      <c r="J45" s="7"/>
      <c r="K45" s="7"/>
      <c r="L45" s="8" t="s">
        <v>29</v>
      </c>
      <c r="M45" s="6"/>
      <c r="N45" s="6"/>
      <c r="O45" s="7"/>
      <c r="P45" s="7"/>
      <c r="Q45" s="8"/>
      <c r="R45" s="6" t="s">
        <v>29</v>
      </c>
      <c r="S45" s="6"/>
      <c r="T45" s="7"/>
      <c r="U45" s="7"/>
      <c r="V45" s="8"/>
      <c r="W45" s="9" t="s">
        <v>29</v>
      </c>
      <c r="X45">
        <f>+COUNTIF(Tabla13[[#This Row],[Concepto OCI]:[Concepto OCI16]],"Concepto Favorable")</f>
        <v>1</v>
      </c>
      <c r="Y45">
        <f>+COUNTIF(Tabla13[[#This Row],[Concepto OCI]:[Concepto OCI16]],"Concepto No Favorable")</f>
        <v>0</v>
      </c>
      <c r="Z45">
        <f>+COUNTIF(Tabla13[[#This Row],[Concepto OCI]:[Concepto OCI16]],"Sin meta asignada en el periodo")</f>
        <v>0</v>
      </c>
      <c r="AA45">
        <f t="shared" si="0"/>
        <v>1</v>
      </c>
    </row>
    <row r="46" spans="1:27" ht="59.95" customHeight="1" x14ac:dyDescent="0.3">
      <c r="A46" s="6" t="s">
        <v>64</v>
      </c>
      <c r="B46" s="6" t="s">
        <v>62</v>
      </c>
      <c r="C46" s="6" t="s">
        <v>271</v>
      </c>
      <c r="D46" s="6" t="s">
        <v>65</v>
      </c>
      <c r="E46" s="7">
        <v>3</v>
      </c>
      <c r="F46" s="7">
        <v>3</v>
      </c>
      <c r="G46" s="8">
        <v>1</v>
      </c>
      <c r="H46" s="6" t="s">
        <v>28</v>
      </c>
      <c r="I46" s="6"/>
      <c r="J46" s="7"/>
      <c r="K46" s="7"/>
      <c r="L46" s="8" t="s">
        <v>29</v>
      </c>
      <c r="M46" s="6"/>
      <c r="N46" s="6"/>
      <c r="O46" s="7"/>
      <c r="P46" s="7"/>
      <c r="Q46" s="8"/>
      <c r="R46" s="6" t="s">
        <v>29</v>
      </c>
      <c r="S46" s="6"/>
      <c r="T46" s="7"/>
      <c r="U46" s="7"/>
      <c r="V46" s="8"/>
      <c r="W46" s="9" t="s">
        <v>29</v>
      </c>
      <c r="X46">
        <f>+COUNTIF(Tabla13[[#This Row],[Concepto OCI]:[Concepto OCI16]],"Concepto Favorable")</f>
        <v>1</v>
      </c>
      <c r="Y46">
        <f>+COUNTIF(Tabla13[[#This Row],[Concepto OCI]:[Concepto OCI16]],"Concepto No Favorable")</f>
        <v>0</v>
      </c>
      <c r="Z46">
        <f>+COUNTIF(Tabla13[[#This Row],[Concepto OCI]:[Concepto OCI16]],"Sin meta asignada en el periodo")</f>
        <v>0</v>
      </c>
      <c r="AA46">
        <f t="shared" si="0"/>
        <v>1</v>
      </c>
    </row>
    <row r="47" spans="1:27" ht="59.95" customHeight="1" x14ac:dyDescent="0.3">
      <c r="A47" s="6" t="s">
        <v>66</v>
      </c>
      <c r="B47" s="6" t="s">
        <v>62</v>
      </c>
      <c r="C47" s="6" t="s">
        <v>67</v>
      </c>
      <c r="D47" s="6" t="s">
        <v>258</v>
      </c>
      <c r="E47" s="7">
        <v>0</v>
      </c>
      <c r="F47" s="7">
        <v>0</v>
      </c>
      <c r="G47" s="8" t="s">
        <v>29</v>
      </c>
      <c r="H47" s="6" t="s">
        <v>32</v>
      </c>
      <c r="I47" s="6" t="s">
        <v>68</v>
      </c>
      <c r="J47" s="7">
        <v>3</v>
      </c>
      <c r="K47" s="7">
        <v>3</v>
      </c>
      <c r="L47" s="8">
        <v>1</v>
      </c>
      <c r="M47" s="6" t="s">
        <v>28</v>
      </c>
      <c r="N47" s="6" t="s">
        <v>69</v>
      </c>
      <c r="O47" s="7">
        <v>0</v>
      </c>
      <c r="P47" s="7">
        <v>0</v>
      </c>
      <c r="Q47" s="8" t="s">
        <v>32</v>
      </c>
      <c r="R47" s="6" t="s">
        <v>29</v>
      </c>
      <c r="S47" s="6"/>
      <c r="T47" s="7"/>
      <c r="U47" s="7"/>
      <c r="V47" s="8"/>
      <c r="W47" s="9" t="s">
        <v>29</v>
      </c>
      <c r="X47">
        <f>+COUNTIF(Tabla13[[#This Row],[Concepto OCI]:[Concepto OCI16]],"Concepto Favorable")</f>
        <v>1</v>
      </c>
      <c r="Y47">
        <f>+COUNTIF(Tabla13[[#This Row],[Concepto OCI]:[Concepto OCI16]],"Concepto No Favorable")</f>
        <v>0</v>
      </c>
      <c r="Z47">
        <f>+COUNTIF(Tabla13[[#This Row],[Concepto OCI]:[Concepto OCI16]],"Sin meta asignada en el periodo")</f>
        <v>2</v>
      </c>
      <c r="AA47">
        <f t="shared" si="0"/>
        <v>3</v>
      </c>
    </row>
    <row r="48" spans="1:27" ht="59.95" customHeight="1" x14ac:dyDescent="0.3">
      <c r="A48" s="6" t="s">
        <v>44</v>
      </c>
      <c r="B48" s="6" t="s">
        <v>45</v>
      </c>
      <c r="C48" s="6" t="s">
        <v>46</v>
      </c>
      <c r="D48" s="6" t="s">
        <v>334</v>
      </c>
      <c r="E48" s="7">
        <v>1</v>
      </c>
      <c r="F48" s="7">
        <v>16</v>
      </c>
      <c r="G48" s="8">
        <v>1</v>
      </c>
      <c r="H48" s="6" t="s">
        <v>28</v>
      </c>
      <c r="I48" s="6" t="s">
        <v>335</v>
      </c>
      <c r="J48" s="7">
        <v>1</v>
      </c>
      <c r="K48" s="7">
        <v>1</v>
      </c>
      <c r="L48" s="8">
        <v>1</v>
      </c>
      <c r="M48" s="6" t="s">
        <v>28</v>
      </c>
      <c r="N48" s="6"/>
      <c r="O48" s="7"/>
      <c r="P48" s="7"/>
      <c r="Q48" s="8"/>
      <c r="R48" s="6" t="s">
        <v>29</v>
      </c>
      <c r="S48" s="6"/>
      <c r="T48" s="7"/>
      <c r="U48" s="7"/>
      <c r="V48" s="8"/>
      <c r="W48" s="9" t="s">
        <v>29</v>
      </c>
      <c r="X48">
        <f>+COUNTIF(Tabla13[[#This Row],[Concepto OCI]:[Concepto OCI16]],"Concepto Favorable")</f>
        <v>2</v>
      </c>
      <c r="Y48">
        <f>+COUNTIF(Tabla13[[#This Row],[Concepto OCI]:[Concepto OCI16]],"Concepto No Favorable")</f>
        <v>0</v>
      </c>
      <c r="Z48">
        <f>+COUNTIF(Tabla13[[#This Row],[Concepto OCI]:[Concepto OCI16]],"Sin meta asignada en el periodo")</f>
        <v>0</v>
      </c>
      <c r="AA48">
        <f t="shared" si="0"/>
        <v>2</v>
      </c>
    </row>
    <row r="49" spans="1:27" ht="59.95" customHeight="1" x14ac:dyDescent="0.3">
      <c r="A49" s="6" t="s">
        <v>48</v>
      </c>
      <c r="B49" s="6" t="s">
        <v>45</v>
      </c>
      <c r="C49" s="6" t="s">
        <v>49</v>
      </c>
      <c r="D49" s="6" t="s">
        <v>334</v>
      </c>
      <c r="E49" s="7">
        <v>1</v>
      </c>
      <c r="F49" s="7">
        <v>16</v>
      </c>
      <c r="G49" s="8">
        <v>1</v>
      </c>
      <c r="H49" s="6" t="s">
        <v>28</v>
      </c>
      <c r="I49" s="6" t="s">
        <v>336</v>
      </c>
      <c r="J49" s="7">
        <v>15</v>
      </c>
      <c r="K49" s="7">
        <v>15</v>
      </c>
      <c r="L49" s="8">
        <v>1</v>
      </c>
      <c r="M49" s="6" t="s">
        <v>28</v>
      </c>
      <c r="N49" s="6"/>
      <c r="O49" s="7"/>
      <c r="P49" s="7"/>
      <c r="Q49" s="8"/>
      <c r="R49" s="6" t="s">
        <v>29</v>
      </c>
      <c r="S49" s="6"/>
      <c r="T49" s="7"/>
      <c r="U49" s="7"/>
      <c r="V49" s="8"/>
      <c r="W49" s="9" t="s">
        <v>29</v>
      </c>
      <c r="X49">
        <f>+COUNTIF(Tabla13[[#This Row],[Concepto OCI]:[Concepto OCI16]],"Concepto Favorable")</f>
        <v>2</v>
      </c>
      <c r="Y49">
        <f>+COUNTIF(Tabla13[[#This Row],[Concepto OCI]:[Concepto OCI16]],"Concepto No Favorable")</f>
        <v>0</v>
      </c>
      <c r="Z49">
        <f>+COUNTIF(Tabla13[[#This Row],[Concepto OCI]:[Concepto OCI16]],"Sin meta asignada en el periodo")</f>
        <v>0</v>
      </c>
      <c r="AA49">
        <f t="shared" si="0"/>
        <v>2</v>
      </c>
    </row>
    <row r="50" spans="1:27" ht="59.95" customHeight="1" x14ac:dyDescent="0.3">
      <c r="A50" s="6" t="s">
        <v>50</v>
      </c>
      <c r="B50" s="6" t="s">
        <v>45</v>
      </c>
      <c r="C50" s="6" t="s">
        <v>51</v>
      </c>
      <c r="D50" s="6" t="s">
        <v>52</v>
      </c>
      <c r="E50" s="7">
        <v>3</v>
      </c>
      <c r="F50" s="7">
        <v>3</v>
      </c>
      <c r="G50" s="8">
        <v>1</v>
      </c>
      <c r="H50" s="6" t="s">
        <v>28</v>
      </c>
      <c r="I50" s="6" t="s">
        <v>337</v>
      </c>
      <c r="J50" s="7">
        <v>3</v>
      </c>
      <c r="K50" s="7">
        <v>3</v>
      </c>
      <c r="L50" s="8">
        <v>1</v>
      </c>
      <c r="M50" s="6" t="s">
        <v>28</v>
      </c>
      <c r="N50" s="6"/>
      <c r="O50" s="7"/>
      <c r="P50" s="7"/>
      <c r="Q50" s="8"/>
      <c r="R50" s="6" t="s">
        <v>29</v>
      </c>
      <c r="S50" s="6"/>
      <c r="T50" s="7"/>
      <c r="U50" s="7"/>
      <c r="V50" s="8"/>
      <c r="W50" s="9" t="s">
        <v>29</v>
      </c>
      <c r="X50">
        <f>+COUNTIF(Tabla13[[#This Row],[Concepto OCI]:[Concepto OCI16]],"Concepto Favorable")</f>
        <v>2</v>
      </c>
      <c r="Y50">
        <f>+COUNTIF(Tabla13[[#This Row],[Concepto OCI]:[Concepto OCI16]],"Concepto No Favorable")</f>
        <v>0</v>
      </c>
      <c r="Z50">
        <f>+COUNTIF(Tabla13[[#This Row],[Concepto OCI]:[Concepto OCI16]],"Sin meta asignada en el periodo")</f>
        <v>0</v>
      </c>
      <c r="AA50">
        <f t="shared" si="0"/>
        <v>2</v>
      </c>
    </row>
    <row r="51" spans="1:27" ht="59.95" customHeight="1" x14ac:dyDescent="0.3">
      <c r="A51" s="6" t="s">
        <v>104</v>
      </c>
      <c r="B51" s="6" t="s">
        <v>105</v>
      </c>
      <c r="C51" s="6" t="s">
        <v>106</v>
      </c>
      <c r="D51" s="6" t="s">
        <v>338</v>
      </c>
      <c r="E51" s="7">
        <v>3</v>
      </c>
      <c r="F51" s="7">
        <v>3</v>
      </c>
      <c r="G51" s="8">
        <v>1</v>
      </c>
      <c r="H51" s="6" t="s">
        <v>28</v>
      </c>
      <c r="I51" s="6" t="s">
        <v>339</v>
      </c>
      <c r="J51" s="7">
        <v>3</v>
      </c>
      <c r="K51" s="7">
        <v>3</v>
      </c>
      <c r="L51" s="8">
        <v>1</v>
      </c>
      <c r="M51" s="6" t="s">
        <v>28</v>
      </c>
      <c r="N51" s="6"/>
      <c r="O51" s="7"/>
      <c r="P51" s="7"/>
      <c r="Q51" s="8"/>
      <c r="R51" s="6" t="s">
        <v>29</v>
      </c>
      <c r="S51" s="6"/>
      <c r="T51" s="7"/>
      <c r="U51" s="7"/>
      <c r="V51" s="8"/>
      <c r="W51" s="9" t="s">
        <v>29</v>
      </c>
      <c r="X51">
        <f>+COUNTIF(Tabla13[[#This Row],[Concepto OCI]:[Concepto OCI16]],"Concepto Favorable")</f>
        <v>2</v>
      </c>
      <c r="Y51">
        <f>+COUNTIF(Tabla13[[#This Row],[Concepto OCI]:[Concepto OCI16]],"Concepto No Favorable")</f>
        <v>0</v>
      </c>
      <c r="Z51">
        <f>+COUNTIF(Tabla13[[#This Row],[Concepto OCI]:[Concepto OCI16]],"Sin meta asignada en el periodo")</f>
        <v>0</v>
      </c>
      <c r="AA51">
        <f t="shared" si="0"/>
        <v>2</v>
      </c>
    </row>
    <row r="52" spans="1:27" ht="59.95" customHeight="1" x14ac:dyDescent="0.3">
      <c r="A52" s="6" t="s">
        <v>107</v>
      </c>
      <c r="B52" s="6" t="s">
        <v>105</v>
      </c>
      <c r="C52" s="6" t="s">
        <v>108</v>
      </c>
      <c r="D52" s="6" t="s">
        <v>340</v>
      </c>
      <c r="E52" s="7">
        <v>1</v>
      </c>
      <c r="F52" s="7">
        <v>1</v>
      </c>
      <c r="G52" s="8">
        <v>1</v>
      </c>
      <c r="H52" s="6" t="s">
        <v>28</v>
      </c>
      <c r="I52" s="6"/>
      <c r="J52" s="7"/>
      <c r="K52" s="7"/>
      <c r="L52" s="8" t="s">
        <v>29</v>
      </c>
      <c r="M52" s="6"/>
      <c r="N52" s="6"/>
      <c r="O52" s="7"/>
      <c r="P52" s="7"/>
      <c r="Q52" s="8"/>
      <c r="R52" s="6" t="s">
        <v>29</v>
      </c>
      <c r="S52" s="6"/>
      <c r="T52" s="7"/>
      <c r="U52" s="7"/>
      <c r="V52" s="8"/>
      <c r="W52" s="9" t="s">
        <v>29</v>
      </c>
      <c r="X52">
        <f>+COUNTIF(Tabla13[[#This Row],[Concepto OCI]:[Concepto OCI16]],"Concepto Favorable")</f>
        <v>1</v>
      </c>
      <c r="Y52">
        <f>+COUNTIF(Tabla13[[#This Row],[Concepto OCI]:[Concepto OCI16]],"Concepto No Favorable")</f>
        <v>0</v>
      </c>
      <c r="Z52">
        <f>+COUNTIF(Tabla13[[#This Row],[Concepto OCI]:[Concepto OCI16]],"Sin meta asignada en el periodo")</f>
        <v>0</v>
      </c>
      <c r="AA52">
        <f t="shared" si="0"/>
        <v>1</v>
      </c>
    </row>
    <row r="53" spans="1:27" ht="59.95" customHeight="1" x14ac:dyDescent="0.3">
      <c r="A53" s="6" t="s">
        <v>109</v>
      </c>
      <c r="B53" s="6" t="s">
        <v>105</v>
      </c>
      <c r="C53" s="6" t="s">
        <v>272</v>
      </c>
      <c r="D53" s="6" t="s">
        <v>341</v>
      </c>
      <c r="E53" s="7">
        <v>3</v>
      </c>
      <c r="F53" s="7">
        <v>3</v>
      </c>
      <c r="G53" s="8">
        <v>1</v>
      </c>
      <c r="H53" s="6" t="s">
        <v>28</v>
      </c>
      <c r="I53" s="6" t="s">
        <v>342</v>
      </c>
      <c r="J53" s="7">
        <v>0</v>
      </c>
      <c r="K53" s="7">
        <v>0</v>
      </c>
      <c r="L53" s="8" t="s">
        <v>29</v>
      </c>
      <c r="M53" s="6" t="s">
        <v>28</v>
      </c>
      <c r="N53" s="6" t="s">
        <v>343</v>
      </c>
      <c r="O53" s="6">
        <v>3</v>
      </c>
      <c r="P53" s="6">
        <v>3</v>
      </c>
      <c r="Q53" s="6" t="s">
        <v>28</v>
      </c>
      <c r="R53" s="6">
        <v>1</v>
      </c>
      <c r="S53" s="6"/>
      <c r="T53" s="7"/>
      <c r="U53" s="7"/>
      <c r="V53" s="8"/>
      <c r="W53" s="9" t="s">
        <v>29</v>
      </c>
      <c r="X53">
        <f>+COUNTIF(Tabla13[[#This Row],[Concepto OCI]:[Concepto OCI16]],"Concepto Favorable")</f>
        <v>3</v>
      </c>
      <c r="Y53">
        <f>+COUNTIF(Tabla13[[#This Row],[Concepto OCI]:[Concepto OCI16]],"Concepto No Favorable")</f>
        <v>0</v>
      </c>
      <c r="Z53">
        <f>+COUNTIF(Tabla13[[#This Row],[Concepto OCI]:[Concepto OCI16]],"Sin meta asignada en el periodo")</f>
        <v>0</v>
      </c>
      <c r="AA53">
        <f t="shared" si="0"/>
        <v>3</v>
      </c>
    </row>
    <row r="54" spans="1:27" ht="59.95" customHeight="1" x14ac:dyDescent="0.3">
      <c r="A54" s="6" t="s">
        <v>195</v>
      </c>
      <c r="B54" s="6" t="s">
        <v>196</v>
      </c>
      <c r="C54" s="6" t="s">
        <v>197</v>
      </c>
      <c r="D54" s="6" t="s">
        <v>344</v>
      </c>
      <c r="E54" s="7">
        <v>90</v>
      </c>
      <c r="F54" s="7">
        <v>90</v>
      </c>
      <c r="G54" s="8">
        <v>1</v>
      </c>
      <c r="H54" s="6" t="s">
        <v>28</v>
      </c>
      <c r="I54" s="6" t="s">
        <v>345</v>
      </c>
      <c r="J54" s="7">
        <v>6</v>
      </c>
      <c r="K54" s="7">
        <v>5</v>
      </c>
      <c r="L54" s="8">
        <v>0.83333333333333337</v>
      </c>
      <c r="M54" s="6" t="s">
        <v>28</v>
      </c>
      <c r="N54" s="6" t="s">
        <v>346</v>
      </c>
      <c r="O54" s="7">
        <v>90</v>
      </c>
      <c r="P54" s="7">
        <v>90</v>
      </c>
      <c r="Q54" s="8" t="s">
        <v>28</v>
      </c>
      <c r="R54" s="6">
        <v>1</v>
      </c>
      <c r="S54" s="6"/>
      <c r="T54" s="7"/>
      <c r="U54" s="7"/>
      <c r="V54" s="8"/>
      <c r="W54" s="9" t="s">
        <v>29</v>
      </c>
      <c r="X54">
        <f>+COUNTIF(Tabla13[[#This Row],[Concepto OCI]:[Concepto OCI16]],"Concepto Favorable")</f>
        <v>3</v>
      </c>
      <c r="Y54">
        <f>+COUNTIF(Tabla13[[#This Row],[Concepto OCI]:[Concepto OCI16]],"Concepto No Favorable")</f>
        <v>0</v>
      </c>
      <c r="Z54">
        <f>+COUNTIF(Tabla13[[#This Row],[Concepto OCI]:[Concepto OCI16]],"Sin meta asignada en el periodo")</f>
        <v>0</v>
      </c>
      <c r="AA54">
        <f t="shared" si="0"/>
        <v>3</v>
      </c>
    </row>
    <row r="55" spans="1:27" ht="59.95" customHeight="1" x14ac:dyDescent="0.3">
      <c r="A55" s="6" t="s">
        <v>198</v>
      </c>
      <c r="B55" s="6" t="s">
        <v>196</v>
      </c>
      <c r="C55" s="6" t="s">
        <v>199</v>
      </c>
      <c r="D55" s="6" t="s">
        <v>347</v>
      </c>
      <c r="E55" s="6">
        <v>3</v>
      </c>
      <c r="F55" s="6">
        <v>3</v>
      </c>
      <c r="G55" s="6">
        <v>1</v>
      </c>
      <c r="H55" s="6" t="s">
        <v>28</v>
      </c>
      <c r="I55" s="6" t="s">
        <v>348</v>
      </c>
      <c r="J55" s="7">
        <v>12</v>
      </c>
      <c r="K55" s="7">
        <v>12</v>
      </c>
      <c r="L55" s="8">
        <v>1</v>
      </c>
      <c r="M55" s="6" t="s">
        <v>28</v>
      </c>
      <c r="N55" s="6" t="s">
        <v>349</v>
      </c>
      <c r="O55" s="7">
        <v>3</v>
      </c>
      <c r="P55" s="7">
        <v>3</v>
      </c>
      <c r="Q55" s="8" t="s">
        <v>28</v>
      </c>
      <c r="R55" s="6">
        <v>1</v>
      </c>
      <c r="S55" s="6"/>
      <c r="T55" s="7"/>
      <c r="U55" s="7"/>
      <c r="V55" s="8"/>
      <c r="W55" s="9" t="s">
        <v>29</v>
      </c>
      <c r="X55">
        <f>+COUNTIF(Tabla13[[#This Row],[Concepto OCI]:[Concepto OCI16]],"Concepto Favorable")</f>
        <v>3</v>
      </c>
      <c r="Y55">
        <f>+COUNTIF(Tabla13[[#This Row],[Concepto OCI]:[Concepto OCI16]],"Concepto No Favorable")</f>
        <v>0</v>
      </c>
      <c r="Z55">
        <f>+COUNTIF(Tabla13[[#This Row],[Concepto OCI]:[Concepto OCI16]],"Sin meta asignada en el periodo")</f>
        <v>0</v>
      </c>
      <c r="AA55">
        <f t="shared" si="0"/>
        <v>3</v>
      </c>
    </row>
    <row r="56" spans="1:27" ht="59.95" customHeight="1" x14ac:dyDescent="0.3">
      <c r="A56" s="6" t="s">
        <v>200</v>
      </c>
      <c r="B56" s="6" t="s">
        <v>196</v>
      </c>
      <c r="C56" s="6" t="s">
        <v>273</v>
      </c>
      <c r="D56" s="6" t="s">
        <v>350</v>
      </c>
      <c r="E56" s="7">
        <v>3</v>
      </c>
      <c r="F56" s="7">
        <v>3</v>
      </c>
      <c r="G56" s="8">
        <v>1</v>
      </c>
      <c r="H56" s="6" t="s">
        <v>28</v>
      </c>
      <c r="I56" s="6"/>
      <c r="J56" s="7"/>
      <c r="K56" s="7"/>
      <c r="L56" s="8" t="s">
        <v>29</v>
      </c>
      <c r="M56" s="6"/>
      <c r="N56" s="6"/>
      <c r="O56" s="7"/>
      <c r="P56" s="7"/>
      <c r="Q56" s="8"/>
      <c r="R56" s="6" t="s">
        <v>29</v>
      </c>
      <c r="S56" s="6"/>
      <c r="T56" s="7"/>
      <c r="U56" s="7"/>
      <c r="V56" s="8"/>
      <c r="W56" s="9" t="s">
        <v>29</v>
      </c>
      <c r="X56">
        <f>+COUNTIF(Tabla13[[#This Row],[Concepto OCI]:[Concepto OCI16]],"Concepto Favorable")</f>
        <v>1</v>
      </c>
      <c r="Y56">
        <f>+COUNTIF(Tabla13[[#This Row],[Concepto OCI]:[Concepto OCI16]],"Concepto No Favorable")</f>
        <v>0</v>
      </c>
      <c r="Z56">
        <f>+COUNTIF(Tabla13[[#This Row],[Concepto OCI]:[Concepto OCI16]],"Sin meta asignada en el periodo")</f>
        <v>0</v>
      </c>
      <c r="AA56">
        <f t="shared" si="0"/>
        <v>1</v>
      </c>
    </row>
    <row r="57" spans="1:27" ht="59.95" customHeight="1" x14ac:dyDescent="0.3">
      <c r="A57" s="6" t="s">
        <v>201</v>
      </c>
      <c r="B57" s="6" t="s">
        <v>196</v>
      </c>
      <c r="C57" s="6" t="s">
        <v>202</v>
      </c>
      <c r="D57" s="6" t="s">
        <v>203</v>
      </c>
      <c r="E57" s="7">
        <v>0</v>
      </c>
      <c r="F57" s="7">
        <v>0</v>
      </c>
      <c r="G57" s="8" t="s">
        <v>29</v>
      </c>
      <c r="H57" s="6" t="s">
        <v>32</v>
      </c>
      <c r="I57" s="6" t="s">
        <v>204</v>
      </c>
      <c r="J57" s="7">
        <v>1</v>
      </c>
      <c r="K57" s="7">
        <v>1</v>
      </c>
      <c r="L57" s="8">
        <v>1</v>
      </c>
      <c r="M57" s="6" t="s">
        <v>28</v>
      </c>
      <c r="N57" s="6" t="s">
        <v>205</v>
      </c>
      <c r="O57" s="7">
        <v>0</v>
      </c>
      <c r="P57" s="7">
        <v>0</v>
      </c>
      <c r="Q57" s="8" t="s">
        <v>32</v>
      </c>
      <c r="R57" s="6" t="s">
        <v>29</v>
      </c>
      <c r="S57" s="6"/>
      <c r="T57" s="7"/>
      <c r="U57" s="7"/>
      <c r="V57" s="8"/>
      <c r="W57" s="9" t="s">
        <v>29</v>
      </c>
      <c r="X57">
        <f>+COUNTIF(Tabla13[[#This Row],[Concepto OCI]:[Concepto OCI16]],"Concepto Favorable")</f>
        <v>1</v>
      </c>
      <c r="Y57">
        <f>+COUNTIF(Tabla13[[#This Row],[Concepto OCI]:[Concepto OCI16]],"Concepto No Favorable")</f>
        <v>0</v>
      </c>
      <c r="Z57">
        <f>+COUNTIF(Tabla13[[#This Row],[Concepto OCI]:[Concepto OCI16]],"Sin meta asignada en el periodo")</f>
        <v>2</v>
      </c>
      <c r="AA57">
        <f t="shared" si="0"/>
        <v>3</v>
      </c>
    </row>
    <row r="58" spans="1:27" ht="59.95" customHeight="1" x14ac:dyDescent="0.3">
      <c r="A58" s="6" t="s">
        <v>152</v>
      </c>
      <c r="B58" s="6" t="s">
        <v>153</v>
      </c>
      <c r="C58" s="6" t="s">
        <v>154</v>
      </c>
      <c r="D58" s="6" t="s">
        <v>351</v>
      </c>
      <c r="E58" s="7">
        <v>3</v>
      </c>
      <c r="F58" s="7">
        <v>3</v>
      </c>
      <c r="G58" s="8">
        <v>1</v>
      </c>
      <c r="H58" s="6" t="s">
        <v>28</v>
      </c>
      <c r="I58" s="6"/>
      <c r="J58" s="7"/>
      <c r="K58" s="7"/>
      <c r="L58" s="8" t="s">
        <v>29</v>
      </c>
      <c r="M58" s="6"/>
      <c r="N58" s="6"/>
      <c r="O58" s="6"/>
      <c r="P58" s="6"/>
      <c r="Q58" s="8"/>
      <c r="R58" s="6" t="s">
        <v>29</v>
      </c>
      <c r="S58" s="6"/>
      <c r="T58" s="7"/>
      <c r="U58" s="7"/>
      <c r="V58" s="8"/>
      <c r="W58" s="9" t="s">
        <v>29</v>
      </c>
      <c r="X58">
        <f>+COUNTIF(Tabla13[[#This Row],[Concepto OCI]:[Concepto OCI16]],"Concepto Favorable")</f>
        <v>1</v>
      </c>
      <c r="Y58">
        <f>+COUNTIF(Tabla13[[#This Row],[Concepto OCI]:[Concepto OCI16]],"Concepto No Favorable")</f>
        <v>0</v>
      </c>
      <c r="Z58">
        <f>+COUNTIF(Tabla13[[#This Row],[Concepto OCI]:[Concepto OCI16]],"Sin meta asignada en el periodo")</f>
        <v>0</v>
      </c>
      <c r="AA58">
        <f t="shared" si="0"/>
        <v>1</v>
      </c>
    </row>
    <row r="59" spans="1:27" ht="59.95" customHeight="1" x14ac:dyDescent="0.3">
      <c r="A59" s="6" t="s">
        <v>155</v>
      </c>
      <c r="B59" s="6" t="s">
        <v>153</v>
      </c>
      <c r="C59" s="6" t="s">
        <v>156</v>
      </c>
      <c r="D59" s="6" t="s">
        <v>352</v>
      </c>
      <c r="E59" s="7">
        <v>1</v>
      </c>
      <c r="F59" s="7">
        <v>1</v>
      </c>
      <c r="G59" s="8">
        <v>1</v>
      </c>
      <c r="H59" s="6" t="s">
        <v>28</v>
      </c>
      <c r="I59" s="6" t="s">
        <v>353</v>
      </c>
      <c r="J59" s="7">
        <v>0</v>
      </c>
      <c r="K59" s="7">
        <v>0</v>
      </c>
      <c r="L59" s="8" t="s">
        <v>29</v>
      </c>
      <c r="M59" s="6" t="s">
        <v>32</v>
      </c>
      <c r="N59" s="6"/>
      <c r="O59" s="7"/>
      <c r="P59" s="7"/>
      <c r="Q59" s="8"/>
      <c r="R59" s="6" t="s">
        <v>29</v>
      </c>
      <c r="S59" s="6"/>
      <c r="T59" s="7"/>
      <c r="U59" s="7"/>
      <c r="V59" s="8"/>
      <c r="W59" s="9" t="s">
        <v>29</v>
      </c>
      <c r="X59">
        <f>+COUNTIF(Tabla13[[#This Row],[Concepto OCI]:[Concepto OCI16]],"Concepto Favorable")</f>
        <v>1</v>
      </c>
      <c r="Y59">
        <f>+COUNTIF(Tabla13[[#This Row],[Concepto OCI]:[Concepto OCI16]],"Concepto No Favorable")</f>
        <v>0</v>
      </c>
      <c r="Z59">
        <f>+COUNTIF(Tabla13[[#This Row],[Concepto OCI]:[Concepto OCI16]],"Sin meta asignada en el periodo")</f>
        <v>1</v>
      </c>
      <c r="AA59">
        <f t="shared" si="0"/>
        <v>2</v>
      </c>
    </row>
    <row r="60" spans="1:27" ht="59.95" customHeight="1" x14ac:dyDescent="0.3">
      <c r="A60" s="6" t="s">
        <v>157</v>
      </c>
      <c r="B60" s="6" t="s">
        <v>153</v>
      </c>
      <c r="C60" s="6" t="s">
        <v>158</v>
      </c>
      <c r="D60" s="6" t="s">
        <v>354</v>
      </c>
      <c r="E60" s="7">
        <v>3</v>
      </c>
      <c r="F60" s="7">
        <v>3</v>
      </c>
      <c r="G60" s="8">
        <v>1</v>
      </c>
      <c r="H60" s="6" t="s">
        <v>28</v>
      </c>
      <c r="I60" s="6" t="s">
        <v>355</v>
      </c>
      <c r="J60" s="7">
        <v>1</v>
      </c>
      <c r="K60" s="7">
        <v>1</v>
      </c>
      <c r="L60" s="8">
        <v>1</v>
      </c>
      <c r="M60" s="6" t="s">
        <v>28</v>
      </c>
      <c r="N60" s="6"/>
      <c r="O60" s="7"/>
      <c r="P60" s="7"/>
      <c r="Q60" s="8"/>
      <c r="R60" s="6" t="s">
        <v>29</v>
      </c>
      <c r="S60" s="6"/>
      <c r="T60" s="7"/>
      <c r="U60" s="7"/>
      <c r="V60" s="8"/>
      <c r="W60" s="9" t="s">
        <v>29</v>
      </c>
      <c r="X60">
        <f>+COUNTIF(Tabla13[[#This Row],[Concepto OCI]:[Concepto OCI16]],"Concepto Favorable")</f>
        <v>2</v>
      </c>
      <c r="Y60">
        <f>+COUNTIF(Tabla13[[#This Row],[Concepto OCI]:[Concepto OCI16]],"Concepto No Favorable")</f>
        <v>0</v>
      </c>
      <c r="Z60">
        <f>+COUNTIF(Tabla13[[#This Row],[Concepto OCI]:[Concepto OCI16]],"Sin meta asignada en el periodo")</f>
        <v>0</v>
      </c>
      <c r="AA60">
        <f t="shared" si="0"/>
        <v>2</v>
      </c>
    </row>
    <row r="61" spans="1:27" ht="59.95" customHeight="1" x14ac:dyDescent="0.3">
      <c r="A61" s="6" t="s">
        <v>159</v>
      </c>
      <c r="B61" s="6" t="s">
        <v>153</v>
      </c>
      <c r="C61" s="6" t="s">
        <v>160</v>
      </c>
      <c r="D61" s="6" t="s">
        <v>356</v>
      </c>
      <c r="E61" s="7">
        <v>3</v>
      </c>
      <c r="F61" s="7">
        <v>3</v>
      </c>
      <c r="G61" s="8">
        <v>1</v>
      </c>
      <c r="H61" s="6" t="s">
        <v>28</v>
      </c>
      <c r="I61" s="6" t="s">
        <v>357</v>
      </c>
      <c r="J61" s="7">
        <v>1</v>
      </c>
      <c r="K61" s="7">
        <v>1</v>
      </c>
      <c r="L61" s="8">
        <v>1</v>
      </c>
      <c r="M61" s="6" t="s">
        <v>28</v>
      </c>
      <c r="N61" s="6"/>
      <c r="O61" s="7"/>
      <c r="P61" s="7"/>
      <c r="Q61" s="8"/>
      <c r="R61" s="6" t="s">
        <v>29</v>
      </c>
      <c r="S61" s="6"/>
      <c r="T61" s="7"/>
      <c r="U61" s="7"/>
      <c r="V61" s="8"/>
      <c r="W61" s="9" t="s">
        <v>29</v>
      </c>
      <c r="X61">
        <f>+COUNTIF(Tabla13[[#This Row],[Concepto OCI]:[Concepto OCI16]],"Concepto Favorable")</f>
        <v>2</v>
      </c>
      <c r="Y61">
        <f>+COUNTIF(Tabla13[[#This Row],[Concepto OCI]:[Concepto OCI16]],"Concepto No Favorable")</f>
        <v>0</v>
      </c>
      <c r="Z61">
        <f>+COUNTIF(Tabla13[[#This Row],[Concepto OCI]:[Concepto OCI16]],"Sin meta asignada en el periodo")</f>
        <v>0</v>
      </c>
      <c r="AA61">
        <f t="shared" si="0"/>
        <v>2</v>
      </c>
    </row>
    <row r="62" spans="1:27" ht="59.95" customHeight="1" x14ac:dyDescent="0.3">
      <c r="A62" s="6" t="s">
        <v>110</v>
      </c>
      <c r="B62" s="6" t="s">
        <v>111</v>
      </c>
      <c r="C62" s="6" t="s">
        <v>112</v>
      </c>
      <c r="D62" s="6" t="s">
        <v>358</v>
      </c>
      <c r="E62" s="7">
        <v>3</v>
      </c>
      <c r="F62" s="7">
        <v>3</v>
      </c>
      <c r="G62" s="8">
        <v>1</v>
      </c>
      <c r="H62" s="6" t="s">
        <v>28</v>
      </c>
      <c r="I62" s="6"/>
      <c r="J62" s="7"/>
      <c r="K62" s="7"/>
      <c r="L62" s="8" t="s">
        <v>29</v>
      </c>
      <c r="M62" s="6"/>
      <c r="N62" s="6"/>
      <c r="O62" s="7"/>
      <c r="P62" s="7"/>
      <c r="Q62" s="8"/>
      <c r="R62" s="6" t="s">
        <v>29</v>
      </c>
      <c r="S62" s="6"/>
      <c r="T62" s="7"/>
      <c r="U62" s="7"/>
      <c r="V62" s="8"/>
      <c r="W62" s="9" t="s">
        <v>29</v>
      </c>
      <c r="X62">
        <f>+COUNTIF(Tabla13[[#This Row],[Concepto OCI]:[Concepto OCI16]],"Concepto Favorable")</f>
        <v>1</v>
      </c>
      <c r="Y62">
        <f>+COUNTIF(Tabla13[[#This Row],[Concepto OCI]:[Concepto OCI16]],"Concepto No Favorable")</f>
        <v>0</v>
      </c>
      <c r="Z62">
        <f>+COUNTIF(Tabla13[[#This Row],[Concepto OCI]:[Concepto OCI16]],"Sin meta asignada en el periodo")</f>
        <v>0</v>
      </c>
      <c r="AA62">
        <f t="shared" si="0"/>
        <v>1</v>
      </c>
    </row>
    <row r="63" spans="1:27" ht="59.95" customHeight="1" x14ac:dyDescent="0.3">
      <c r="A63" s="6" t="s">
        <v>113</v>
      </c>
      <c r="B63" s="6" t="s">
        <v>111</v>
      </c>
      <c r="C63" s="6" t="s">
        <v>274</v>
      </c>
      <c r="D63" s="6" t="s">
        <v>359</v>
      </c>
      <c r="E63" s="7">
        <v>1</v>
      </c>
      <c r="F63" s="7">
        <v>1</v>
      </c>
      <c r="G63" s="8">
        <v>1</v>
      </c>
      <c r="H63" s="6" t="s">
        <v>28</v>
      </c>
      <c r="I63" s="6" t="s">
        <v>360</v>
      </c>
      <c r="J63" s="7">
        <v>1</v>
      </c>
      <c r="K63" s="7">
        <v>1</v>
      </c>
      <c r="L63" s="8">
        <v>1</v>
      </c>
      <c r="M63" s="6" t="s">
        <v>28</v>
      </c>
      <c r="N63" s="6"/>
      <c r="O63" s="7"/>
      <c r="P63" s="7"/>
      <c r="Q63" s="8"/>
      <c r="R63" s="6" t="s">
        <v>29</v>
      </c>
      <c r="S63" s="6"/>
      <c r="T63" s="7"/>
      <c r="U63" s="7"/>
      <c r="V63" s="8"/>
      <c r="W63" s="9" t="s">
        <v>29</v>
      </c>
      <c r="X63">
        <f>+COUNTIF(Tabla13[[#This Row],[Concepto OCI]:[Concepto OCI16]],"Concepto Favorable")</f>
        <v>2</v>
      </c>
      <c r="Y63">
        <f>+COUNTIF(Tabla13[[#This Row],[Concepto OCI]:[Concepto OCI16]],"Concepto No Favorable")</f>
        <v>0</v>
      </c>
      <c r="Z63">
        <f>+COUNTIF(Tabla13[[#This Row],[Concepto OCI]:[Concepto OCI16]],"Sin meta asignada en el periodo")</f>
        <v>0</v>
      </c>
      <c r="AA63">
        <f t="shared" si="0"/>
        <v>2</v>
      </c>
    </row>
    <row r="64" spans="1:27" ht="59.95" customHeight="1" x14ac:dyDescent="0.3">
      <c r="A64" s="6" t="s">
        <v>114</v>
      </c>
      <c r="B64" s="6" t="s">
        <v>111</v>
      </c>
      <c r="C64" s="6" t="s">
        <v>216</v>
      </c>
      <c r="D64" s="6" t="s">
        <v>361</v>
      </c>
      <c r="E64" s="7">
        <v>1</v>
      </c>
      <c r="F64" s="7">
        <v>1</v>
      </c>
      <c r="G64" s="8">
        <v>1</v>
      </c>
      <c r="H64" s="6" t="s">
        <v>28</v>
      </c>
      <c r="I64" s="6" t="s">
        <v>362</v>
      </c>
      <c r="J64" s="7">
        <v>0</v>
      </c>
      <c r="K64" s="7">
        <v>0</v>
      </c>
      <c r="L64" s="8" t="s">
        <v>29</v>
      </c>
      <c r="M64" s="6" t="s">
        <v>32</v>
      </c>
      <c r="N64" s="6"/>
      <c r="O64" s="7"/>
      <c r="P64" s="7"/>
      <c r="Q64" s="8"/>
      <c r="R64" s="6" t="s">
        <v>29</v>
      </c>
      <c r="S64" s="6"/>
      <c r="T64" s="7"/>
      <c r="U64" s="7"/>
      <c r="V64" s="8"/>
      <c r="W64" s="9" t="s">
        <v>29</v>
      </c>
      <c r="X64">
        <f>+COUNTIF(Tabla13[[#This Row],[Concepto OCI]:[Concepto OCI16]],"Concepto Favorable")</f>
        <v>1</v>
      </c>
      <c r="Y64">
        <f>+COUNTIF(Tabla13[[#This Row],[Concepto OCI]:[Concepto OCI16]],"Concepto No Favorable")</f>
        <v>0</v>
      </c>
      <c r="Z64">
        <f>+COUNTIF(Tabla13[[#This Row],[Concepto OCI]:[Concepto OCI16]],"Sin meta asignada en el periodo")</f>
        <v>1</v>
      </c>
      <c r="AA64">
        <f t="shared" si="0"/>
        <v>2</v>
      </c>
    </row>
    <row r="65" spans="1:27" ht="59.95" customHeight="1" x14ac:dyDescent="0.3">
      <c r="A65" s="6" t="s">
        <v>116</v>
      </c>
      <c r="B65" s="6" t="s">
        <v>111</v>
      </c>
      <c r="C65" s="6" t="s">
        <v>115</v>
      </c>
      <c r="D65" s="6" t="s">
        <v>259</v>
      </c>
      <c r="E65" s="7">
        <v>1</v>
      </c>
      <c r="F65" s="7">
        <v>1</v>
      </c>
      <c r="G65" s="8">
        <v>1</v>
      </c>
      <c r="H65" s="6" t="s">
        <v>28</v>
      </c>
      <c r="I65" s="6" t="s">
        <v>117</v>
      </c>
      <c r="J65" s="7">
        <v>1</v>
      </c>
      <c r="K65" s="7">
        <v>1</v>
      </c>
      <c r="L65" s="8">
        <v>1</v>
      </c>
      <c r="M65" s="6" t="s">
        <v>28</v>
      </c>
      <c r="N65" s="6" t="s">
        <v>118</v>
      </c>
      <c r="O65" s="7">
        <v>1</v>
      </c>
      <c r="P65" s="7">
        <v>1</v>
      </c>
      <c r="Q65" s="8" t="s">
        <v>28</v>
      </c>
      <c r="R65" s="6">
        <v>1</v>
      </c>
      <c r="S65" s="6"/>
      <c r="T65" s="7"/>
      <c r="U65" s="7"/>
      <c r="V65" s="8"/>
      <c r="W65" s="9" t="s">
        <v>29</v>
      </c>
      <c r="X65">
        <f>+COUNTIF(Tabla13[[#This Row],[Concepto OCI]:[Concepto OCI16]],"Concepto Favorable")</f>
        <v>3</v>
      </c>
      <c r="Y65">
        <f>+COUNTIF(Tabla13[[#This Row],[Concepto OCI]:[Concepto OCI16]],"Concepto No Favorable")</f>
        <v>0</v>
      </c>
      <c r="Z65">
        <f>+COUNTIF(Tabla13[[#This Row],[Concepto OCI]:[Concepto OCI16]],"Sin meta asignada en el periodo")</f>
        <v>0</v>
      </c>
      <c r="AA65">
        <f t="shared" si="0"/>
        <v>3</v>
      </c>
    </row>
    <row r="66" spans="1:27" ht="59.95" customHeight="1" x14ac:dyDescent="0.3">
      <c r="A66" s="6" t="s">
        <v>70</v>
      </c>
      <c r="B66" s="6" t="s">
        <v>71</v>
      </c>
      <c r="C66" s="6" t="s">
        <v>72</v>
      </c>
      <c r="D66" s="6" t="s">
        <v>363</v>
      </c>
      <c r="E66" s="7">
        <v>24</v>
      </c>
      <c r="F66" s="7">
        <v>24</v>
      </c>
      <c r="G66" s="8">
        <v>1</v>
      </c>
      <c r="H66" s="6" t="s">
        <v>28</v>
      </c>
      <c r="I66" s="6" t="s">
        <v>73</v>
      </c>
      <c r="J66" s="7">
        <v>22</v>
      </c>
      <c r="K66" s="7">
        <v>22</v>
      </c>
      <c r="L66" s="8">
        <v>1</v>
      </c>
      <c r="M66" s="6" t="s">
        <v>28</v>
      </c>
      <c r="N66" s="6" t="s">
        <v>364</v>
      </c>
      <c r="O66" s="7">
        <v>14</v>
      </c>
      <c r="P66" s="7">
        <v>14</v>
      </c>
      <c r="Q66" s="8" t="s">
        <v>28</v>
      </c>
      <c r="R66" s="6">
        <v>1</v>
      </c>
      <c r="S66" s="6"/>
      <c r="T66" s="7"/>
      <c r="U66" s="7"/>
      <c r="V66" s="8"/>
      <c r="W66" s="9" t="s">
        <v>29</v>
      </c>
      <c r="X66">
        <f>+COUNTIF(Tabla13[[#This Row],[Concepto OCI]:[Concepto OCI16]],"Concepto Favorable")</f>
        <v>3</v>
      </c>
      <c r="Y66">
        <f>+COUNTIF(Tabla13[[#This Row],[Concepto OCI]:[Concepto OCI16]],"Concepto No Favorable")</f>
        <v>0</v>
      </c>
      <c r="Z66">
        <f>+COUNTIF(Tabla13[[#This Row],[Concepto OCI]:[Concepto OCI16]],"Sin meta asignada en el periodo")</f>
        <v>0</v>
      </c>
      <c r="AA66">
        <f t="shared" si="0"/>
        <v>3</v>
      </c>
    </row>
    <row r="67" spans="1:27" ht="59.95" customHeight="1" x14ac:dyDescent="0.3">
      <c r="A67" s="6" t="s">
        <v>74</v>
      </c>
      <c r="B67" s="6" t="s">
        <v>71</v>
      </c>
      <c r="C67" s="6" t="s">
        <v>75</v>
      </c>
      <c r="D67" s="6" t="s">
        <v>363</v>
      </c>
      <c r="E67" s="7">
        <v>24</v>
      </c>
      <c r="F67" s="7">
        <v>24</v>
      </c>
      <c r="G67" s="8">
        <v>1</v>
      </c>
      <c r="H67" s="6" t="s">
        <v>28</v>
      </c>
      <c r="I67" s="6" t="s">
        <v>76</v>
      </c>
      <c r="J67" s="7">
        <v>28</v>
      </c>
      <c r="K67" s="7">
        <v>28</v>
      </c>
      <c r="L67" s="8">
        <v>1</v>
      </c>
      <c r="M67" s="6" t="s">
        <v>28</v>
      </c>
      <c r="N67" s="6" t="s">
        <v>364</v>
      </c>
      <c r="O67" s="7">
        <v>14</v>
      </c>
      <c r="P67" s="7">
        <v>14</v>
      </c>
      <c r="Q67" s="8" t="s">
        <v>28</v>
      </c>
      <c r="R67" s="6">
        <v>1</v>
      </c>
      <c r="S67" s="6" t="s">
        <v>365</v>
      </c>
      <c r="T67" s="7">
        <v>13</v>
      </c>
      <c r="U67" s="7">
        <v>13</v>
      </c>
      <c r="V67" s="8" t="s">
        <v>28</v>
      </c>
      <c r="W67" s="9">
        <v>1</v>
      </c>
      <c r="X67">
        <f>+COUNTIF(Tabla13[[#This Row],[Concepto OCI]:[Concepto OCI16]],"Concepto Favorable")</f>
        <v>4</v>
      </c>
      <c r="Y67">
        <f>+COUNTIF(Tabla13[[#This Row],[Concepto OCI]:[Concepto OCI16]],"Concepto No Favorable")</f>
        <v>0</v>
      </c>
      <c r="Z67">
        <f>+COUNTIF(Tabla13[[#This Row],[Concepto OCI]:[Concepto OCI16]],"Sin meta asignada en el periodo")</f>
        <v>0</v>
      </c>
      <c r="AA67">
        <f t="shared" si="0"/>
        <v>4</v>
      </c>
    </row>
    <row r="68" spans="1:27" ht="59.95" customHeight="1" x14ac:dyDescent="0.3">
      <c r="A68" s="6" t="s">
        <v>77</v>
      </c>
      <c r="B68" s="6" t="s">
        <v>71</v>
      </c>
      <c r="C68" s="6" t="s">
        <v>78</v>
      </c>
      <c r="D68" s="6" t="s">
        <v>260</v>
      </c>
      <c r="E68" s="7">
        <v>34</v>
      </c>
      <c r="F68" s="7">
        <v>34</v>
      </c>
      <c r="G68" s="8">
        <v>1</v>
      </c>
      <c r="H68" s="6" t="s">
        <v>28</v>
      </c>
      <c r="I68" s="6" t="s">
        <v>79</v>
      </c>
      <c r="J68" s="7">
        <v>2</v>
      </c>
      <c r="K68" s="7">
        <v>2</v>
      </c>
      <c r="L68" s="8">
        <v>1</v>
      </c>
      <c r="M68" s="6" t="s">
        <v>28</v>
      </c>
      <c r="N68" s="6"/>
      <c r="O68" s="7"/>
      <c r="P68" s="7"/>
      <c r="Q68" s="8"/>
      <c r="R68" s="6" t="s">
        <v>29</v>
      </c>
      <c r="S68" s="6"/>
      <c r="T68" s="7"/>
      <c r="U68" s="7"/>
      <c r="V68" s="8"/>
      <c r="W68" s="9" t="s">
        <v>29</v>
      </c>
      <c r="X68">
        <f>+COUNTIF(Tabla13[[#This Row],[Concepto OCI]:[Concepto OCI16]],"Concepto Favorable")</f>
        <v>2</v>
      </c>
      <c r="Y68">
        <f>+COUNTIF(Tabla13[[#This Row],[Concepto OCI]:[Concepto OCI16]],"Concepto No Favorable")</f>
        <v>0</v>
      </c>
      <c r="Z68">
        <f>+COUNTIF(Tabla13[[#This Row],[Concepto OCI]:[Concepto OCI16]],"Sin meta asignada en el periodo")</f>
        <v>0</v>
      </c>
      <c r="AA68">
        <f t="shared" si="0"/>
        <v>2</v>
      </c>
    </row>
    <row r="69" spans="1:27" ht="59.95" customHeight="1" x14ac:dyDescent="0.3">
      <c r="A69" s="6" t="s">
        <v>175</v>
      </c>
      <c r="B69" s="6" t="s">
        <v>176</v>
      </c>
      <c r="C69" s="6" t="s">
        <v>177</v>
      </c>
      <c r="D69" s="6" t="s">
        <v>366</v>
      </c>
      <c r="E69" s="7">
        <v>1</v>
      </c>
      <c r="F69" s="7">
        <v>1</v>
      </c>
      <c r="G69" s="8">
        <v>1</v>
      </c>
      <c r="H69" s="6" t="s">
        <v>28</v>
      </c>
      <c r="I69" s="6" t="s">
        <v>178</v>
      </c>
      <c r="J69" s="7">
        <v>11</v>
      </c>
      <c r="K69" s="7">
        <v>11</v>
      </c>
      <c r="L69" s="8">
        <v>1</v>
      </c>
      <c r="M69" s="6" t="s">
        <v>28</v>
      </c>
      <c r="N69" s="6"/>
      <c r="O69" s="7"/>
      <c r="P69" s="7"/>
      <c r="Q69" s="8"/>
      <c r="R69" s="6" t="s">
        <v>29</v>
      </c>
      <c r="S69" s="6"/>
      <c r="T69" s="7"/>
      <c r="U69" s="7"/>
      <c r="V69" s="8"/>
      <c r="W69" s="9" t="s">
        <v>29</v>
      </c>
      <c r="X69">
        <f>+COUNTIF(Tabla13[[#This Row],[Concepto OCI]:[Concepto OCI16]],"Concepto Favorable")</f>
        <v>2</v>
      </c>
      <c r="Y69">
        <f>+COUNTIF(Tabla13[[#This Row],[Concepto OCI]:[Concepto OCI16]],"Concepto No Favorable")</f>
        <v>0</v>
      </c>
      <c r="Z69">
        <f>+COUNTIF(Tabla13[[#This Row],[Concepto OCI]:[Concepto OCI16]],"Sin meta asignada en el periodo")</f>
        <v>0</v>
      </c>
      <c r="AA69">
        <f t="shared" ref="AA69:AA77" si="1">+X69+Z69</f>
        <v>2</v>
      </c>
    </row>
    <row r="70" spans="1:27" ht="59.95" customHeight="1" x14ac:dyDescent="0.3">
      <c r="A70" s="6" t="s">
        <v>179</v>
      </c>
      <c r="B70" s="6" t="s">
        <v>176</v>
      </c>
      <c r="C70" s="6" t="s">
        <v>180</v>
      </c>
      <c r="D70" s="6" t="s">
        <v>178</v>
      </c>
      <c r="E70" s="7">
        <v>11</v>
      </c>
      <c r="F70" s="7">
        <v>11</v>
      </c>
      <c r="G70" s="8">
        <v>1</v>
      </c>
      <c r="H70" s="6" t="s">
        <v>28</v>
      </c>
      <c r="I70" s="6" t="s">
        <v>181</v>
      </c>
      <c r="J70" s="7">
        <v>0</v>
      </c>
      <c r="K70" s="7">
        <v>0</v>
      </c>
      <c r="L70" s="8" t="s">
        <v>29</v>
      </c>
      <c r="M70" s="6" t="s">
        <v>32</v>
      </c>
      <c r="N70" s="6"/>
      <c r="O70" s="7"/>
      <c r="P70" s="7"/>
      <c r="Q70" s="8"/>
      <c r="R70" s="6" t="s">
        <v>29</v>
      </c>
      <c r="S70" s="6"/>
      <c r="T70" s="7"/>
      <c r="U70" s="7"/>
      <c r="V70" s="8"/>
      <c r="W70" s="9" t="s">
        <v>29</v>
      </c>
      <c r="X70">
        <f>+COUNTIF(Tabla13[[#This Row],[Concepto OCI]:[Concepto OCI16]],"Concepto Favorable")</f>
        <v>1</v>
      </c>
      <c r="Y70">
        <f>+COUNTIF(Tabla13[[#This Row],[Concepto OCI]:[Concepto OCI16]],"Concepto No Favorable")</f>
        <v>0</v>
      </c>
      <c r="Z70">
        <f>+COUNTIF(Tabla13[[#This Row],[Concepto OCI]:[Concepto OCI16]],"Sin meta asignada en el periodo")</f>
        <v>1</v>
      </c>
      <c r="AA70">
        <f t="shared" si="1"/>
        <v>2</v>
      </c>
    </row>
    <row r="71" spans="1:27" ht="59.95" customHeight="1" x14ac:dyDescent="0.3">
      <c r="A71" s="6" t="s">
        <v>182</v>
      </c>
      <c r="B71" s="6" t="s">
        <v>176</v>
      </c>
      <c r="C71" s="6" t="s">
        <v>183</v>
      </c>
      <c r="D71" s="6" t="s">
        <v>261</v>
      </c>
      <c r="E71" s="7">
        <v>19</v>
      </c>
      <c r="F71" s="7">
        <v>19</v>
      </c>
      <c r="G71" s="8">
        <v>1</v>
      </c>
      <c r="H71" s="6" t="s">
        <v>28</v>
      </c>
      <c r="I71" s="6"/>
      <c r="J71" s="7"/>
      <c r="K71" s="7"/>
      <c r="L71" s="8" t="s">
        <v>29</v>
      </c>
      <c r="M71" s="6"/>
      <c r="N71" s="6"/>
      <c r="O71" s="7"/>
      <c r="P71" s="7"/>
      <c r="Q71" s="8"/>
      <c r="R71" s="6" t="s">
        <v>29</v>
      </c>
      <c r="S71" s="6"/>
      <c r="T71" s="7"/>
      <c r="U71" s="7"/>
      <c r="V71" s="8"/>
      <c r="W71" s="9" t="s">
        <v>29</v>
      </c>
      <c r="X71">
        <f>+COUNTIF(Tabla13[[#This Row],[Concepto OCI]:[Concepto OCI16]],"Concepto Favorable")</f>
        <v>1</v>
      </c>
      <c r="Y71">
        <f>+COUNTIF(Tabla13[[#This Row],[Concepto OCI]:[Concepto OCI16]],"Concepto No Favorable")</f>
        <v>0</v>
      </c>
      <c r="Z71">
        <f>+COUNTIF(Tabla13[[#This Row],[Concepto OCI]:[Concepto OCI16]],"Sin meta asignada en el periodo")</f>
        <v>0</v>
      </c>
      <c r="AA71">
        <f t="shared" si="1"/>
        <v>1</v>
      </c>
    </row>
    <row r="72" spans="1:27" ht="59.95" customHeight="1" x14ac:dyDescent="0.3">
      <c r="A72" s="6" t="s">
        <v>83</v>
      </c>
      <c r="B72" s="6" t="s">
        <v>275</v>
      </c>
      <c r="C72" s="6" t="s">
        <v>84</v>
      </c>
      <c r="D72" s="6" t="s">
        <v>85</v>
      </c>
      <c r="E72" s="7">
        <v>3</v>
      </c>
      <c r="F72" s="7">
        <v>3</v>
      </c>
      <c r="G72" s="8">
        <v>1</v>
      </c>
      <c r="H72" s="6" t="s">
        <v>28</v>
      </c>
      <c r="I72" s="6" t="s">
        <v>86</v>
      </c>
      <c r="J72" s="7">
        <v>1</v>
      </c>
      <c r="K72" s="7">
        <v>1</v>
      </c>
      <c r="L72" s="8">
        <v>1</v>
      </c>
      <c r="M72" s="6" t="s">
        <v>28</v>
      </c>
      <c r="N72" s="6"/>
      <c r="O72" s="7"/>
      <c r="P72" s="7"/>
      <c r="Q72" s="8"/>
      <c r="R72" s="6" t="s">
        <v>29</v>
      </c>
      <c r="S72" s="6"/>
      <c r="T72" s="7"/>
      <c r="U72" s="7"/>
      <c r="V72" s="8"/>
      <c r="W72" s="9" t="s">
        <v>29</v>
      </c>
      <c r="X72">
        <f>+COUNTIF(Tabla13[[#This Row],[Concepto OCI]:[Concepto OCI16]],"Concepto Favorable")</f>
        <v>2</v>
      </c>
      <c r="Y72">
        <f>+COUNTIF(Tabla13[[#This Row],[Concepto OCI]:[Concepto OCI16]],"Concepto No Favorable")</f>
        <v>0</v>
      </c>
      <c r="Z72">
        <f>+COUNTIF(Tabla13[[#This Row],[Concepto OCI]:[Concepto OCI16]],"Sin meta asignada en el periodo")</f>
        <v>0</v>
      </c>
      <c r="AA72">
        <f t="shared" si="1"/>
        <v>2</v>
      </c>
    </row>
    <row r="73" spans="1:27" ht="59.95" customHeight="1" x14ac:dyDescent="0.3">
      <c r="A73" s="6" t="s">
        <v>87</v>
      </c>
      <c r="B73" s="6" t="s">
        <v>275</v>
      </c>
      <c r="C73" s="6" t="s">
        <v>88</v>
      </c>
      <c r="D73" s="6" t="s">
        <v>89</v>
      </c>
      <c r="E73" s="7">
        <v>2</v>
      </c>
      <c r="F73" s="7">
        <v>2</v>
      </c>
      <c r="G73" s="8">
        <v>1</v>
      </c>
      <c r="H73" s="6" t="s">
        <v>28</v>
      </c>
      <c r="I73" s="6" t="s">
        <v>367</v>
      </c>
      <c r="J73" s="7">
        <v>3</v>
      </c>
      <c r="K73" s="7">
        <v>3</v>
      </c>
      <c r="L73" s="8">
        <v>1</v>
      </c>
      <c r="M73" s="6" t="s">
        <v>28</v>
      </c>
      <c r="N73" s="6" t="s">
        <v>86</v>
      </c>
      <c r="O73" s="7">
        <v>1</v>
      </c>
      <c r="P73" s="7">
        <v>1</v>
      </c>
      <c r="Q73" s="8" t="s">
        <v>28</v>
      </c>
      <c r="R73" s="6">
        <v>1</v>
      </c>
      <c r="S73" s="6"/>
      <c r="T73" s="7"/>
      <c r="U73" s="7"/>
      <c r="V73" s="8"/>
      <c r="W73" s="9" t="s">
        <v>29</v>
      </c>
      <c r="X73">
        <f>+COUNTIF(Tabla13[[#This Row],[Concepto OCI]:[Concepto OCI16]],"Concepto Favorable")</f>
        <v>3</v>
      </c>
      <c r="Y73">
        <f>+COUNTIF(Tabla13[[#This Row],[Concepto OCI]:[Concepto OCI16]],"Concepto No Favorable")</f>
        <v>0</v>
      </c>
      <c r="Z73">
        <f>+COUNTIF(Tabla13[[#This Row],[Concepto OCI]:[Concepto OCI16]],"Sin meta asignada en el periodo")</f>
        <v>0</v>
      </c>
      <c r="AA73">
        <f t="shared" si="1"/>
        <v>3</v>
      </c>
    </row>
    <row r="74" spans="1:27" ht="59.95" customHeight="1" x14ac:dyDescent="0.3">
      <c r="A74" s="6" t="s">
        <v>90</v>
      </c>
      <c r="B74" s="6" t="s">
        <v>275</v>
      </c>
      <c r="C74" s="6" t="s">
        <v>91</v>
      </c>
      <c r="D74" s="6" t="s">
        <v>86</v>
      </c>
      <c r="E74" s="7">
        <v>1</v>
      </c>
      <c r="F74" s="7">
        <v>1</v>
      </c>
      <c r="G74" s="8">
        <v>1</v>
      </c>
      <c r="H74" s="6" t="s">
        <v>28</v>
      </c>
      <c r="I74" s="6"/>
      <c r="J74" s="7"/>
      <c r="K74" s="7"/>
      <c r="L74" s="8" t="s">
        <v>29</v>
      </c>
      <c r="M74" s="6"/>
      <c r="N74" s="6"/>
      <c r="O74" s="7"/>
      <c r="P74" s="7"/>
      <c r="Q74" s="8"/>
      <c r="R74" s="6" t="s">
        <v>29</v>
      </c>
      <c r="S74" s="6"/>
      <c r="T74" s="7"/>
      <c r="U74" s="7"/>
      <c r="V74" s="8"/>
      <c r="W74" s="9" t="s">
        <v>29</v>
      </c>
      <c r="X74">
        <f>+COUNTIF(Tabla13[[#This Row],[Concepto OCI]:[Concepto OCI16]],"Concepto Favorable")</f>
        <v>1</v>
      </c>
      <c r="Y74">
        <f>+COUNTIF(Tabla13[[#This Row],[Concepto OCI]:[Concepto OCI16]],"Concepto No Favorable")</f>
        <v>0</v>
      </c>
      <c r="Z74">
        <f>+COUNTIF(Tabla13[[#This Row],[Concepto OCI]:[Concepto OCI16]],"Sin meta asignada en el periodo")</f>
        <v>0</v>
      </c>
      <c r="AA74">
        <f t="shared" si="1"/>
        <v>1</v>
      </c>
    </row>
    <row r="75" spans="1:27" ht="59.95" customHeight="1" x14ac:dyDescent="0.3">
      <c r="A75" s="6" t="s">
        <v>92</v>
      </c>
      <c r="B75" s="6" t="s">
        <v>275</v>
      </c>
      <c r="C75" s="6" t="s">
        <v>93</v>
      </c>
      <c r="D75" s="6" t="s">
        <v>94</v>
      </c>
      <c r="E75" s="7">
        <v>1</v>
      </c>
      <c r="F75" s="7">
        <v>1</v>
      </c>
      <c r="G75" s="8">
        <v>1</v>
      </c>
      <c r="H75" s="6" t="s">
        <v>28</v>
      </c>
      <c r="I75" s="6"/>
      <c r="J75" s="7"/>
      <c r="K75" s="7"/>
      <c r="L75" s="8" t="s">
        <v>29</v>
      </c>
      <c r="M75" s="6"/>
      <c r="N75" s="6"/>
      <c r="O75" s="7"/>
      <c r="P75" s="7"/>
      <c r="Q75" s="8"/>
      <c r="R75" s="6" t="s">
        <v>29</v>
      </c>
      <c r="S75" s="6"/>
      <c r="T75" s="7"/>
      <c r="U75" s="7"/>
      <c r="V75" s="8"/>
      <c r="W75" s="9" t="s">
        <v>29</v>
      </c>
      <c r="X75">
        <f>+COUNTIF(Tabla13[[#This Row],[Concepto OCI]:[Concepto OCI16]],"Concepto Favorable")</f>
        <v>1</v>
      </c>
      <c r="Y75">
        <f>+COUNTIF(Tabla13[[#This Row],[Concepto OCI]:[Concepto OCI16]],"Concepto No Favorable")</f>
        <v>0</v>
      </c>
      <c r="Z75">
        <f>+COUNTIF(Tabla13[[#This Row],[Concepto OCI]:[Concepto OCI16]],"Sin meta asignada en el periodo")</f>
        <v>0</v>
      </c>
      <c r="AA75">
        <f t="shared" si="1"/>
        <v>1</v>
      </c>
    </row>
    <row r="76" spans="1:27" ht="84.05" customHeight="1" x14ac:dyDescent="0.3">
      <c r="A76" s="6" t="s">
        <v>80</v>
      </c>
      <c r="B76" s="6" t="s">
        <v>81</v>
      </c>
      <c r="C76" s="6" t="s">
        <v>276</v>
      </c>
      <c r="D76" s="6" t="s">
        <v>368</v>
      </c>
      <c r="E76" s="7">
        <v>3</v>
      </c>
      <c r="F76" s="7">
        <v>3</v>
      </c>
      <c r="G76" s="8">
        <v>1</v>
      </c>
      <c r="H76" s="6" t="s">
        <v>28</v>
      </c>
      <c r="I76" s="6"/>
      <c r="J76" s="7"/>
      <c r="K76" s="7"/>
      <c r="L76" s="8" t="s">
        <v>29</v>
      </c>
      <c r="M76" s="6"/>
      <c r="N76" s="6"/>
      <c r="O76" s="7"/>
      <c r="P76" s="7"/>
      <c r="Q76" s="8"/>
      <c r="R76" s="6" t="s">
        <v>29</v>
      </c>
      <c r="S76" s="6"/>
      <c r="T76" s="7"/>
      <c r="U76" s="7"/>
      <c r="V76" s="8"/>
      <c r="W76" s="9" t="s">
        <v>29</v>
      </c>
      <c r="X76">
        <f>+COUNTIF(Tabla13[[#This Row],[Concepto OCI]:[Concepto OCI16]],"Concepto Favorable")</f>
        <v>1</v>
      </c>
      <c r="Y76">
        <f>+COUNTIF(Tabla13[[#This Row],[Concepto OCI]:[Concepto OCI16]],"Concepto No Favorable")</f>
        <v>0</v>
      </c>
      <c r="Z76">
        <f>+COUNTIF(Tabla13[[#This Row],[Concepto OCI]:[Concepto OCI16]],"Sin meta asignada en el periodo")</f>
        <v>0</v>
      </c>
      <c r="AA76">
        <f t="shared" si="1"/>
        <v>1</v>
      </c>
    </row>
    <row r="77" spans="1:27" ht="59.95" customHeight="1" x14ac:dyDescent="0.3">
      <c r="A77" s="6" t="s">
        <v>82</v>
      </c>
      <c r="B77" s="6" t="s">
        <v>81</v>
      </c>
      <c r="C77" s="6" t="s">
        <v>277</v>
      </c>
      <c r="D77" s="6" t="s">
        <v>369</v>
      </c>
      <c r="E77" s="7">
        <v>1</v>
      </c>
      <c r="F77" s="7">
        <v>1</v>
      </c>
      <c r="G77" s="8">
        <v>1</v>
      </c>
      <c r="H77" s="6" t="s">
        <v>28</v>
      </c>
      <c r="I77" s="6"/>
      <c r="J77" s="7"/>
      <c r="K77" s="7"/>
      <c r="L77" s="8" t="s">
        <v>29</v>
      </c>
      <c r="M77" s="6"/>
      <c r="N77" s="6"/>
      <c r="O77" s="7"/>
      <c r="P77" s="7"/>
      <c r="Q77" s="8"/>
      <c r="R77" s="6" t="s">
        <v>29</v>
      </c>
      <c r="S77" s="6"/>
      <c r="T77" s="7"/>
      <c r="U77" s="7"/>
      <c r="V77" s="8"/>
      <c r="W77" s="9" t="s">
        <v>29</v>
      </c>
      <c r="X77">
        <f>+COUNTIF(Tabla13[[#This Row],[Concepto OCI]:[Concepto OCI16]],"Concepto Favorable")</f>
        <v>1</v>
      </c>
      <c r="Y77">
        <f>+COUNTIF(Tabla13[[#This Row],[Concepto OCI]:[Concepto OCI16]],"Concepto No Favorable")</f>
        <v>0</v>
      </c>
      <c r="Z77">
        <f>+COUNTIF(Tabla13[[#This Row],[Concepto OCI]:[Concepto OCI16]],"Sin meta asignada en el periodo")</f>
        <v>0</v>
      </c>
      <c r="AA77">
        <f t="shared" si="1"/>
        <v>1</v>
      </c>
    </row>
    <row r="78" spans="1:27" x14ac:dyDescent="0.3">
      <c r="X78">
        <f>SUM(X4:X77)</f>
        <v>126</v>
      </c>
      <c r="Y78">
        <f>SUM(Y4:Y77)</f>
        <v>1</v>
      </c>
      <c r="Z78">
        <f>SUM(Z4:Z77)</f>
        <v>20</v>
      </c>
      <c r="AA78">
        <f>SUM(AA4:AA77)</f>
        <v>146</v>
      </c>
    </row>
  </sheetData>
  <mergeCells count="4">
    <mergeCell ref="D2:H2"/>
    <mergeCell ref="I2:M2"/>
    <mergeCell ref="N2:R2"/>
    <mergeCell ref="S2:W2"/>
  </mergeCells>
  <conditionalFormatting sqref="H68:H69 H72:H74 H36:H64 H1:H34 H76:H1048576">
    <cfRule type="containsText" dxfId="153" priority="6" operator="containsText" text="No Favorable">
      <formula>NOT(ISERROR(SEARCH("No Favorable",H1)))</formula>
    </cfRule>
  </conditionalFormatting>
  <conditionalFormatting sqref="M1:M67 M71:M1048576">
    <cfRule type="containsText" dxfId="152" priority="5" operator="containsText" text="Concepto No Favorable">
      <formula>NOT(ISERROR(SEARCH("Concepto No Favorable",M1)))</formula>
    </cfRule>
  </conditionalFormatting>
  <conditionalFormatting sqref="A4:W77">
    <cfRule type="containsText" dxfId="151" priority="1" operator="containsText" text="No Favorable">
      <formula>NOT(ISERROR(SEARCH("No Favorable",A4)))</formula>
    </cfRule>
  </conditionalFormatting>
  <pageMargins left="0.25" right="0.25" top="0.75" bottom="0.75" header="0.3" footer="0.3"/>
  <pageSetup scale="28" orientation="landscape" r:id="rId1"/>
  <rowBreaks count="1" manualBreakCount="1">
    <brk id="31" max="22" man="1"/>
  </rowBreaks>
  <colBreaks count="1" manualBreakCount="1">
    <brk id="23"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79F3D-2550-428A-ACE9-54523461E386}">
  <sheetPr>
    <tabColor rgb="FFFFC000"/>
  </sheetPr>
  <dimension ref="A1:W334"/>
  <sheetViews>
    <sheetView view="pageBreakPreview" zoomScale="55" zoomScaleNormal="70" zoomScaleSheetLayoutView="55" workbookViewId="0"/>
  </sheetViews>
  <sheetFormatPr baseColWidth="10" defaultRowHeight="15.05" x14ac:dyDescent="0.3"/>
  <cols>
    <col min="1" max="1" width="10.109375" customWidth="1"/>
    <col min="2" max="2" width="17.6640625" customWidth="1"/>
    <col min="3" max="3" width="11.88671875" customWidth="1"/>
    <col min="4" max="4" width="39.6640625" customWidth="1"/>
    <col min="5" max="5" width="65.33203125" customWidth="1"/>
    <col min="6" max="6" width="9.88671875" style="1" customWidth="1"/>
    <col min="7" max="7" width="12.77734375" style="1" customWidth="1"/>
    <col min="8" max="8" width="10" style="1" customWidth="1"/>
    <col min="9" max="9" width="16.33203125" customWidth="1"/>
    <col min="10" max="10" width="61.6640625" customWidth="1"/>
    <col min="11" max="11" width="9.88671875" style="1" customWidth="1"/>
    <col min="12" max="12" width="13.77734375" style="1" customWidth="1"/>
    <col min="13" max="13" width="11.109375" style="1" customWidth="1"/>
    <col min="14" max="14" width="17.6640625" customWidth="1"/>
    <col min="15" max="15" width="56.77734375" customWidth="1"/>
    <col min="16" max="16" width="9.88671875" style="1" customWidth="1"/>
    <col min="17" max="17" width="10.21875" style="1" customWidth="1"/>
    <col min="18" max="18" width="11.109375" style="1" customWidth="1"/>
    <col min="19" max="19" width="18.6640625" customWidth="1"/>
    <col min="20" max="22" width="16.21875" hidden="1" customWidth="1"/>
    <col min="23" max="23" width="18.109375" hidden="1" customWidth="1"/>
    <col min="24" max="26" width="0" hidden="1" customWidth="1"/>
  </cols>
  <sheetData>
    <row r="1" spans="1:23" ht="5.35" customHeight="1" x14ac:dyDescent="0.3"/>
    <row r="2" spans="1:23" x14ac:dyDescent="0.3">
      <c r="E2" s="40" t="s">
        <v>211</v>
      </c>
      <c r="F2" s="40"/>
      <c r="G2" s="40"/>
      <c r="H2" s="40"/>
      <c r="I2" s="40"/>
      <c r="J2" s="41" t="s">
        <v>212</v>
      </c>
      <c r="K2" s="41"/>
      <c r="L2" s="41"/>
      <c r="M2" s="41"/>
      <c r="N2" s="41"/>
      <c r="O2" s="42" t="s">
        <v>213</v>
      </c>
      <c r="P2" s="42"/>
      <c r="Q2" s="42"/>
      <c r="R2" s="42"/>
      <c r="S2" s="42"/>
    </row>
    <row r="3" spans="1:23" s="21" customFormat="1" ht="30.05" x14ac:dyDescent="0.3">
      <c r="A3" s="15" t="s">
        <v>0</v>
      </c>
      <c r="B3" s="15" t="s">
        <v>1</v>
      </c>
      <c r="C3" s="15" t="s">
        <v>214</v>
      </c>
      <c r="D3" s="15" t="s">
        <v>2</v>
      </c>
      <c r="E3" s="16" t="s">
        <v>3</v>
      </c>
      <c r="F3" s="16" t="s">
        <v>4</v>
      </c>
      <c r="G3" s="16" t="s">
        <v>5</v>
      </c>
      <c r="H3" s="17" t="s">
        <v>6</v>
      </c>
      <c r="I3" s="18" t="s">
        <v>235</v>
      </c>
      <c r="J3" s="19" t="s">
        <v>8</v>
      </c>
      <c r="K3" s="19" t="s">
        <v>9</v>
      </c>
      <c r="L3" s="19" t="s">
        <v>10</v>
      </c>
      <c r="M3" s="19" t="s">
        <v>11</v>
      </c>
      <c r="N3" s="18" t="s">
        <v>236</v>
      </c>
      <c r="O3" s="20" t="s">
        <v>13</v>
      </c>
      <c r="P3" s="20" t="s">
        <v>14</v>
      </c>
      <c r="Q3" s="20" t="s">
        <v>15</v>
      </c>
      <c r="R3" s="20" t="s">
        <v>16</v>
      </c>
      <c r="S3" s="18" t="s">
        <v>237</v>
      </c>
      <c r="T3" s="14" t="s">
        <v>23</v>
      </c>
      <c r="U3" s="14" t="s">
        <v>24</v>
      </c>
      <c r="V3" s="14" t="s">
        <v>25</v>
      </c>
      <c r="W3" s="14" t="s">
        <v>210</v>
      </c>
    </row>
    <row r="4" spans="1:23" s="38" customFormat="1" ht="59.95" customHeight="1" x14ac:dyDescent="0.3">
      <c r="A4" s="6" t="s">
        <v>265</v>
      </c>
      <c r="B4" s="6" t="s">
        <v>27</v>
      </c>
      <c r="C4" s="6" t="s">
        <v>215</v>
      </c>
      <c r="D4" s="6" t="s">
        <v>96</v>
      </c>
      <c r="E4" s="6"/>
      <c r="F4" s="7"/>
      <c r="G4" s="7"/>
      <c r="H4" s="8" t="s">
        <v>29</v>
      </c>
      <c r="I4" s="6"/>
      <c r="J4" s="6"/>
      <c r="K4" s="7"/>
      <c r="L4" s="7"/>
      <c r="M4" s="8" t="s">
        <v>29</v>
      </c>
      <c r="N4" s="6"/>
      <c r="O4" s="6" t="s">
        <v>294</v>
      </c>
      <c r="P4" s="7">
        <v>3</v>
      </c>
      <c r="Q4" s="7">
        <v>3</v>
      </c>
      <c r="R4" s="8">
        <v>1</v>
      </c>
      <c r="S4" s="6" t="s">
        <v>28</v>
      </c>
      <c r="T4" s="38">
        <f>+COUNTIF(Tabla133[[#This Row],[Concepto]:[Concepto3]],"Concepto Favorable")</f>
        <v>1</v>
      </c>
      <c r="U4" s="38">
        <f>+COUNTIF(Tabla133[[#This Row],[Concepto]:[Concepto3]],"Concepto No Favorable")</f>
        <v>0</v>
      </c>
      <c r="V4" s="38">
        <f>+COUNTIF(Tabla133[[#This Row],[Concepto]:[Concepto3]],"Sin meta asignada en el periodo")</f>
        <v>0</v>
      </c>
      <c r="W4" s="38">
        <f>+T4+V4</f>
        <v>1</v>
      </c>
    </row>
    <row r="5" spans="1:23" s="38" customFormat="1" ht="59.95" customHeight="1" x14ac:dyDescent="0.3">
      <c r="A5" s="6" t="s">
        <v>184</v>
      </c>
      <c r="B5" s="6" t="s">
        <v>185</v>
      </c>
      <c r="C5" s="6" t="s">
        <v>215</v>
      </c>
      <c r="D5" s="6" t="s">
        <v>186</v>
      </c>
      <c r="E5" s="6" t="s">
        <v>308</v>
      </c>
      <c r="F5" s="7">
        <v>3</v>
      </c>
      <c r="G5" s="7">
        <v>3</v>
      </c>
      <c r="H5" s="8">
        <v>1</v>
      </c>
      <c r="I5" s="6" t="s">
        <v>28</v>
      </c>
      <c r="J5" s="6"/>
      <c r="K5" s="7"/>
      <c r="L5" s="7"/>
      <c r="M5" s="8" t="s">
        <v>29</v>
      </c>
      <c r="N5" s="6"/>
      <c r="O5" s="6"/>
      <c r="P5" s="7"/>
      <c r="Q5" s="7"/>
      <c r="R5" s="8" t="s">
        <v>29</v>
      </c>
      <c r="S5" s="6"/>
      <c r="T5" s="38">
        <f>+COUNTIF(Tabla133[[#This Row],[Concepto]:[Concepto3]],"Concepto Favorable")</f>
        <v>1</v>
      </c>
      <c r="U5" s="38">
        <f>+COUNTIF(Tabla133[[#This Row],[Concepto]:[Concepto3]],"Concepto No Favorable")</f>
        <v>0</v>
      </c>
      <c r="V5" s="38">
        <f>+COUNTIF(Tabla133[[#This Row],[Concepto]:[Concepto3]],"Sin meta asignada en el periodo")</f>
        <v>0</v>
      </c>
      <c r="W5" s="38">
        <f t="shared" ref="W5:W68" si="0">+T5+V5</f>
        <v>1</v>
      </c>
    </row>
    <row r="6" spans="1:23" s="38" customFormat="1" ht="59.95" customHeight="1" x14ac:dyDescent="0.3">
      <c r="A6" s="6" t="s">
        <v>187</v>
      </c>
      <c r="B6" s="6" t="s">
        <v>185</v>
      </c>
      <c r="C6" s="6" t="s">
        <v>215</v>
      </c>
      <c r="D6" s="6" t="s">
        <v>188</v>
      </c>
      <c r="E6" s="6" t="s">
        <v>309</v>
      </c>
      <c r="F6" s="7">
        <v>0</v>
      </c>
      <c r="G6" s="7">
        <v>0</v>
      </c>
      <c r="H6" s="8" t="s">
        <v>29</v>
      </c>
      <c r="I6" s="6" t="s">
        <v>32</v>
      </c>
      <c r="J6" s="6"/>
      <c r="K6" s="7"/>
      <c r="L6" s="7"/>
      <c r="M6" s="8" t="s">
        <v>29</v>
      </c>
      <c r="N6" s="6"/>
      <c r="O6" s="6"/>
      <c r="P6" s="7"/>
      <c r="Q6" s="7"/>
      <c r="R6" s="8" t="s">
        <v>29</v>
      </c>
      <c r="S6" s="6"/>
      <c r="T6" s="38">
        <f>+COUNTIF(Tabla133[[#This Row],[Concepto]:[Concepto3]],"Concepto Favorable")</f>
        <v>0</v>
      </c>
      <c r="U6" s="38">
        <f>+COUNTIF(Tabla133[[#This Row],[Concepto]:[Concepto3]],"Concepto No Favorable")</f>
        <v>0</v>
      </c>
      <c r="V6" s="38">
        <f>+COUNTIF(Tabla133[[#This Row],[Concepto]:[Concepto3]],"Sin meta asignada en el periodo")</f>
        <v>1</v>
      </c>
      <c r="W6" s="38">
        <f t="shared" si="0"/>
        <v>1</v>
      </c>
    </row>
    <row r="7" spans="1:23" s="38" customFormat="1" ht="59.95" customHeight="1" x14ac:dyDescent="0.3">
      <c r="A7" s="6" t="s">
        <v>189</v>
      </c>
      <c r="B7" s="6" t="s">
        <v>185</v>
      </c>
      <c r="C7" s="6" t="s">
        <v>215</v>
      </c>
      <c r="D7" s="6" t="s">
        <v>190</v>
      </c>
      <c r="E7" s="6" t="s">
        <v>310</v>
      </c>
      <c r="F7" s="7">
        <v>0</v>
      </c>
      <c r="G7" s="7">
        <v>0</v>
      </c>
      <c r="H7" s="8" t="s">
        <v>29</v>
      </c>
      <c r="I7" s="6" t="s">
        <v>28</v>
      </c>
      <c r="J7" s="6"/>
      <c r="K7" s="7"/>
      <c r="L7" s="7"/>
      <c r="M7" s="8" t="s">
        <v>29</v>
      </c>
      <c r="N7" s="6"/>
      <c r="O7" s="6"/>
      <c r="P7" s="7"/>
      <c r="Q7" s="7"/>
      <c r="R7" s="8" t="s">
        <v>29</v>
      </c>
      <c r="S7" s="6"/>
      <c r="T7" s="38">
        <f>+COUNTIF(Tabla133[[#This Row],[Concepto]:[Concepto3]],"Concepto Favorable")</f>
        <v>1</v>
      </c>
      <c r="U7" s="38">
        <f>+COUNTIF(Tabla133[[#This Row],[Concepto]:[Concepto3]],"Concepto No Favorable")</f>
        <v>0</v>
      </c>
      <c r="V7" s="38">
        <f>+COUNTIF(Tabla133[[#This Row],[Concepto]:[Concepto3]],"Sin meta asignada en el periodo")</f>
        <v>0</v>
      </c>
      <c r="W7" s="38">
        <f t="shared" si="0"/>
        <v>1</v>
      </c>
    </row>
    <row r="8" spans="1:23" s="38" customFormat="1" ht="59.95" customHeight="1" x14ac:dyDescent="0.3">
      <c r="A8" s="6" t="s">
        <v>191</v>
      </c>
      <c r="B8" s="6" t="s">
        <v>185</v>
      </c>
      <c r="C8" s="6" t="s">
        <v>215</v>
      </c>
      <c r="D8" s="6" t="s">
        <v>192</v>
      </c>
      <c r="E8" s="6" t="s">
        <v>311</v>
      </c>
      <c r="F8" s="7">
        <v>3</v>
      </c>
      <c r="G8" s="7">
        <v>3</v>
      </c>
      <c r="H8" s="8">
        <v>1</v>
      </c>
      <c r="I8" s="6" t="s">
        <v>28</v>
      </c>
      <c r="J8" s="6"/>
      <c r="K8" s="7"/>
      <c r="L8" s="7"/>
      <c r="M8" s="8" t="s">
        <v>29</v>
      </c>
      <c r="N8" s="6"/>
      <c r="O8" s="6"/>
      <c r="P8" s="7"/>
      <c r="Q8" s="7"/>
      <c r="R8" s="8" t="s">
        <v>29</v>
      </c>
      <c r="S8" s="6"/>
      <c r="T8" s="38">
        <f>+COUNTIF(Tabla133[[#This Row],[Concepto]:[Concepto3]],"Concepto Favorable")</f>
        <v>1</v>
      </c>
      <c r="U8" s="38">
        <f>+COUNTIF(Tabla133[[#This Row],[Concepto]:[Concepto3]],"Concepto No Favorable")</f>
        <v>0</v>
      </c>
      <c r="V8" s="38">
        <f>+COUNTIF(Tabla133[[#This Row],[Concepto]:[Concepto3]],"Sin meta asignada en el periodo")</f>
        <v>0</v>
      </c>
      <c r="W8" s="38">
        <f t="shared" si="0"/>
        <v>1</v>
      </c>
    </row>
    <row r="9" spans="1:23" s="38" customFormat="1" ht="59.95" customHeight="1" x14ac:dyDescent="0.3">
      <c r="A9" s="6" t="s">
        <v>53</v>
      </c>
      <c r="B9" s="6" t="s">
        <v>54</v>
      </c>
      <c r="C9" s="6" t="s">
        <v>215</v>
      </c>
      <c r="D9" s="6" t="s">
        <v>55</v>
      </c>
      <c r="E9" s="6" t="s">
        <v>312</v>
      </c>
      <c r="F9" s="7">
        <v>3</v>
      </c>
      <c r="G9" s="7">
        <v>3</v>
      </c>
      <c r="H9" s="8">
        <v>1</v>
      </c>
      <c r="I9" s="6" t="s">
        <v>28</v>
      </c>
      <c r="J9" s="6"/>
      <c r="K9" s="7"/>
      <c r="L9" s="7"/>
      <c r="M9" s="8" t="s">
        <v>29</v>
      </c>
      <c r="N9" s="6"/>
      <c r="O9" s="6"/>
      <c r="P9" s="7"/>
      <c r="Q9" s="7"/>
      <c r="R9" s="8" t="s">
        <v>29</v>
      </c>
      <c r="S9" s="6"/>
      <c r="T9" s="38">
        <f>+COUNTIF(Tabla133[[#This Row],[Concepto]:[Concepto3]],"Concepto Favorable")</f>
        <v>1</v>
      </c>
      <c r="U9" s="38">
        <f>+COUNTIF(Tabla133[[#This Row],[Concepto]:[Concepto3]],"Concepto No Favorable")</f>
        <v>0</v>
      </c>
      <c r="V9" s="38">
        <f>+COUNTIF(Tabla133[[#This Row],[Concepto]:[Concepto3]],"Sin meta asignada en el periodo")</f>
        <v>0</v>
      </c>
      <c r="W9" s="38">
        <f t="shared" si="0"/>
        <v>1</v>
      </c>
    </row>
    <row r="10" spans="1:23" s="38" customFormat="1" ht="59.95" customHeight="1" x14ac:dyDescent="0.3">
      <c r="A10" s="6" t="s">
        <v>56</v>
      </c>
      <c r="B10" s="6" t="s">
        <v>54</v>
      </c>
      <c r="C10" s="6" t="s">
        <v>215</v>
      </c>
      <c r="D10" s="6" t="s">
        <v>57</v>
      </c>
      <c r="E10" s="6" t="s">
        <v>314</v>
      </c>
      <c r="F10" s="7">
        <v>0</v>
      </c>
      <c r="G10" s="7">
        <v>0</v>
      </c>
      <c r="H10" s="8" t="s">
        <v>29</v>
      </c>
      <c r="I10" s="6" t="s">
        <v>28</v>
      </c>
      <c r="J10" s="6"/>
      <c r="K10" s="7"/>
      <c r="L10" s="7"/>
      <c r="M10" s="8" t="s">
        <v>29</v>
      </c>
      <c r="N10" s="6"/>
      <c r="O10" s="6"/>
      <c r="P10" s="7"/>
      <c r="Q10" s="7"/>
      <c r="R10" s="8" t="s">
        <v>29</v>
      </c>
      <c r="S10" s="6"/>
      <c r="T10" s="38">
        <f>+COUNTIF(Tabla133[[#This Row],[Concepto]:[Concepto3]],"Concepto Favorable")</f>
        <v>1</v>
      </c>
      <c r="U10" s="38">
        <f>+COUNTIF(Tabla133[[#This Row],[Concepto]:[Concepto3]],"Concepto No Favorable")</f>
        <v>0</v>
      </c>
      <c r="V10" s="38">
        <f>+COUNTIF(Tabla133[[#This Row],[Concepto]:[Concepto3]],"Sin meta asignada en el periodo")</f>
        <v>0</v>
      </c>
      <c r="W10" s="38">
        <f t="shared" si="0"/>
        <v>1</v>
      </c>
    </row>
    <row r="11" spans="1:23" s="38" customFormat="1" ht="59.95" customHeight="1" x14ac:dyDescent="0.3">
      <c r="A11" s="6" t="s">
        <v>58</v>
      </c>
      <c r="B11" s="6" t="s">
        <v>54</v>
      </c>
      <c r="C11" s="6" t="s">
        <v>215</v>
      </c>
      <c r="D11" s="6" t="s">
        <v>59</v>
      </c>
      <c r="E11" s="6"/>
      <c r="F11" s="7"/>
      <c r="G11" s="7"/>
      <c r="H11" s="8" t="s">
        <v>29</v>
      </c>
      <c r="I11" s="6"/>
      <c r="J11" s="6" t="s">
        <v>316</v>
      </c>
      <c r="K11" s="7">
        <v>7</v>
      </c>
      <c r="L11" s="7">
        <v>7</v>
      </c>
      <c r="M11" s="8">
        <v>1</v>
      </c>
      <c r="N11" s="6" t="s">
        <v>28</v>
      </c>
      <c r="O11" s="6"/>
      <c r="P11" s="7"/>
      <c r="Q11" s="7"/>
      <c r="R11" s="8" t="s">
        <v>29</v>
      </c>
      <c r="S11" s="6"/>
      <c r="T11" s="38">
        <f>+COUNTIF(Tabla133[[#This Row],[Concepto]:[Concepto3]],"Concepto Favorable")</f>
        <v>1</v>
      </c>
      <c r="U11" s="38">
        <f>+COUNTIF(Tabla133[[#This Row],[Concepto]:[Concepto3]],"Concepto No Favorable")</f>
        <v>0</v>
      </c>
      <c r="V11" s="38">
        <f>+COUNTIF(Tabla133[[#This Row],[Concepto]:[Concepto3]],"Sin meta asignada en el periodo")</f>
        <v>0</v>
      </c>
      <c r="W11" s="38">
        <f t="shared" si="0"/>
        <v>1</v>
      </c>
    </row>
    <row r="12" spans="1:23" s="38" customFormat="1" ht="59.95" customHeight="1" x14ac:dyDescent="0.3">
      <c r="A12" s="6" t="s">
        <v>97</v>
      </c>
      <c r="B12" s="6" t="s">
        <v>95</v>
      </c>
      <c r="C12" s="6" t="s">
        <v>215</v>
      </c>
      <c r="D12" s="6" t="s">
        <v>98</v>
      </c>
      <c r="E12" s="6"/>
      <c r="F12" s="7"/>
      <c r="G12" s="7"/>
      <c r="H12" s="8" t="s">
        <v>29</v>
      </c>
      <c r="I12" s="6"/>
      <c r="J12" s="6" t="s">
        <v>99</v>
      </c>
      <c r="K12" s="7">
        <v>4</v>
      </c>
      <c r="L12" s="7">
        <v>4</v>
      </c>
      <c r="M12" s="8">
        <v>1</v>
      </c>
      <c r="N12" s="6" t="s">
        <v>28</v>
      </c>
      <c r="O12" s="6"/>
      <c r="P12" s="7"/>
      <c r="Q12" s="7"/>
      <c r="R12" s="8" t="s">
        <v>29</v>
      </c>
      <c r="S12" s="6"/>
      <c r="T12" s="38">
        <f>+COUNTIF(Tabla133[[#This Row],[Concepto]:[Concepto3]],"Concepto Favorable")</f>
        <v>1</v>
      </c>
      <c r="U12" s="38">
        <f>+COUNTIF(Tabla133[[#This Row],[Concepto]:[Concepto3]],"Concepto No Favorable")</f>
        <v>0</v>
      </c>
      <c r="V12" s="38">
        <f>+COUNTIF(Tabla133[[#This Row],[Concepto]:[Concepto3]],"Sin meta asignada en el periodo")</f>
        <v>0</v>
      </c>
      <c r="W12" s="38">
        <f t="shared" si="0"/>
        <v>1</v>
      </c>
    </row>
    <row r="13" spans="1:23" s="38" customFormat="1" ht="59.95" customHeight="1" x14ac:dyDescent="0.3">
      <c r="A13" s="6" t="s">
        <v>104</v>
      </c>
      <c r="B13" s="6" t="s">
        <v>105</v>
      </c>
      <c r="C13" s="6" t="s">
        <v>215</v>
      </c>
      <c r="D13" s="6" t="s">
        <v>106</v>
      </c>
      <c r="E13" s="6" t="s">
        <v>338</v>
      </c>
      <c r="F13" s="7">
        <v>3</v>
      </c>
      <c r="G13" s="7">
        <v>3</v>
      </c>
      <c r="H13" s="8">
        <v>1</v>
      </c>
      <c r="I13" s="6" t="s">
        <v>47</v>
      </c>
      <c r="J13" s="6" t="s">
        <v>339</v>
      </c>
      <c r="K13" s="7">
        <v>3</v>
      </c>
      <c r="L13" s="7">
        <v>3</v>
      </c>
      <c r="M13" s="8">
        <v>1</v>
      </c>
      <c r="N13" s="6" t="s">
        <v>28</v>
      </c>
      <c r="O13" s="6"/>
      <c r="P13" s="7"/>
      <c r="Q13" s="7"/>
      <c r="R13" s="8" t="s">
        <v>29</v>
      </c>
      <c r="S13" s="6"/>
      <c r="T13" s="38">
        <f>+COUNTIF(Tabla133[[#This Row],[Concepto]:[Concepto3]],"Concepto Favorable")</f>
        <v>1</v>
      </c>
      <c r="U13" s="38">
        <f>+COUNTIF(Tabla133[[#This Row],[Concepto]:[Concepto3]],"Concepto No Favorable")</f>
        <v>1</v>
      </c>
      <c r="V13" s="38">
        <f>+COUNTIF(Tabla133[[#This Row],[Concepto]:[Concepto3]],"Sin meta asignada en el periodo")</f>
        <v>0</v>
      </c>
      <c r="W13" s="38">
        <f t="shared" si="0"/>
        <v>1</v>
      </c>
    </row>
    <row r="14" spans="1:23" s="38" customFormat="1" ht="59.95" customHeight="1" x14ac:dyDescent="0.3">
      <c r="A14" s="6" t="s">
        <v>109</v>
      </c>
      <c r="B14" s="6" t="s">
        <v>105</v>
      </c>
      <c r="C14" s="6" t="s">
        <v>215</v>
      </c>
      <c r="D14" s="6" t="s">
        <v>272</v>
      </c>
      <c r="E14" s="6" t="s">
        <v>341</v>
      </c>
      <c r="F14" s="7">
        <v>3</v>
      </c>
      <c r="G14" s="7">
        <v>3</v>
      </c>
      <c r="H14" s="8">
        <v>1</v>
      </c>
      <c r="I14" s="6" t="s">
        <v>28</v>
      </c>
      <c r="J14" s="6"/>
      <c r="K14" s="7"/>
      <c r="L14" s="7"/>
      <c r="M14" s="8" t="s">
        <v>29</v>
      </c>
      <c r="N14" s="6"/>
      <c r="O14" s="6"/>
      <c r="P14" s="7"/>
      <c r="Q14" s="7"/>
      <c r="R14" s="8" t="s">
        <v>29</v>
      </c>
      <c r="S14" s="6"/>
      <c r="T14" s="38">
        <f>+COUNTIF(Tabla133[[#This Row],[Concepto]:[Concepto3]],"Concepto Favorable")</f>
        <v>1</v>
      </c>
      <c r="U14" s="38">
        <f>+COUNTIF(Tabla133[[#This Row],[Concepto]:[Concepto3]],"Concepto No Favorable")</f>
        <v>0</v>
      </c>
      <c r="V14" s="38">
        <f>+COUNTIF(Tabla133[[#This Row],[Concepto]:[Concepto3]],"Sin meta asignada en el periodo")</f>
        <v>0</v>
      </c>
      <c r="W14" s="38">
        <f t="shared" si="0"/>
        <v>1</v>
      </c>
    </row>
    <row r="15" spans="1:23" s="38" customFormat="1" ht="59.95" customHeight="1" x14ac:dyDescent="0.3">
      <c r="A15" s="6" t="s">
        <v>110</v>
      </c>
      <c r="B15" s="6" t="s">
        <v>111</v>
      </c>
      <c r="C15" s="6" t="s">
        <v>215</v>
      </c>
      <c r="D15" s="6" t="s">
        <v>112</v>
      </c>
      <c r="E15" s="6" t="s">
        <v>358</v>
      </c>
      <c r="F15" s="7">
        <v>3</v>
      </c>
      <c r="G15" s="7">
        <v>3</v>
      </c>
      <c r="H15" s="8">
        <v>1</v>
      </c>
      <c r="I15" s="6" t="s">
        <v>28</v>
      </c>
      <c r="J15" s="6"/>
      <c r="K15" s="7"/>
      <c r="L15" s="7"/>
      <c r="M15" s="8" t="s">
        <v>29</v>
      </c>
      <c r="N15" s="6"/>
      <c r="O15" s="6"/>
      <c r="P15" s="7"/>
      <c r="Q15" s="7"/>
      <c r="R15" s="8" t="s">
        <v>29</v>
      </c>
      <c r="S15" s="6"/>
      <c r="T15" s="38">
        <f>+COUNTIF(Tabla133[[#This Row],[Concepto]:[Concepto3]],"Concepto Favorable")</f>
        <v>1</v>
      </c>
      <c r="U15" s="38">
        <f>+COUNTIF(Tabla133[[#This Row],[Concepto]:[Concepto3]],"Concepto No Favorable")</f>
        <v>0</v>
      </c>
      <c r="V15" s="38">
        <f>+COUNTIF(Tabla133[[#This Row],[Concepto]:[Concepto3]],"Sin meta asignada en el periodo")</f>
        <v>0</v>
      </c>
      <c r="W15" s="38">
        <f t="shared" si="0"/>
        <v>1</v>
      </c>
    </row>
    <row r="16" spans="1:23" s="38" customFormat="1" ht="59.95" customHeight="1" x14ac:dyDescent="0.3">
      <c r="A16" s="6" t="s">
        <v>114</v>
      </c>
      <c r="B16" s="6" t="s">
        <v>111</v>
      </c>
      <c r="C16" s="6" t="s">
        <v>215</v>
      </c>
      <c r="D16" s="6" t="s">
        <v>216</v>
      </c>
      <c r="E16" s="6"/>
      <c r="F16" s="7"/>
      <c r="G16" s="7"/>
      <c r="H16" s="8" t="s">
        <v>29</v>
      </c>
      <c r="I16" s="6"/>
      <c r="J16" s="6" t="s">
        <v>362</v>
      </c>
      <c r="K16" s="7">
        <v>0</v>
      </c>
      <c r="L16" s="7">
        <v>0</v>
      </c>
      <c r="M16" s="8" t="s">
        <v>29</v>
      </c>
      <c r="N16" s="6" t="s">
        <v>32</v>
      </c>
      <c r="O16" s="6"/>
      <c r="P16" s="7"/>
      <c r="Q16" s="7"/>
      <c r="R16" s="8" t="s">
        <v>29</v>
      </c>
      <c r="S16" s="6"/>
      <c r="T16" s="38">
        <f>+COUNTIF(Tabla133[[#This Row],[Concepto]:[Concepto3]],"Concepto Favorable")</f>
        <v>0</v>
      </c>
      <c r="U16" s="38">
        <f>+COUNTIF(Tabla133[[#This Row],[Concepto]:[Concepto3]],"Concepto No Favorable")</f>
        <v>0</v>
      </c>
      <c r="V16" s="38">
        <f>+COUNTIF(Tabla133[[#This Row],[Concepto]:[Concepto3]],"Sin meta asignada en el periodo")</f>
        <v>1</v>
      </c>
      <c r="W16" s="38">
        <f t="shared" si="0"/>
        <v>1</v>
      </c>
    </row>
    <row r="17" spans="1:23" s="38" customFormat="1" ht="59.95" customHeight="1" x14ac:dyDescent="0.3">
      <c r="A17" s="6" t="s">
        <v>70</v>
      </c>
      <c r="B17" s="6" t="s">
        <v>71</v>
      </c>
      <c r="C17" s="6" t="s">
        <v>215</v>
      </c>
      <c r="D17" s="6" t="s">
        <v>72</v>
      </c>
      <c r="E17" s="6" t="s">
        <v>363</v>
      </c>
      <c r="F17" s="7">
        <v>24</v>
      </c>
      <c r="G17" s="7">
        <v>24</v>
      </c>
      <c r="H17" s="8">
        <v>1</v>
      </c>
      <c r="I17" s="6" t="s">
        <v>28</v>
      </c>
      <c r="J17" s="6" t="s">
        <v>73</v>
      </c>
      <c r="K17" s="7">
        <v>0</v>
      </c>
      <c r="L17" s="7">
        <v>0</v>
      </c>
      <c r="M17" s="8" t="s">
        <v>29</v>
      </c>
      <c r="N17" s="6" t="s">
        <v>28</v>
      </c>
      <c r="O17" s="6" t="s">
        <v>364</v>
      </c>
      <c r="P17" s="7">
        <v>1</v>
      </c>
      <c r="Q17" s="7">
        <v>1</v>
      </c>
      <c r="R17" s="8">
        <v>1</v>
      </c>
      <c r="S17" s="6" t="s">
        <v>28</v>
      </c>
      <c r="T17" s="38">
        <f>+COUNTIF(Tabla133[[#This Row],[Concepto]:[Concepto3]],"Concepto Favorable")</f>
        <v>3</v>
      </c>
      <c r="U17" s="38">
        <f>+COUNTIF(Tabla133[[#This Row],[Concepto]:[Concepto3]],"Concepto No Favorable")</f>
        <v>0</v>
      </c>
      <c r="V17" s="38">
        <f>+COUNTIF(Tabla133[[#This Row],[Concepto]:[Concepto3]],"Sin meta asignada en el periodo")</f>
        <v>0</v>
      </c>
      <c r="W17" s="38">
        <f t="shared" si="0"/>
        <v>3</v>
      </c>
    </row>
    <row r="18" spans="1:23" s="38" customFormat="1" ht="59.95" customHeight="1" x14ac:dyDescent="0.3">
      <c r="A18" s="6" t="s">
        <v>74</v>
      </c>
      <c r="B18" s="6" t="s">
        <v>71</v>
      </c>
      <c r="C18" s="6" t="s">
        <v>215</v>
      </c>
      <c r="D18" s="6" t="s">
        <v>75</v>
      </c>
      <c r="E18" s="6" t="s">
        <v>363</v>
      </c>
      <c r="F18" s="7">
        <v>24</v>
      </c>
      <c r="G18" s="7">
        <v>24</v>
      </c>
      <c r="H18" s="8">
        <v>1</v>
      </c>
      <c r="I18" s="6" t="s">
        <v>28</v>
      </c>
      <c r="J18" s="6"/>
      <c r="K18" s="7"/>
      <c r="L18" s="7"/>
      <c r="M18" s="8" t="s">
        <v>29</v>
      </c>
      <c r="N18" s="6"/>
      <c r="O18" s="6" t="s">
        <v>364</v>
      </c>
      <c r="P18" s="7">
        <v>1</v>
      </c>
      <c r="Q18" s="7">
        <v>1</v>
      </c>
      <c r="R18" s="8">
        <v>1</v>
      </c>
      <c r="S18" s="6" t="s">
        <v>28</v>
      </c>
      <c r="T18" s="38">
        <f>+COUNTIF(Tabla133[[#This Row],[Concepto]:[Concepto3]],"Concepto Favorable")</f>
        <v>2</v>
      </c>
      <c r="U18" s="38">
        <f>+COUNTIF(Tabla133[[#This Row],[Concepto]:[Concepto3]],"Concepto No Favorable")</f>
        <v>0</v>
      </c>
      <c r="V18" s="38">
        <f>+COUNTIF(Tabla133[[#This Row],[Concepto]:[Concepto3]],"Sin meta asignada en el periodo")</f>
        <v>0</v>
      </c>
      <c r="W18" s="38">
        <f t="shared" si="0"/>
        <v>2</v>
      </c>
    </row>
    <row r="19" spans="1:23" s="38" customFormat="1" ht="59.95" customHeight="1" x14ac:dyDescent="0.3">
      <c r="A19" s="6" t="s">
        <v>265</v>
      </c>
      <c r="B19" s="6" t="s">
        <v>27</v>
      </c>
      <c r="C19" s="6" t="s">
        <v>217</v>
      </c>
      <c r="D19" s="6" t="s">
        <v>96</v>
      </c>
      <c r="E19" s="6"/>
      <c r="F19" s="7"/>
      <c r="G19" s="7"/>
      <c r="H19" s="8" t="s">
        <v>29</v>
      </c>
      <c r="I19" s="6"/>
      <c r="J19" s="6"/>
      <c r="K19" s="7"/>
      <c r="L19" s="7"/>
      <c r="M19" s="8" t="s">
        <v>29</v>
      </c>
      <c r="N19" s="6"/>
      <c r="O19" s="6" t="s">
        <v>294</v>
      </c>
      <c r="P19" s="7">
        <v>1</v>
      </c>
      <c r="Q19" s="7">
        <v>1</v>
      </c>
      <c r="R19" s="8">
        <v>1</v>
      </c>
      <c r="S19" s="6" t="s">
        <v>28</v>
      </c>
      <c r="T19" s="38">
        <f>+COUNTIF(Tabla133[[#This Row],[Concepto]:[Concepto3]],"Concepto Favorable")</f>
        <v>1</v>
      </c>
      <c r="U19" s="38">
        <f>+COUNTIF(Tabla133[[#This Row],[Concepto]:[Concepto3]],"Concepto No Favorable")</f>
        <v>0</v>
      </c>
      <c r="V19" s="38">
        <f>+COUNTIF(Tabla133[[#This Row],[Concepto]:[Concepto3]],"Sin meta asignada en el periodo")</f>
        <v>0</v>
      </c>
      <c r="W19" s="38">
        <f t="shared" si="0"/>
        <v>1</v>
      </c>
    </row>
    <row r="20" spans="1:23" s="38" customFormat="1" ht="59.95" customHeight="1" x14ac:dyDescent="0.3">
      <c r="A20" s="6" t="s">
        <v>184</v>
      </c>
      <c r="B20" s="6" t="s">
        <v>185</v>
      </c>
      <c r="C20" s="6" t="s">
        <v>217</v>
      </c>
      <c r="D20" s="6" t="s">
        <v>186</v>
      </c>
      <c r="E20" s="6" t="s">
        <v>308</v>
      </c>
      <c r="F20" s="7">
        <v>3</v>
      </c>
      <c r="G20" s="7">
        <v>3</v>
      </c>
      <c r="H20" s="8">
        <v>1</v>
      </c>
      <c r="I20" s="6" t="s">
        <v>28</v>
      </c>
      <c r="J20" s="6"/>
      <c r="K20" s="7"/>
      <c r="L20" s="7"/>
      <c r="M20" s="8" t="s">
        <v>29</v>
      </c>
      <c r="N20" s="6"/>
      <c r="O20" s="6"/>
      <c r="P20" s="7"/>
      <c r="Q20" s="7"/>
      <c r="R20" s="8" t="s">
        <v>29</v>
      </c>
      <c r="S20" s="6"/>
      <c r="T20" s="38">
        <f>+COUNTIF(Tabla133[[#This Row],[Concepto]:[Concepto3]],"Concepto Favorable")</f>
        <v>1</v>
      </c>
      <c r="U20" s="38">
        <f>+COUNTIF(Tabla133[[#This Row],[Concepto]:[Concepto3]],"Concepto No Favorable")</f>
        <v>0</v>
      </c>
      <c r="V20" s="38">
        <f>+COUNTIF(Tabla133[[#This Row],[Concepto]:[Concepto3]],"Sin meta asignada en el periodo")</f>
        <v>0</v>
      </c>
      <c r="W20" s="38">
        <f t="shared" si="0"/>
        <v>1</v>
      </c>
    </row>
    <row r="21" spans="1:23" s="38" customFormat="1" ht="59.95" customHeight="1" x14ac:dyDescent="0.3">
      <c r="A21" s="6" t="s">
        <v>187</v>
      </c>
      <c r="B21" s="6" t="s">
        <v>185</v>
      </c>
      <c r="C21" s="6" t="s">
        <v>217</v>
      </c>
      <c r="D21" s="6" t="s">
        <v>188</v>
      </c>
      <c r="E21" s="6" t="s">
        <v>309</v>
      </c>
      <c r="F21" s="7">
        <v>0</v>
      </c>
      <c r="G21" s="7">
        <v>0</v>
      </c>
      <c r="H21" s="8" t="s">
        <v>29</v>
      </c>
      <c r="I21" s="6" t="s">
        <v>32</v>
      </c>
      <c r="J21" s="6"/>
      <c r="K21" s="7"/>
      <c r="L21" s="7"/>
      <c r="M21" s="8" t="s">
        <v>29</v>
      </c>
      <c r="N21" s="6"/>
      <c r="O21" s="6"/>
      <c r="P21" s="7"/>
      <c r="Q21" s="7"/>
      <c r="R21" s="8" t="s">
        <v>29</v>
      </c>
      <c r="S21" s="6"/>
      <c r="T21" s="38">
        <f>+COUNTIF(Tabla133[[#This Row],[Concepto]:[Concepto3]],"Concepto Favorable")</f>
        <v>0</v>
      </c>
      <c r="U21" s="38">
        <f>+COUNTIF(Tabla133[[#This Row],[Concepto]:[Concepto3]],"Concepto No Favorable")</f>
        <v>0</v>
      </c>
      <c r="V21" s="38">
        <f>+COUNTIF(Tabla133[[#This Row],[Concepto]:[Concepto3]],"Sin meta asignada en el periodo")</f>
        <v>1</v>
      </c>
      <c r="W21" s="38">
        <f t="shared" si="0"/>
        <v>1</v>
      </c>
    </row>
    <row r="22" spans="1:23" s="38" customFormat="1" ht="59.95" customHeight="1" x14ac:dyDescent="0.3">
      <c r="A22" s="6" t="s">
        <v>189</v>
      </c>
      <c r="B22" s="6" t="s">
        <v>185</v>
      </c>
      <c r="C22" s="6" t="s">
        <v>217</v>
      </c>
      <c r="D22" s="6" t="s">
        <v>190</v>
      </c>
      <c r="E22" s="6" t="s">
        <v>310</v>
      </c>
      <c r="F22" s="7">
        <v>6</v>
      </c>
      <c r="G22" s="7">
        <v>6</v>
      </c>
      <c r="H22" s="8">
        <v>1</v>
      </c>
      <c r="I22" s="6" t="s">
        <v>28</v>
      </c>
      <c r="J22" s="6"/>
      <c r="K22" s="7"/>
      <c r="L22" s="7"/>
      <c r="M22" s="8" t="s">
        <v>29</v>
      </c>
      <c r="N22" s="6"/>
      <c r="O22" s="6"/>
      <c r="P22" s="7"/>
      <c r="Q22" s="7"/>
      <c r="R22" s="8" t="s">
        <v>29</v>
      </c>
      <c r="S22" s="6"/>
      <c r="T22" s="38">
        <f>+COUNTIF(Tabla133[[#This Row],[Concepto]:[Concepto3]],"Concepto Favorable")</f>
        <v>1</v>
      </c>
      <c r="U22" s="38">
        <f>+COUNTIF(Tabla133[[#This Row],[Concepto]:[Concepto3]],"Concepto No Favorable")</f>
        <v>0</v>
      </c>
      <c r="V22" s="38">
        <f>+COUNTIF(Tabla133[[#This Row],[Concepto]:[Concepto3]],"Sin meta asignada en el periodo")</f>
        <v>0</v>
      </c>
      <c r="W22" s="38">
        <f t="shared" si="0"/>
        <v>1</v>
      </c>
    </row>
    <row r="23" spans="1:23" s="38" customFormat="1" ht="59.95" customHeight="1" x14ac:dyDescent="0.3">
      <c r="A23" s="6" t="s">
        <v>191</v>
      </c>
      <c r="B23" s="6" t="s">
        <v>185</v>
      </c>
      <c r="C23" s="6" t="s">
        <v>217</v>
      </c>
      <c r="D23" s="6" t="s">
        <v>192</v>
      </c>
      <c r="E23" s="6" t="s">
        <v>311</v>
      </c>
      <c r="F23" s="7">
        <v>3</v>
      </c>
      <c r="G23" s="7">
        <v>3</v>
      </c>
      <c r="H23" s="8">
        <v>1</v>
      </c>
      <c r="I23" s="6" t="s">
        <v>28</v>
      </c>
      <c r="J23" s="6"/>
      <c r="K23" s="7"/>
      <c r="L23" s="7"/>
      <c r="M23" s="8" t="s">
        <v>29</v>
      </c>
      <c r="N23" s="6"/>
      <c r="O23" s="6"/>
      <c r="P23" s="7"/>
      <c r="Q23" s="7"/>
      <c r="R23" s="8" t="s">
        <v>29</v>
      </c>
      <c r="S23" s="6"/>
      <c r="T23" s="38">
        <f>+COUNTIF(Tabla133[[#This Row],[Concepto]:[Concepto3]],"Concepto Favorable")</f>
        <v>1</v>
      </c>
      <c r="U23" s="38">
        <f>+COUNTIF(Tabla133[[#This Row],[Concepto]:[Concepto3]],"Concepto No Favorable")</f>
        <v>0</v>
      </c>
      <c r="V23" s="38">
        <f>+COUNTIF(Tabla133[[#This Row],[Concepto]:[Concepto3]],"Sin meta asignada en el periodo")</f>
        <v>0</v>
      </c>
      <c r="W23" s="38">
        <f t="shared" si="0"/>
        <v>1</v>
      </c>
    </row>
    <row r="24" spans="1:23" s="38" customFormat="1" ht="59.95" customHeight="1" x14ac:dyDescent="0.3">
      <c r="A24" s="6" t="s">
        <v>53</v>
      </c>
      <c r="B24" s="6" t="s">
        <v>54</v>
      </c>
      <c r="C24" s="6" t="s">
        <v>217</v>
      </c>
      <c r="D24" s="6" t="s">
        <v>55</v>
      </c>
      <c r="E24" s="6" t="s">
        <v>312</v>
      </c>
      <c r="F24" s="7">
        <v>1</v>
      </c>
      <c r="G24" s="7">
        <v>1</v>
      </c>
      <c r="H24" s="8">
        <v>1</v>
      </c>
      <c r="I24" s="6" t="s">
        <v>28</v>
      </c>
      <c r="J24" s="6"/>
      <c r="K24" s="7"/>
      <c r="L24" s="7"/>
      <c r="M24" s="8" t="s">
        <v>29</v>
      </c>
      <c r="N24" s="6"/>
      <c r="O24" s="6"/>
      <c r="P24" s="7"/>
      <c r="Q24" s="7"/>
      <c r="R24" s="8" t="s">
        <v>29</v>
      </c>
      <c r="S24" s="6"/>
      <c r="T24" s="38">
        <f>+COUNTIF(Tabla133[[#This Row],[Concepto]:[Concepto3]],"Concepto Favorable")</f>
        <v>1</v>
      </c>
      <c r="U24" s="38">
        <f>+COUNTIF(Tabla133[[#This Row],[Concepto]:[Concepto3]],"Concepto No Favorable")</f>
        <v>0</v>
      </c>
      <c r="V24" s="38">
        <f>+COUNTIF(Tabla133[[#This Row],[Concepto]:[Concepto3]],"Sin meta asignada en el periodo")</f>
        <v>0</v>
      </c>
      <c r="W24" s="38">
        <f t="shared" si="0"/>
        <v>1</v>
      </c>
    </row>
    <row r="25" spans="1:23" s="38" customFormat="1" ht="59.95" customHeight="1" x14ac:dyDescent="0.3">
      <c r="A25" s="6" t="s">
        <v>56</v>
      </c>
      <c r="B25" s="6" t="s">
        <v>54</v>
      </c>
      <c r="C25" s="6" t="s">
        <v>217</v>
      </c>
      <c r="D25" s="6" t="s">
        <v>57</v>
      </c>
      <c r="E25" s="6" t="s">
        <v>314</v>
      </c>
      <c r="F25" s="7">
        <v>1</v>
      </c>
      <c r="G25" s="7">
        <v>1</v>
      </c>
      <c r="H25" s="8">
        <v>1</v>
      </c>
      <c r="I25" s="6" t="s">
        <v>28</v>
      </c>
      <c r="J25" s="6"/>
      <c r="K25" s="7"/>
      <c r="L25" s="7"/>
      <c r="M25" s="8" t="s">
        <v>29</v>
      </c>
      <c r="N25" s="6"/>
      <c r="O25" s="6"/>
      <c r="P25" s="7"/>
      <c r="Q25" s="7"/>
      <c r="R25" s="8" t="s">
        <v>29</v>
      </c>
      <c r="S25" s="6"/>
      <c r="T25" s="38">
        <f>+COUNTIF(Tabla133[[#This Row],[Concepto]:[Concepto3]],"Concepto Favorable")</f>
        <v>1</v>
      </c>
      <c r="U25" s="38">
        <f>+COUNTIF(Tabla133[[#This Row],[Concepto]:[Concepto3]],"Concepto No Favorable")</f>
        <v>0</v>
      </c>
      <c r="V25" s="38">
        <f>+COUNTIF(Tabla133[[#This Row],[Concepto]:[Concepto3]],"Sin meta asignada en el periodo")</f>
        <v>0</v>
      </c>
      <c r="W25" s="38">
        <f t="shared" si="0"/>
        <v>1</v>
      </c>
    </row>
    <row r="26" spans="1:23" s="38" customFormat="1" ht="59.95" customHeight="1" x14ac:dyDescent="0.3">
      <c r="A26" s="6" t="s">
        <v>58</v>
      </c>
      <c r="B26" s="6" t="s">
        <v>54</v>
      </c>
      <c r="C26" s="6" t="s">
        <v>217</v>
      </c>
      <c r="D26" s="6" t="s">
        <v>59</v>
      </c>
      <c r="E26" s="6"/>
      <c r="F26" s="7"/>
      <c r="G26" s="7"/>
      <c r="H26" s="8" t="s">
        <v>29</v>
      </c>
      <c r="I26" s="6"/>
      <c r="J26" s="6" t="s">
        <v>316</v>
      </c>
      <c r="K26" s="7">
        <v>0</v>
      </c>
      <c r="L26" s="7">
        <v>1</v>
      </c>
      <c r="M26" s="8" t="s">
        <v>29</v>
      </c>
      <c r="N26" s="6" t="s">
        <v>28</v>
      </c>
      <c r="O26" s="6"/>
      <c r="P26" s="7"/>
      <c r="Q26" s="7"/>
      <c r="R26" s="8" t="s">
        <v>29</v>
      </c>
      <c r="S26" s="6"/>
      <c r="T26" s="38">
        <f>+COUNTIF(Tabla133[[#This Row],[Concepto]:[Concepto3]],"Concepto Favorable")</f>
        <v>1</v>
      </c>
      <c r="U26" s="38">
        <f>+COUNTIF(Tabla133[[#This Row],[Concepto]:[Concepto3]],"Concepto No Favorable")</f>
        <v>0</v>
      </c>
      <c r="V26" s="38">
        <f>+COUNTIF(Tabla133[[#This Row],[Concepto]:[Concepto3]],"Sin meta asignada en el periodo")</f>
        <v>0</v>
      </c>
      <c r="W26" s="38">
        <f t="shared" si="0"/>
        <v>1</v>
      </c>
    </row>
    <row r="27" spans="1:23" s="38" customFormat="1" ht="59.95" customHeight="1" x14ac:dyDescent="0.3">
      <c r="A27" s="6" t="s">
        <v>97</v>
      </c>
      <c r="B27" s="6" t="s">
        <v>95</v>
      </c>
      <c r="C27" s="6" t="s">
        <v>217</v>
      </c>
      <c r="D27" s="6" t="s">
        <v>98</v>
      </c>
      <c r="E27" s="6"/>
      <c r="F27" s="7"/>
      <c r="G27" s="7"/>
      <c r="H27" s="8" t="s">
        <v>29</v>
      </c>
      <c r="I27" s="6"/>
      <c r="J27" s="6" t="s">
        <v>99</v>
      </c>
      <c r="K27" s="7">
        <v>0</v>
      </c>
      <c r="L27" s="7">
        <v>1</v>
      </c>
      <c r="M27" s="8" t="s">
        <v>29</v>
      </c>
      <c r="N27" s="6" t="s">
        <v>28</v>
      </c>
      <c r="O27" s="6"/>
      <c r="P27" s="7"/>
      <c r="Q27" s="7"/>
      <c r="R27" s="8" t="s">
        <v>29</v>
      </c>
      <c r="S27" s="6"/>
      <c r="T27" s="38">
        <f>+COUNTIF(Tabla133[[#This Row],[Concepto]:[Concepto3]],"Concepto Favorable")</f>
        <v>1</v>
      </c>
      <c r="U27" s="38">
        <f>+COUNTIF(Tabla133[[#This Row],[Concepto]:[Concepto3]],"Concepto No Favorable")</f>
        <v>0</v>
      </c>
      <c r="V27" s="38">
        <f>+COUNTIF(Tabla133[[#This Row],[Concepto]:[Concepto3]],"Sin meta asignada en el periodo")</f>
        <v>0</v>
      </c>
      <c r="W27" s="38">
        <f t="shared" si="0"/>
        <v>1</v>
      </c>
    </row>
    <row r="28" spans="1:23" s="38" customFormat="1" ht="59.95" customHeight="1" x14ac:dyDescent="0.3">
      <c r="A28" s="6" t="s">
        <v>104</v>
      </c>
      <c r="B28" s="6" t="s">
        <v>105</v>
      </c>
      <c r="C28" s="6" t="s">
        <v>217</v>
      </c>
      <c r="D28" s="6" t="s">
        <v>106</v>
      </c>
      <c r="E28" s="6" t="s">
        <v>338</v>
      </c>
      <c r="F28" s="7">
        <v>3</v>
      </c>
      <c r="G28" s="7">
        <v>3</v>
      </c>
      <c r="H28" s="8">
        <v>1</v>
      </c>
      <c r="I28" s="6" t="s">
        <v>28</v>
      </c>
      <c r="J28" s="6" t="s">
        <v>339</v>
      </c>
      <c r="K28" s="7">
        <v>0</v>
      </c>
      <c r="L28" s="7">
        <v>3</v>
      </c>
      <c r="M28" s="8" t="s">
        <v>29</v>
      </c>
      <c r="N28" s="6" t="s">
        <v>28</v>
      </c>
      <c r="O28" s="6"/>
      <c r="P28" s="7"/>
      <c r="Q28" s="7"/>
      <c r="R28" s="8" t="s">
        <v>29</v>
      </c>
      <c r="S28" s="6"/>
      <c r="T28" s="38">
        <f>+COUNTIF(Tabla133[[#This Row],[Concepto]:[Concepto3]],"Concepto Favorable")</f>
        <v>2</v>
      </c>
      <c r="U28" s="38">
        <f>+COUNTIF(Tabla133[[#This Row],[Concepto]:[Concepto3]],"Concepto No Favorable")</f>
        <v>0</v>
      </c>
      <c r="V28" s="38">
        <f>+COUNTIF(Tabla133[[#This Row],[Concepto]:[Concepto3]],"Sin meta asignada en el periodo")</f>
        <v>0</v>
      </c>
      <c r="W28" s="38">
        <f t="shared" si="0"/>
        <v>2</v>
      </c>
    </row>
    <row r="29" spans="1:23" s="38" customFormat="1" ht="59.95" customHeight="1" x14ac:dyDescent="0.3">
      <c r="A29" s="6" t="s">
        <v>109</v>
      </c>
      <c r="B29" s="6" t="s">
        <v>105</v>
      </c>
      <c r="C29" s="6" t="s">
        <v>217</v>
      </c>
      <c r="D29" s="6" t="s">
        <v>272</v>
      </c>
      <c r="E29" s="6" t="s">
        <v>341</v>
      </c>
      <c r="F29" s="7">
        <v>3</v>
      </c>
      <c r="G29" s="7">
        <v>3</v>
      </c>
      <c r="H29" s="8">
        <v>1</v>
      </c>
      <c r="I29" s="6" t="s">
        <v>28</v>
      </c>
      <c r="J29" s="6"/>
      <c r="K29" s="7"/>
      <c r="L29" s="7"/>
      <c r="M29" s="8" t="s">
        <v>29</v>
      </c>
      <c r="N29" s="6"/>
      <c r="O29" s="6"/>
      <c r="P29" s="7"/>
      <c r="Q29" s="7"/>
      <c r="R29" s="8" t="s">
        <v>29</v>
      </c>
      <c r="S29" s="6"/>
      <c r="T29" s="38">
        <f>+COUNTIF(Tabla133[[#This Row],[Concepto]:[Concepto3]],"Concepto Favorable")</f>
        <v>1</v>
      </c>
      <c r="U29" s="38">
        <f>+COUNTIF(Tabla133[[#This Row],[Concepto]:[Concepto3]],"Concepto No Favorable")</f>
        <v>0</v>
      </c>
      <c r="V29" s="38">
        <f>+COUNTIF(Tabla133[[#This Row],[Concepto]:[Concepto3]],"Sin meta asignada en el periodo")</f>
        <v>0</v>
      </c>
      <c r="W29" s="38">
        <f t="shared" si="0"/>
        <v>1</v>
      </c>
    </row>
    <row r="30" spans="1:23" s="38" customFormat="1" ht="59.95" customHeight="1" x14ac:dyDescent="0.3">
      <c r="A30" s="6" t="s">
        <v>110</v>
      </c>
      <c r="B30" s="6" t="s">
        <v>111</v>
      </c>
      <c r="C30" s="6" t="s">
        <v>217</v>
      </c>
      <c r="D30" s="6" t="s">
        <v>112</v>
      </c>
      <c r="E30" s="6" t="s">
        <v>358</v>
      </c>
      <c r="F30" s="7">
        <v>3</v>
      </c>
      <c r="G30" s="7">
        <v>3</v>
      </c>
      <c r="H30" s="8">
        <v>1</v>
      </c>
      <c r="I30" s="6" t="s">
        <v>28</v>
      </c>
      <c r="J30" s="6"/>
      <c r="K30" s="7"/>
      <c r="L30" s="7"/>
      <c r="M30" s="8" t="s">
        <v>29</v>
      </c>
      <c r="N30" s="6"/>
      <c r="O30" s="6"/>
      <c r="P30" s="7"/>
      <c r="Q30" s="7"/>
      <c r="R30" s="8" t="s">
        <v>29</v>
      </c>
      <c r="S30" s="6"/>
      <c r="T30" s="38">
        <f>+COUNTIF(Tabla133[[#This Row],[Concepto]:[Concepto3]],"Concepto Favorable")</f>
        <v>1</v>
      </c>
      <c r="U30" s="38">
        <f>+COUNTIF(Tabla133[[#This Row],[Concepto]:[Concepto3]],"Concepto No Favorable")</f>
        <v>0</v>
      </c>
      <c r="V30" s="38">
        <f>+COUNTIF(Tabla133[[#This Row],[Concepto]:[Concepto3]],"Sin meta asignada en el periodo")</f>
        <v>0</v>
      </c>
      <c r="W30" s="38">
        <f t="shared" si="0"/>
        <v>1</v>
      </c>
    </row>
    <row r="31" spans="1:23" s="38" customFormat="1" ht="59.95" customHeight="1" x14ac:dyDescent="0.3">
      <c r="A31" s="6" t="s">
        <v>114</v>
      </c>
      <c r="B31" s="6" t="s">
        <v>111</v>
      </c>
      <c r="C31" s="6" t="s">
        <v>217</v>
      </c>
      <c r="D31" s="6" t="s">
        <v>216</v>
      </c>
      <c r="E31" s="6"/>
      <c r="F31" s="7"/>
      <c r="G31" s="7"/>
      <c r="H31" s="8" t="s">
        <v>29</v>
      </c>
      <c r="I31" s="6"/>
      <c r="J31" s="6" t="s">
        <v>362</v>
      </c>
      <c r="K31" s="7">
        <v>0</v>
      </c>
      <c r="L31" s="7">
        <v>1</v>
      </c>
      <c r="M31" s="8" t="s">
        <v>29</v>
      </c>
      <c r="N31" s="6" t="s">
        <v>32</v>
      </c>
      <c r="O31" s="6"/>
      <c r="P31" s="7"/>
      <c r="Q31" s="7"/>
      <c r="R31" s="8" t="s">
        <v>29</v>
      </c>
      <c r="S31" s="6"/>
      <c r="T31" s="38">
        <f>+COUNTIF(Tabla133[[#This Row],[Concepto]:[Concepto3]],"Concepto Favorable")</f>
        <v>0</v>
      </c>
      <c r="U31" s="38">
        <f>+COUNTIF(Tabla133[[#This Row],[Concepto]:[Concepto3]],"Concepto No Favorable")</f>
        <v>0</v>
      </c>
      <c r="V31" s="38">
        <f>+COUNTIF(Tabla133[[#This Row],[Concepto]:[Concepto3]],"Sin meta asignada en el periodo")</f>
        <v>1</v>
      </c>
      <c r="W31" s="38">
        <f t="shared" si="0"/>
        <v>1</v>
      </c>
    </row>
    <row r="32" spans="1:23" s="38" customFormat="1" ht="59.95" customHeight="1" x14ac:dyDescent="0.3">
      <c r="A32" s="6" t="s">
        <v>70</v>
      </c>
      <c r="B32" s="6" t="s">
        <v>71</v>
      </c>
      <c r="C32" s="6" t="s">
        <v>217</v>
      </c>
      <c r="D32" s="6" t="s">
        <v>72</v>
      </c>
      <c r="E32" s="6" t="s">
        <v>363</v>
      </c>
      <c r="F32" s="7">
        <v>24</v>
      </c>
      <c r="G32" s="7">
        <v>24</v>
      </c>
      <c r="H32" s="8">
        <v>1</v>
      </c>
      <c r="I32" s="6" t="s">
        <v>28</v>
      </c>
      <c r="J32" s="6" t="s">
        <v>73</v>
      </c>
      <c r="K32" s="7">
        <v>0</v>
      </c>
      <c r="L32" s="7">
        <v>1</v>
      </c>
      <c r="M32" s="8" t="s">
        <v>29</v>
      </c>
      <c r="N32" s="6" t="s">
        <v>28</v>
      </c>
      <c r="O32" s="6" t="s">
        <v>364</v>
      </c>
      <c r="P32" s="7">
        <v>1</v>
      </c>
      <c r="Q32" s="7">
        <v>1</v>
      </c>
      <c r="R32" s="8">
        <v>1</v>
      </c>
      <c r="S32" s="6" t="s">
        <v>28</v>
      </c>
      <c r="T32" s="38">
        <f>+COUNTIF(Tabla133[[#This Row],[Concepto]:[Concepto3]],"Concepto Favorable")</f>
        <v>3</v>
      </c>
      <c r="U32" s="38">
        <f>+COUNTIF(Tabla133[[#This Row],[Concepto]:[Concepto3]],"Concepto No Favorable")</f>
        <v>0</v>
      </c>
      <c r="V32" s="38">
        <f>+COUNTIF(Tabla133[[#This Row],[Concepto]:[Concepto3]],"Sin meta asignada en el periodo")</f>
        <v>0</v>
      </c>
      <c r="W32" s="38">
        <f t="shared" si="0"/>
        <v>3</v>
      </c>
    </row>
    <row r="33" spans="1:23" s="38" customFormat="1" ht="59.95" customHeight="1" x14ac:dyDescent="0.3">
      <c r="A33" s="6" t="s">
        <v>74</v>
      </c>
      <c r="B33" s="6" t="s">
        <v>71</v>
      </c>
      <c r="C33" s="6" t="s">
        <v>217</v>
      </c>
      <c r="D33" s="6" t="s">
        <v>75</v>
      </c>
      <c r="E33" s="6" t="s">
        <v>363</v>
      </c>
      <c r="F33" s="7">
        <v>24</v>
      </c>
      <c r="G33" s="7">
        <v>24</v>
      </c>
      <c r="H33" s="8">
        <v>1</v>
      </c>
      <c r="I33" s="6" t="s">
        <v>28</v>
      </c>
      <c r="J33" s="6"/>
      <c r="K33" s="7"/>
      <c r="L33" s="7"/>
      <c r="M33" s="8" t="s">
        <v>29</v>
      </c>
      <c r="N33" s="6"/>
      <c r="O33" s="6" t="s">
        <v>364</v>
      </c>
      <c r="P33" s="7">
        <v>1</v>
      </c>
      <c r="Q33" s="7">
        <v>1</v>
      </c>
      <c r="R33" s="8">
        <v>1</v>
      </c>
      <c r="S33" s="6" t="s">
        <v>28</v>
      </c>
      <c r="T33" s="38">
        <f>+COUNTIF(Tabla133[[#This Row],[Concepto]:[Concepto3]],"Concepto Favorable")</f>
        <v>2</v>
      </c>
      <c r="U33" s="38">
        <f>+COUNTIF(Tabla133[[#This Row],[Concepto]:[Concepto3]],"Concepto No Favorable")</f>
        <v>0</v>
      </c>
      <c r="V33" s="38">
        <f>+COUNTIF(Tabla133[[#This Row],[Concepto]:[Concepto3]],"Sin meta asignada en el periodo")</f>
        <v>0</v>
      </c>
      <c r="W33" s="38">
        <f t="shared" si="0"/>
        <v>2</v>
      </c>
    </row>
    <row r="34" spans="1:23" s="38" customFormat="1" ht="59.95" customHeight="1" x14ac:dyDescent="0.3">
      <c r="A34" s="6" t="s">
        <v>265</v>
      </c>
      <c r="B34" s="6" t="s">
        <v>27</v>
      </c>
      <c r="C34" s="6" t="s">
        <v>218</v>
      </c>
      <c r="D34" s="6" t="s">
        <v>96</v>
      </c>
      <c r="E34" s="6"/>
      <c r="F34" s="7"/>
      <c r="G34" s="7"/>
      <c r="H34" s="8" t="s">
        <v>29</v>
      </c>
      <c r="I34" s="6"/>
      <c r="J34" s="6"/>
      <c r="K34" s="7"/>
      <c r="L34" s="7"/>
      <c r="M34" s="8" t="s">
        <v>29</v>
      </c>
      <c r="N34" s="6"/>
      <c r="O34" s="6" t="s">
        <v>294</v>
      </c>
      <c r="P34" s="7">
        <v>1</v>
      </c>
      <c r="Q34" s="7">
        <v>1</v>
      </c>
      <c r="R34" s="8">
        <v>1</v>
      </c>
      <c r="S34" s="6" t="s">
        <v>28</v>
      </c>
      <c r="T34" s="38">
        <f>+COUNTIF(Tabla133[[#This Row],[Concepto]:[Concepto3]],"Concepto Favorable")</f>
        <v>1</v>
      </c>
      <c r="U34" s="38">
        <f>+COUNTIF(Tabla133[[#This Row],[Concepto]:[Concepto3]],"Concepto No Favorable")</f>
        <v>0</v>
      </c>
      <c r="V34" s="38">
        <f>+COUNTIF(Tabla133[[#This Row],[Concepto]:[Concepto3]],"Sin meta asignada en el periodo")</f>
        <v>0</v>
      </c>
      <c r="W34" s="38">
        <f t="shared" si="0"/>
        <v>1</v>
      </c>
    </row>
    <row r="35" spans="1:23" s="38" customFormat="1" ht="59.95" customHeight="1" x14ac:dyDescent="0.3">
      <c r="A35" s="6" t="s">
        <v>184</v>
      </c>
      <c r="B35" s="6" t="s">
        <v>185</v>
      </c>
      <c r="C35" s="6" t="s">
        <v>218</v>
      </c>
      <c r="D35" s="6" t="s">
        <v>186</v>
      </c>
      <c r="E35" s="6" t="s">
        <v>308</v>
      </c>
      <c r="F35" s="7">
        <v>12</v>
      </c>
      <c r="G35" s="7">
        <v>12</v>
      </c>
      <c r="H35" s="8">
        <v>1</v>
      </c>
      <c r="I35" s="6" t="s">
        <v>28</v>
      </c>
      <c r="J35" s="6"/>
      <c r="K35" s="7"/>
      <c r="L35" s="7"/>
      <c r="M35" s="8" t="s">
        <v>29</v>
      </c>
      <c r="N35" s="6"/>
      <c r="O35" s="6"/>
      <c r="P35" s="7"/>
      <c r="Q35" s="7"/>
      <c r="R35" s="8" t="s">
        <v>29</v>
      </c>
      <c r="S35" s="6"/>
      <c r="T35" s="38">
        <f>+COUNTIF(Tabla133[[#This Row],[Concepto]:[Concepto3]],"Concepto Favorable")</f>
        <v>1</v>
      </c>
      <c r="U35" s="38">
        <f>+COUNTIF(Tabla133[[#This Row],[Concepto]:[Concepto3]],"Concepto No Favorable")</f>
        <v>0</v>
      </c>
      <c r="V35" s="38">
        <f>+COUNTIF(Tabla133[[#This Row],[Concepto]:[Concepto3]],"Sin meta asignada en el periodo")</f>
        <v>0</v>
      </c>
      <c r="W35" s="38">
        <f t="shared" si="0"/>
        <v>1</v>
      </c>
    </row>
    <row r="36" spans="1:23" s="38" customFormat="1" ht="59.95" customHeight="1" x14ac:dyDescent="0.3">
      <c r="A36" s="6" t="s">
        <v>187</v>
      </c>
      <c r="B36" s="6" t="s">
        <v>185</v>
      </c>
      <c r="C36" s="6" t="s">
        <v>218</v>
      </c>
      <c r="D36" s="6" t="s">
        <v>188</v>
      </c>
      <c r="E36" s="6" t="s">
        <v>309</v>
      </c>
      <c r="F36" s="7">
        <v>9</v>
      </c>
      <c r="G36" s="7">
        <v>9</v>
      </c>
      <c r="H36" s="8">
        <v>1</v>
      </c>
      <c r="I36" s="6" t="s">
        <v>28</v>
      </c>
      <c r="J36" s="6"/>
      <c r="K36" s="7"/>
      <c r="L36" s="7"/>
      <c r="M36" s="8" t="s">
        <v>29</v>
      </c>
      <c r="N36" s="6"/>
      <c r="O36" s="6"/>
      <c r="P36" s="7"/>
      <c r="Q36" s="7"/>
      <c r="R36" s="8" t="s">
        <v>29</v>
      </c>
      <c r="S36" s="6"/>
      <c r="T36" s="38">
        <f>+COUNTIF(Tabla133[[#This Row],[Concepto]:[Concepto3]],"Concepto Favorable")</f>
        <v>1</v>
      </c>
      <c r="U36" s="38">
        <f>+COUNTIF(Tabla133[[#This Row],[Concepto]:[Concepto3]],"Concepto No Favorable")</f>
        <v>0</v>
      </c>
      <c r="V36" s="38">
        <f>+COUNTIF(Tabla133[[#This Row],[Concepto]:[Concepto3]],"Sin meta asignada en el periodo")</f>
        <v>0</v>
      </c>
      <c r="W36" s="38">
        <f t="shared" si="0"/>
        <v>1</v>
      </c>
    </row>
    <row r="37" spans="1:23" s="38" customFormat="1" ht="59.95" customHeight="1" x14ac:dyDescent="0.3">
      <c r="A37" s="6" t="s">
        <v>189</v>
      </c>
      <c r="B37" s="6" t="s">
        <v>185</v>
      </c>
      <c r="C37" s="6" t="s">
        <v>218</v>
      </c>
      <c r="D37" s="6" t="s">
        <v>190</v>
      </c>
      <c r="E37" s="6" t="s">
        <v>310</v>
      </c>
      <c r="F37" s="7">
        <v>0</v>
      </c>
      <c r="G37" s="7">
        <v>0</v>
      </c>
      <c r="H37" s="8" t="s">
        <v>29</v>
      </c>
      <c r="I37" s="6" t="s">
        <v>32</v>
      </c>
      <c r="J37" s="6"/>
      <c r="K37" s="7"/>
      <c r="L37" s="7"/>
      <c r="M37" s="8" t="s">
        <v>29</v>
      </c>
      <c r="N37" s="6"/>
      <c r="O37" s="6"/>
      <c r="P37" s="7"/>
      <c r="Q37" s="7"/>
      <c r="R37" s="8" t="s">
        <v>29</v>
      </c>
      <c r="S37" s="6"/>
      <c r="T37" s="38">
        <f>+COUNTIF(Tabla133[[#This Row],[Concepto]:[Concepto3]],"Concepto Favorable")</f>
        <v>0</v>
      </c>
      <c r="U37" s="38">
        <f>+COUNTIF(Tabla133[[#This Row],[Concepto]:[Concepto3]],"Concepto No Favorable")</f>
        <v>0</v>
      </c>
      <c r="V37" s="38">
        <f>+COUNTIF(Tabla133[[#This Row],[Concepto]:[Concepto3]],"Sin meta asignada en el periodo")</f>
        <v>1</v>
      </c>
      <c r="W37" s="38">
        <f t="shared" si="0"/>
        <v>1</v>
      </c>
    </row>
    <row r="38" spans="1:23" s="38" customFormat="1" ht="59.95" customHeight="1" x14ac:dyDescent="0.3">
      <c r="A38" s="6" t="s">
        <v>191</v>
      </c>
      <c r="B38" s="6" t="s">
        <v>185</v>
      </c>
      <c r="C38" s="6" t="s">
        <v>218</v>
      </c>
      <c r="D38" s="6" t="s">
        <v>192</v>
      </c>
      <c r="E38" s="6" t="s">
        <v>311</v>
      </c>
      <c r="F38" s="7">
        <v>12</v>
      </c>
      <c r="G38" s="7">
        <v>12</v>
      </c>
      <c r="H38" s="8">
        <v>1</v>
      </c>
      <c r="I38" s="6" t="s">
        <v>28</v>
      </c>
      <c r="J38" s="6"/>
      <c r="K38" s="7"/>
      <c r="L38" s="7"/>
      <c r="M38" s="8" t="s">
        <v>29</v>
      </c>
      <c r="N38" s="6"/>
      <c r="O38" s="6"/>
      <c r="P38" s="7"/>
      <c r="Q38" s="7"/>
      <c r="R38" s="8" t="s">
        <v>29</v>
      </c>
      <c r="S38" s="6"/>
      <c r="T38" s="38">
        <f>+COUNTIF(Tabla133[[#This Row],[Concepto]:[Concepto3]],"Concepto Favorable")</f>
        <v>1</v>
      </c>
      <c r="U38" s="38">
        <f>+COUNTIF(Tabla133[[#This Row],[Concepto]:[Concepto3]],"Concepto No Favorable")</f>
        <v>0</v>
      </c>
      <c r="V38" s="38">
        <f>+COUNTIF(Tabla133[[#This Row],[Concepto]:[Concepto3]],"Sin meta asignada en el periodo")</f>
        <v>0</v>
      </c>
      <c r="W38" s="38">
        <f t="shared" si="0"/>
        <v>1</v>
      </c>
    </row>
    <row r="39" spans="1:23" s="38" customFormat="1" ht="59.95" customHeight="1" x14ac:dyDescent="0.3">
      <c r="A39" s="6" t="s">
        <v>53</v>
      </c>
      <c r="B39" s="6" t="s">
        <v>54</v>
      </c>
      <c r="C39" s="6" t="s">
        <v>218</v>
      </c>
      <c r="D39" s="6" t="s">
        <v>55</v>
      </c>
      <c r="E39" s="6" t="s">
        <v>312</v>
      </c>
      <c r="F39" s="7">
        <v>18</v>
      </c>
      <c r="G39" s="7">
        <v>18</v>
      </c>
      <c r="H39" s="8">
        <v>1</v>
      </c>
      <c r="I39" s="6" t="s">
        <v>28</v>
      </c>
      <c r="J39" s="6"/>
      <c r="K39" s="7"/>
      <c r="L39" s="7"/>
      <c r="M39" s="8" t="s">
        <v>29</v>
      </c>
      <c r="N39" s="6"/>
      <c r="O39" s="6"/>
      <c r="P39" s="7"/>
      <c r="Q39" s="7"/>
      <c r="R39" s="8" t="s">
        <v>29</v>
      </c>
      <c r="S39" s="6"/>
      <c r="T39" s="38">
        <f>+COUNTIF(Tabla133[[#This Row],[Concepto]:[Concepto3]],"Concepto Favorable")</f>
        <v>1</v>
      </c>
      <c r="U39" s="38">
        <f>+COUNTIF(Tabla133[[#This Row],[Concepto]:[Concepto3]],"Concepto No Favorable")</f>
        <v>0</v>
      </c>
      <c r="V39" s="38">
        <f>+COUNTIF(Tabla133[[#This Row],[Concepto]:[Concepto3]],"Sin meta asignada en el periodo")</f>
        <v>0</v>
      </c>
      <c r="W39" s="38">
        <f t="shared" si="0"/>
        <v>1</v>
      </c>
    </row>
    <row r="40" spans="1:23" s="38" customFormat="1" ht="59.95" customHeight="1" x14ac:dyDescent="0.3">
      <c r="A40" s="6" t="s">
        <v>56</v>
      </c>
      <c r="B40" s="6" t="s">
        <v>54</v>
      </c>
      <c r="C40" s="6" t="s">
        <v>218</v>
      </c>
      <c r="D40" s="6" t="s">
        <v>57</v>
      </c>
      <c r="E40" s="6" t="s">
        <v>314</v>
      </c>
      <c r="F40" s="7">
        <v>1</v>
      </c>
      <c r="G40" s="7">
        <v>1</v>
      </c>
      <c r="H40" s="8">
        <v>1</v>
      </c>
      <c r="I40" s="6" t="s">
        <v>28</v>
      </c>
      <c r="J40" s="6"/>
      <c r="K40" s="7"/>
      <c r="L40" s="7"/>
      <c r="M40" s="8" t="s">
        <v>29</v>
      </c>
      <c r="N40" s="6"/>
      <c r="O40" s="6"/>
      <c r="P40" s="7"/>
      <c r="Q40" s="7"/>
      <c r="R40" s="8" t="s">
        <v>29</v>
      </c>
      <c r="S40" s="6"/>
      <c r="T40" s="38">
        <f>+COUNTIF(Tabla133[[#This Row],[Concepto]:[Concepto3]],"Concepto Favorable")</f>
        <v>1</v>
      </c>
      <c r="U40" s="38">
        <f>+COUNTIF(Tabla133[[#This Row],[Concepto]:[Concepto3]],"Concepto No Favorable")</f>
        <v>0</v>
      </c>
      <c r="V40" s="38">
        <f>+COUNTIF(Tabla133[[#This Row],[Concepto]:[Concepto3]],"Sin meta asignada en el periodo")</f>
        <v>0</v>
      </c>
      <c r="W40" s="38">
        <f t="shared" si="0"/>
        <v>1</v>
      </c>
    </row>
    <row r="41" spans="1:23" s="38" customFormat="1" ht="59.95" customHeight="1" x14ac:dyDescent="0.3">
      <c r="A41" s="6" t="s">
        <v>58</v>
      </c>
      <c r="B41" s="6" t="s">
        <v>54</v>
      </c>
      <c r="C41" s="6" t="s">
        <v>218</v>
      </c>
      <c r="D41" s="6" t="s">
        <v>59</v>
      </c>
      <c r="E41" s="6"/>
      <c r="F41" s="7"/>
      <c r="G41" s="7"/>
      <c r="H41" s="8" t="s">
        <v>29</v>
      </c>
      <c r="I41" s="6"/>
      <c r="J41" s="6" t="s">
        <v>316</v>
      </c>
      <c r="K41" s="7">
        <v>1</v>
      </c>
      <c r="L41" s="7">
        <v>1</v>
      </c>
      <c r="M41" s="8">
        <v>1</v>
      </c>
      <c r="N41" s="6" t="s">
        <v>28</v>
      </c>
      <c r="O41" s="6"/>
      <c r="P41" s="7"/>
      <c r="Q41" s="7"/>
      <c r="R41" s="8" t="s">
        <v>29</v>
      </c>
      <c r="S41" s="6"/>
      <c r="T41" s="38">
        <f>+COUNTIF(Tabla133[[#This Row],[Concepto]:[Concepto3]],"Concepto Favorable")</f>
        <v>1</v>
      </c>
      <c r="U41" s="38">
        <f>+COUNTIF(Tabla133[[#This Row],[Concepto]:[Concepto3]],"Concepto No Favorable")</f>
        <v>0</v>
      </c>
      <c r="V41" s="38">
        <f>+COUNTIF(Tabla133[[#This Row],[Concepto]:[Concepto3]],"Sin meta asignada en el periodo")</f>
        <v>0</v>
      </c>
      <c r="W41" s="38">
        <f t="shared" si="0"/>
        <v>1</v>
      </c>
    </row>
    <row r="42" spans="1:23" s="38" customFormat="1" ht="93.15" customHeight="1" x14ac:dyDescent="0.3">
      <c r="A42" s="6" t="s">
        <v>97</v>
      </c>
      <c r="B42" s="6" t="s">
        <v>95</v>
      </c>
      <c r="C42" s="6" t="s">
        <v>218</v>
      </c>
      <c r="D42" s="6" t="s">
        <v>98</v>
      </c>
      <c r="E42" s="6"/>
      <c r="F42" s="7"/>
      <c r="G42" s="7"/>
      <c r="H42" s="8" t="s">
        <v>29</v>
      </c>
      <c r="I42" s="6"/>
      <c r="J42" s="6" t="s">
        <v>99</v>
      </c>
      <c r="K42" s="7">
        <v>1</v>
      </c>
      <c r="L42" s="7">
        <v>1</v>
      </c>
      <c r="M42" s="8">
        <v>1</v>
      </c>
      <c r="N42" s="6" t="s">
        <v>28</v>
      </c>
      <c r="O42" s="6"/>
      <c r="P42" s="7"/>
      <c r="Q42" s="7"/>
      <c r="R42" s="8" t="s">
        <v>29</v>
      </c>
      <c r="S42" s="6"/>
      <c r="T42" s="38">
        <f>+COUNTIF(Tabla133[[#This Row],[Concepto]:[Concepto3]],"Concepto Favorable")</f>
        <v>1</v>
      </c>
      <c r="U42" s="38">
        <f>+COUNTIF(Tabla133[[#This Row],[Concepto]:[Concepto3]],"Concepto No Favorable")</f>
        <v>0</v>
      </c>
      <c r="V42" s="38">
        <f>+COUNTIF(Tabla133[[#This Row],[Concepto]:[Concepto3]],"Sin meta asignada en el periodo")</f>
        <v>0</v>
      </c>
      <c r="W42" s="38">
        <f t="shared" si="0"/>
        <v>1</v>
      </c>
    </row>
    <row r="43" spans="1:23" s="38" customFormat="1" ht="59.95" customHeight="1" x14ac:dyDescent="0.3">
      <c r="A43" s="6" t="s">
        <v>104</v>
      </c>
      <c r="B43" s="6" t="s">
        <v>105</v>
      </c>
      <c r="C43" s="6" t="s">
        <v>218</v>
      </c>
      <c r="D43" s="6" t="s">
        <v>106</v>
      </c>
      <c r="E43" s="6" t="s">
        <v>338</v>
      </c>
      <c r="F43" s="7">
        <v>1</v>
      </c>
      <c r="G43" s="7">
        <v>1</v>
      </c>
      <c r="H43" s="8">
        <v>1</v>
      </c>
      <c r="I43" s="6" t="s">
        <v>28</v>
      </c>
      <c r="J43" s="6" t="s">
        <v>339</v>
      </c>
      <c r="K43" s="7">
        <v>1</v>
      </c>
      <c r="L43" s="7">
        <v>1</v>
      </c>
      <c r="M43" s="8">
        <v>1</v>
      </c>
      <c r="N43" s="6" t="s">
        <v>28</v>
      </c>
      <c r="O43" s="6"/>
      <c r="P43" s="7"/>
      <c r="Q43" s="7"/>
      <c r="R43" s="8" t="s">
        <v>29</v>
      </c>
      <c r="S43" s="6"/>
      <c r="T43" s="38">
        <f>+COUNTIF(Tabla133[[#This Row],[Concepto]:[Concepto3]],"Concepto Favorable")</f>
        <v>2</v>
      </c>
      <c r="U43" s="38">
        <f>+COUNTIF(Tabla133[[#This Row],[Concepto]:[Concepto3]],"Concepto No Favorable")</f>
        <v>0</v>
      </c>
      <c r="V43" s="38">
        <f>+COUNTIF(Tabla133[[#This Row],[Concepto]:[Concepto3]],"Sin meta asignada en el periodo")</f>
        <v>0</v>
      </c>
      <c r="W43" s="38">
        <f t="shared" si="0"/>
        <v>2</v>
      </c>
    </row>
    <row r="44" spans="1:23" s="38" customFormat="1" ht="59.95" customHeight="1" x14ac:dyDescent="0.3">
      <c r="A44" s="6" t="s">
        <v>109</v>
      </c>
      <c r="B44" s="6" t="s">
        <v>105</v>
      </c>
      <c r="C44" s="6" t="s">
        <v>218</v>
      </c>
      <c r="D44" s="6" t="s">
        <v>272</v>
      </c>
      <c r="E44" s="6" t="s">
        <v>341</v>
      </c>
      <c r="F44" s="7">
        <v>3</v>
      </c>
      <c r="G44" s="7">
        <v>3</v>
      </c>
      <c r="H44" s="8">
        <v>1</v>
      </c>
      <c r="I44" s="6" t="s">
        <v>28</v>
      </c>
      <c r="J44" s="6"/>
      <c r="K44" s="7"/>
      <c r="L44" s="7"/>
      <c r="M44" s="8" t="s">
        <v>29</v>
      </c>
      <c r="N44" s="6"/>
      <c r="O44" s="6"/>
      <c r="P44" s="7"/>
      <c r="Q44" s="7"/>
      <c r="R44" s="8" t="s">
        <v>29</v>
      </c>
      <c r="S44" s="6"/>
      <c r="T44" s="38">
        <f>+COUNTIF(Tabla133[[#This Row],[Concepto]:[Concepto3]],"Concepto Favorable")</f>
        <v>1</v>
      </c>
      <c r="U44" s="38">
        <f>+COUNTIF(Tabla133[[#This Row],[Concepto]:[Concepto3]],"Concepto No Favorable")</f>
        <v>0</v>
      </c>
      <c r="V44" s="38">
        <f>+COUNTIF(Tabla133[[#This Row],[Concepto]:[Concepto3]],"Sin meta asignada en el periodo")</f>
        <v>0</v>
      </c>
      <c r="W44" s="38">
        <f t="shared" si="0"/>
        <v>1</v>
      </c>
    </row>
    <row r="45" spans="1:23" s="38" customFormat="1" ht="59.95" customHeight="1" x14ac:dyDescent="0.3">
      <c r="A45" s="6" t="s">
        <v>110</v>
      </c>
      <c r="B45" s="6" t="s">
        <v>111</v>
      </c>
      <c r="C45" s="6" t="s">
        <v>218</v>
      </c>
      <c r="D45" s="6" t="s">
        <v>112</v>
      </c>
      <c r="E45" s="6" t="s">
        <v>358</v>
      </c>
      <c r="F45" s="7">
        <v>3</v>
      </c>
      <c r="G45" s="7">
        <v>3</v>
      </c>
      <c r="H45" s="8">
        <v>1</v>
      </c>
      <c r="I45" s="6" t="s">
        <v>28</v>
      </c>
      <c r="J45" s="6"/>
      <c r="K45" s="7"/>
      <c r="L45" s="7"/>
      <c r="M45" s="8" t="s">
        <v>29</v>
      </c>
      <c r="N45" s="6"/>
      <c r="O45" s="6"/>
      <c r="P45" s="7"/>
      <c r="Q45" s="7"/>
      <c r="R45" s="8" t="s">
        <v>29</v>
      </c>
      <c r="S45" s="6"/>
      <c r="T45" s="38">
        <f>+COUNTIF(Tabla133[[#This Row],[Concepto]:[Concepto3]],"Concepto Favorable")</f>
        <v>1</v>
      </c>
      <c r="U45" s="38">
        <f>+COUNTIF(Tabla133[[#This Row],[Concepto]:[Concepto3]],"Concepto No Favorable")</f>
        <v>0</v>
      </c>
      <c r="V45" s="38">
        <f>+COUNTIF(Tabla133[[#This Row],[Concepto]:[Concepto3]],"Sin meta asignada en el periodo")</f>
        <v>0</v>
      </c>
      <c r="W45" s="38">
        <f t="shared" si="0"/>
        <v>1</v>
      </c>
    </row>
    <row r="46" spans="1:23" s="38" customFormat="1" ht="59.95" customHeight="1" x14ac:dyDescent="0.3">
      <c r="A46" s="6" t="s">
        <v>114</v>
      </c>
      <c r="B46" s="6" t="s">
        <v>111</v>
      </c>
      <c r="C46" s="6" t="s">
        <v>218</v>
      </c>
      <c r="D46" s="6" t="s">
        <v>216</v>
      </c>
      <c r="E46" s="6"/>
      <c r="F46" s="7"/>
      <c r="G46" s="7"/>
      <c r="H46" s="8" t="s">
        <v>29</v>
      </c>
      <c r="I46" s="6"/>
      <c r="J46" s="6" t="s">
        <v>362</v>
      </c>
      <c r="K46" s="7">
        <v>1</v>
      </c>
      <c r="L46" s="7">
        <v>1</v>
      </c>
      <c r="M46" s="8">
        <v>1</v>
      </c>
      <c r="N46" s="6" t="s">
        <v>28</v>
      </c>
      <c r="O46" s="6"/>
      <c r="P46" s="7"/>
      <c r="Q46" s="7"/>
      <c r="R46" s="8" t="s">
        <v>29</v>
      </c>
      <c r="S46" s="6"/>
      <c r="T46" s="38">
        <f>+COUNTIF(Tabla133[[#This Row],[Concepto]:[Concepto3]],"Concepto Favorable")</f>
        <v>1</v>
      </c>
      <c r="U46" s="38">
        <f>+COUNTIF(Tabla133[[#This Row],[Concepto]:[Concepto3]],"Concepto No Favorable")</f>
        <v>0</v>
      </c>
      <c r="V46" s="38">
        <f>+COUNTIF(Tabla133[[#This Row],[Concepto]:[Concepto3]],"Sin meta asignada en el periodo")</f>
        <v>0</v>
      </c>
      <c r="W46" s="38">
        <f t="shared" si="0"/>
        <v>1</v>
      </c>
    </row>
    <row r="47" spans="1:23" s="38" customFormat="1" ht="59.95" customHeight="1" x14ac:dyDescent="0.3">
      <c r="A47" s="6" t="s">
        <v>70</v>
      </c>
      <c r="B47" s="6" t="s">
        <v>71</v>
      </c>
      <c r="C47" s="6" t="s">
        <v>218</v>
      </c>
      <c r="D47" s="6" t="s">
        <v>72</v>
      </c>
      <c r="E47" s="6" t="s">
        <v>363</v>
      </c>
      <c r="F47" s="7">
        <v>3</v>
      </c>
      <c r="G47" s="7">
        <v>3</v>
      </c>
      <c r="H47" s="8">
        <v>1</v>
      </c>
      <c r="I47" s="6" t="s">
        <v>28</v>
      </c>
      <c r="J47" s="6" t="s">
        <v>73</v>
      </c>
      <c r="K47" s="7">
        <v>1</v>
      </c>
      <c r="L47" s="7">
        <v>1</v>
      </c>
      <c r="M47" s="8">
        <v>1</v>
      </c>
      <c r="N47" s="6" t="s">
        <v>28</v>
      </c>
      <c r="O47" s="6" t="s">
        <v>364</v>
      </c>
      <c r="P47" s="7">
        <v>1</v>
      </c>
      <c r="Q47" s="7">
        <v>1</v>
      </c>
      <c r="R47" s="8">
        <v>1</v>
      </c>
      <c r="S47" s="6" t="s">
        <v>28</v>
      </c>
      <c r="T47" s="38">
        <f>+COUNTIF(Tabla133[[#This Row],[Concepto]:[Concepto3]],"Concepto Favorable")</f>
        <v>3</v>
      </c>
      <c r="U47" s="38">
        <f>+COUNTIF(Tabla133[[#This Row],[Concepto]:[Concepto3]],"Concepto No Favorable")</f>
        <v>0</v>
      </c>
      <c r="V47" s="38">
        <f>+COUNTIF(Tabla133[[#This Row],[Concepto]:[Concepto3]],"Sin meta asignada en el periodo")</f>
        <v>0</v>
      </c>
      <c r="W47" s="38">
        <f t="shared" si="0"/>
        <v>3</v>
      </c>
    </row>
    <row r="48" spans="1:23" s="38" customFormat="1" ht="59.95" customHeight="1" x14ac:dyDescent="0.3">
      <c r="A48" s="6" t="s">
        <v>74</v>
      </c>
      <c r="B48" s="6" t="s">
        <v>71</v>
      </c>
      <c r="C48" s="6" t="s">
        <v>218</v>
      </c>
      <c r="D48" s="6" t="s">
        <v>75</v>
      </c>
      <c r="E48" s="6" t="s">
        <v>363</v>
      </c>
      <c r="F48" s="7">
        <v>3</v>
      </c>
      <c r="G48" s="7">
        <v>3</v>
      </c>
      <c r="H48" s="8">
        <v>1</v>
      </c>
      <c r="I48" s="6" t="s">
        <v>28</v>
      </c>
      <c r="J48" s="6"/>
      <c r="K48" s="7"/>
      <c r="L48" s="7"/>
      <c r="M48" s="8" t="s">
        <v>29</v>
      </c>
      <c r="N48" s="6"/>
      <c r="O48" s="6" t="s">
        <v>364</v>
      </c>
      <c r="P48" s="7">
        <v>1</v>
      </c>
      <c r="Q48" s="7">
        <v>1</v>
      </c>
      <c r="R48" s="8">
        <v>1</v>
      </c>
      <c r="S48" s="6" t="s">
        <v>28</v>
      </c>
      <c r="T48" s="38">
        <f>+COUNTIF(Tabla133[[#This Row],[Concepto]:[Concepto3]],"Concepto Favorable")</f>
        <v>2</v>
      </c>
      <c r="U48" s="38">
        <f>+COUNTIF(Tabla133[[#This Row],[Concepto]:[Concepto3]],"Concepto No Favorable")</f>
        <v>0</v>
      </c>
      <c r="V48" s="38">
        <f>+COUNTIF(Tabla133[[#This Row],[Concepto]:[Concepto3]],"Sin meta asignada en el periodo")</f>
        <v>0</v>
      </c>
      <c r="W48" s="38">
        <f t="shared" si="0"/>
        <v>2</v>
      </c>
    </row>
    <row r="49" spans="1:23" s="38" customFormat="1" ht="59.95" customHeight="1" x14ac:dyDescent="0.3">
      <c r="A49" s="6" t="s">
        <v>265</v>
      </c>
      <c r="B49" s="6" t="s">
        <v>27</v>
      </c>
      <c r="C49" s="6" t="s">
        <v>219</v>
      </c>
      <c r="D49" s="6" t="s">
        <v>96</v>
      </c>
      <c r="E49" s="6"/>
      <c r="F49" s="7"/>
      <c r="G49" s="7"/>
      <c r="H49" s="8" t="s">
        <v>29</v>
      </c>
      <c r="I49" s="6"/>
      <c r="J49" s="6"/>
      <c r="K49" s="7"/>
      <c r="L49" s="7"/>
      <c r="M49" s="8" t="s">
        <v>29</v>
      </c>
      <c r="N49" s="6"/>
      <c r="O49" s="6" t="s">
        <v>294</v>
      </c>
      <c r="P49" s="7">
        <v>1</v>
      </c>
      <c r="Q49" s="7">
        <v>1</v>
      </c>
      <c r="R49" s="8">
        <v>1</v>
      </c>
      <c r="S49" s="6" t="s">
        <v>28</v>
      </c>
      <c r="T49" s="38">
        <f>+COUNTIF(Tabla133[[#This Row],[Concepto]:[Concepto3]],"Concepto Favorable")</f>
        <v>1</v>
      </c>
      <c r="U49" s="38">
        <f>+COUNTIF(Tabla133[[#This Row],[Concepto]:[Concepto3]],"Concepto No Favorable")</f>
        <v>0</v>
      </c>
      <c r="V49" s="38">
        <f>+COUNTIF(Tabla133[[#This Row],[Concepto]:[Concepto3]],"Sin meta asignada en el periodo")</f>
        <v>0</v>
      </c>
      <c r="W49" s="38">
        <f t="shared" si="0"/>
        <v>1</v>
      </c>
    </row>
    <row r="50" spans="1:23" s="38" customFormat="1" ht="59.95" customHeight="1" x14ac:dyDescent="0.3">
      <c r="A50" s="6" t="s">
        <v>184</v>
      </c>
      <c r="B50" s="6" t="s">
        <v>185</v>
      </c>
      <c r="C50" s="6" t="s">
        <v>219</v>
      </c>
      <c r="D50" s="6" t="s">
        <v>186</v>
      </c>
      <c r="E50" s="6" t="s">
        <v>308</v>
      </c>
      <c r="F50" s="7">
        <v>3</v>
      </c>
      <c r="G50" s="7">
        <v>3</v>
      </c>
      <c r="H50" s="8">
        <v>1</v>
      </c>
      <c r="I50" s="6" t="s">
        <v>28</v>
      </c>
      <c r="J50" s="6"/>
      <c r="K50" s="7"/>
      <c r="L50" s="7"/>
      <c r="M50" s="8" t="s">
        <v>29</v>
      </c>
      <c r="N50" s="6"/>
      <c r="O50" s="6"/>
      <c r="P50" s="7"/>
      <c r="Q50" s="7"/>
      <c r="R50" s="8" t="s">
        <v>29</v>
      </c>
      <c r="S50" s="6"/>
      <c r="T50" s="38">
        <f>+COUNTIF(Tabla133[[#This Row],[Concepto]:[Concepto3]],"Concepto Favorable")</f>
        <v>1</v>
      </c>
      <c r="U50" s="38">
        <f>+COUNTIF(Tabla133[[#This Row],[Concepto]:[Concepto3]],"Concepto No Favorable")</f>
        <v>0</v>
      </c>
      <c r="V50" s="38">
        <f>+COUNTIF(Tabla133[[#This Row],[Concepto]:[Concepto3]],"Sin meta asignada en el periodo")</f>
        <v>0</v>
      </c>
      <c r="W50" s="38">
        <f t="shared" si="0"/>
        <v>1</v>
      </c>
    </row>
    <row r="51" spans="1:23" s="38" customFormat="1" ht="59.95" customHeight="1" x14ac:dyDescent="0.3">
      <c r="A51" s="6" t="s">
        <v>187</v>
      </c>
      <c r="B51" s="6" t="s">
        <v>185</v>
      </c>
      <c r="C51" s="6" t="s">
        <v>219</v>
      </c>
      <c r="D51" s="6" t="s">
        <v>188</v>
      </c>
      <c r="E51" s="6" t="s">
        <v>309</v>
      </c>
      <c r="F51" s="7">
        <v>0</v>
      </c>
      <c r="G51" s="7">
        <v>0</v>
      </c>
      <c r="H51" s="8" t="s">
        <v>29</v>
      </c>
      <c r="I51" s="6" t="s">
        <v>32</v>
      </c>
      <c r="J51" s="6"/>
      <c r="K51" s="7"/>
      <c r="L51" s="7"/>
      <c r="M51" s="8" t="s">
        <v>29</v>
      </c>
      <c r="N51" s="6"/>
      <c r="O51" s="6"/>
      <c r="P51" s="7"/>
      <c r="Q51" s="7"/>
      <c r="R51" s="8" t="s">
        <v>29</v>
      </c>
      <c r="S51" s="6"/>
      <c r="T51" s="38">
        <f>+COUNTIF(Tabla133[[#This Row],[Concepto]:[Concepto3]],"Concepto Favorable")</f>
        <v>0</v>
      </c>
      <c r="U51" s="38">
        <f>+COUNTIF(Tabla133[[#This Row],[Concepto]:[Concepto3]],"Concepto No Favorable")</f>
        <v>0</v>
      </c>
      <c r="V51" s="38">
        <f>+COUNTIF(Tabla133[[#This Row],[Concepto]:[Concepto3]],"Sin meta asignada en el periodo")</f>
        <v>1</v>
      </c>
      <c r="W51" s="38">
        <f t="shared" si="0"/>
        <v>1</v>
      </c>
    </row>
    <row r="52" spans="1:23" s="38" customFormat="1" ht="59.95" customHeight="1" x14ac:dyDescent="0.3">
      <c r="A52" s="6" t="s">
        <v>189</v>
      </c>
      <c r="B52" s="6" t="s">
        <v>185</v>
      </c>
      <c r="C52" s="6" t="s">
        <v>219</v>
      </c>
      <c r="D52" s="6" t="s">
        <v>190</v>
      </c>
      <c r="E52" s="6" t="s">
        <v>310</v>
      </c>
      <c r="F52" s="7">
        <v>6</v>
      </c>
      <c r="G52" s="7">
        <v>6</v>
      </c>
      <c r="H52" s="8">
        <v>1</v>
      </c>
      <c r="I52" s="6" t="s">
        <v>28</v>
      </c>
      <c r="J52" s="6"/>
      <c r="K52" s="7"/>
      <c r="L52" s="7"/>
      <c r="M52" s="8" t="s">
        <v>29</v>
      </c>
      <c r="N52" s="6"/>
      <c r="O52" s="6"/>
      <c r="P52" s="7"/>
      <c r="Q52" s="7"/>
      <c r="R52" s="8" t="s">
        <v>29</v>
      </c>
      <c r="S52" s="6"/>
      <c r="T52" s="38">
        <f>+COUNTIF(Tabla133[[#This Row],[Concepto]:[Concepto3]],"Concepto Favorable")</f>
        <v>1</v>
      </c>
      <c r="U52" s="38">
        <f>+COUNTIF(Tabla133[[#This Row],[Concepto]:[Concepto3]],"Concepto No Favorable")</f>
        <v>0</v>
      </c>
      <c r="V52" s="38">
        <f>+COUNTIF(Tabla133[[#This Row],[Concepto]:[Concepto3]],"Sin meta asignada en el periodo")</f>
        <v>0</v>
      </c>
      <c r="W52" s="38">
        <f t="shared" si="0"/>
        <v>1</v>
      </c>
    </row>
    <row r="53" spans="1:23" s="38" customFormat="1" ht="59.95" customHeight="1" x14ac:dyDescent="0.3">
      <c r="A53" s="6" t="s">
        <v>191</v>
      </c>
      <c r="B53" s="6" t="s">
        <v>185</v>
      </c>
      <c r="C53" s="6" t="s">
        <v>219</v>
      </c>
      <c r="D53" s="6" t="s">
        <v>192</v>
      </c>
      <c r="E53" s="6" t="s">
        <v>311</v>
      </c>
      <c r="F53" s="7">
        <v>3</v>
      </c>
      <c r="G53" s="7">
        <v>3</v>
      </c>
      <c r="H53" s="8">
        <v>1</v>
      </c>
      <c r="I53" s="6" t="s">
        <v>28</v>
      </c>
      <c r="J53" s="6"/>
      <c r="K53" s="7"/>
      <c r="L53" s="7"/>
      <c r="M53" s="8" t="s">
        <v>29</v>
      </c>
      <c r="N53" s="6"/>
      <c r="O53" s="6"/>
      <c r="P53" s="7"/>
      <c r="Q53" s="7"/>
      <c r="R53" s="8" t="s">
        <v>29</v>
      </c>
      <c r="S53" s="6"/>
      <c r="T53" s="38">
        <f>+COUNTIF(Tabla133[[#This Row],[Concepto]:[Concepto3]],"Concepto Favorable")</f>
        <v>1</v>
      </c>
      <c r="U53" s="38">
        <f>+COUNTIF(Tabla133[[#This Row],[Concepto]:[Concepto3]],"Concepto No Favorable")</f>
        <v>0</v>
      </c>
      <c r="V53" s="38">
        <f>+COUNTIF(Tabla133[[#This Row],[Concepto]:[Concepto3]],"Sin meta asignada en el periodo")</f>
        <v>0</v>
      </c>
      <c r="W53" s="38">
        <f t="shared" si="0"/>
        <v>1</v>
      </c>
    </row>
    <row r="54" spans="1:23" s="38" customFormat="1" ht="59.95" customHeight="1" x14ac:dyDescent="0.3">
      <c r="A54" s="6" t="s">
        <v>53</v>
      </c>
      <c r="B54" s="6" t="s">
        <v>54</v>
      </c>
      <c r="C54" s="6" t="s">
        <v>219</v>
      </c>
      <c r="D54" s="6" t="s">
        <v>55</v>
      </c>
      <c r="E54" s="6" t="s">
        <v>312</v>
      </c>
      <c r="F54" s="7">
        <v>41</v>
      </c>
      <c r="G54" s="7">
        <v>41</v>
      </c>
      <c r="H54" s="8">
        <v>1</v>
      </c>
      <c r="I54" s="6" t="s">
        <v>28</v>
      </c>
      <c r="J54" s="6"/>
      <c r="K54" s="7"/>
      <c r="L54" s="7"/>
      <c r="M54" s="8" t="s">
        <v>29</v>
      </c>
      <c r="N54" s="6"/>
      <c r="O54" s="6"/>
      <c r="P54" s="7"/>
      <c r="Q54" s="7"/>
      <c r="R54" s="8" t="s">
        <v>29</v>
      </c>
      <c r="S54" s="6"/>
      <c r="T54" s="38">
        <f>+COUNTIF(Tabla133[[#This Row],[Concepto]:[Concepto3]],"Concepto Favorable")</f>
        <v>1</v>
      </c>
      <c r="U54" s="38">
        <f>+COUNTIF(Tabla133[[#This Row],[Concepto]:[Concepto3]],"Concepto No Favorable")</f>
        <v>0</v>
      </c>
      <c r="V54" s="38">
        <f>+COUNTIF(Tabla133[[#This Row],[Concepto]:[Concepto3]],"Sin meta asignada en el periodo")</f>
        <v>0</v>
      </c>
      <c r="W54" s="38">
        <f t="shared" si="0"/>
        <v>1</v>
      </c>
    </row>
    <row r="55" spans="1:23" s="38" customFormat="1" ht="59.95" customHeight="1" x14ac:dyDescent="0.3">
      <c r="A55" s="6" t="s">
        <v>56</v>
      </c>
      <c r="B55" s="6" t="s">
        <v>54</v>
      </c>
      <c r="C55" s="6" t="s">
        <v>219</v>
      </c>
      <c r="D55" s="6" t="s">
        <v>57</v>
      </c>
      <c r="E55" s="6" t="s">
        <v>314</v>
      </c>
      <c r="F55" s="7">
        <v>0</v>
      </c>
      <c r="G55" s="7">
        <v>0</v>
      </c>
      <c r="H55" s="8" t="s">
        <v>29</v>
      </c>
      <c r="I55" s="6" t="s">
        <v>32</v>
      </c>
      <c r="J55" s="6"/>
      <c r="K55" s="7"/>
      <c r="L55" s="7"/>
      <c r="M55" s="8" t="s">
        <v>29</v>
      </c>
      <c r="N55" s="6"/>
      <c r="O55" s="6"/>
      <c r="P55" s="7"/>
      <c r="Q55" s="7"/>
      <c r="R55" s="8" t="s">
        <v>29</v>
      </c>
      <c r="S55" s="6"/>
      <c r="T55" s="38">
        <f>+COUNTIF(Tabla133[[#This Row],[Concepto]:[Concepto3]],"Concepto Favorable")</f>
        <v>0</v>
      </c>
      <c r="U55" s="38">
        <f>+COUNTIF(Tabla133[[#This Row],[Concepto]:[Concepto3]],"Concepto No Favorable")</f>
        <v>0</v>
      </c>
      <c r="V55" s="38">
        <f>+COUNTIF(Tabla133[[#This Row],[Concepto]:[Concepto3]],"Sin meta asignada en el periodo")</f>
        <v>1</v>
      </c>
      <c r="W55" s="38">
        <f t="shared" si="0"/>
        <v>1</v>
      </c>
    </row>
    <row r="56" spans="1:23" s="38" customFormat="1" ht="59.95" customHeight="1" x14ac:dyDescent="0.3">
      <c r="A56" s="6" t="s">
        <v>58</v>
      </c>
      <c r="B56" s="6" t="s">
        <v>54</v>
      </c>
      <c r="C56" s="6" t="s">
        <v>219</v>
      </c>
      <c r="D56" s="6" t="s">
        <v>59</v>
      </c>
      <c r="E56" s="6"/>
      <c r="F56" s="7"/>
      <c r="G56" s="7"/>
      <c r="H56" s="8" t="s">
        <v>29</v>
      </c>
      <c r="I56" s="6"/>
      <c r="J56" s="6" t="s">
        <v>316</v>
      </c>
      <c r="K56" s="7">
        <v>3</v>
      </c>
      <c r="L56" s="7">
        <v>3</v>
      </c>
      <c r="M56" s="8">
        <v>1</v>
      </c>
      <c r="N56" s="6" t="s">
        <v>28</v>
      </c>
      <c r="O56" s="6"/>
      <c r="P56" s="7"/>
      <c r="Q56" s="7"/>
      <c r="R56" s="8" t="s">
        <v>29</v>
      </c>
      <c r="S56" s="6"/>
      <c r="T56" s="38">
        <f>+COUNTIF(Tabla133[[#This Row],[Concepto]:[Concepto3]],"Concepto Favorable")</f>
        <v>1</v>
      </c>
      <c r="U56" s="38">
        <f>+COUNTIF(Tabla133[[#This Row],[Concepto]:[Concepto3]],"Concepto No Favorable")</f>
        <v>0</v>
      </c>
      <c r="V56" s="38">
        <f>+COUNTIF(Tabla133[[#This Row],[Concepto]:[Concepto3]],"Sin meta asignada en el periodo")</f>
        <v>0</v>
      </c>
      <c r="W56" s="38">
        <f t="shared" si="0"/>
        <v>1</v>
      </c>
    </row>
    <row r="57" spans="1:23" s="38" customFormat="1" ht="59.95" customHeight="1" x14ac:dyDescent="0.3">
      <c r="A57" s="6" t="s">
        <v>97</v>
      </c>
      <c r="B57" s="6" t="s">
        <v>95</v>
      </c>
      <c r="C57" s="6" t="s">
        <v>219</v>
      </c>
      <c r="D57" s="6" t="s">
        <v>98</v>
      </c>
      <c r="E57" s="6"/>
      <c r="F57" s="7"/>
      <c r="G57" s="7"/>
      <c r="H57" s="8" t="s">
        <v>29</v>
      </c>
      <c r="I57" s="6"/>
      <c r="J57" s="6" t="s">
        <v>99</v>
      </c>
      <c r="K57" s="7">
        <v>0</v>
      </c>
      <c r="L57" s="7">
        <v>0</v>
      </c>
      <c r="M57" s="8" t="s">
        <v>29</v>
      </c>
      <c r="N57" s="6" t="s">
        <v>32</v>
      </c>
      <c r="O57" s="6"/>
      <c r="P57" s="7"/>
      <c r="Q57" s="7"/>
      <c r="R57" s="8" t="s">
        <v>29</v>
      </c>
      <c r="S57" s="6"/>
      <c r="T57" s="38">
        <f>+COUNTIF(Tabla133[[#This Row],[Concepto]:[Concepto3]],"Concepto Favorable")</f>
        <v>0</v>
      </c>
      <c r="U57" s="38">
        <f>+COUNTIF(Tabla133[[#This Row],[Concepto]:[Concepto3]],"Concepto No Favorable")</f>
        <v>0</v>
      </c>
      <c r="V57" s="38">
        <f>+COUNTIF(Tabla133[[#This Row],[Concepto]:[Concepto3]],"Sin meta asignada en el periodo")</f>
        <v>1</v>
      </c>
      <c r="W57" s="38">
        <f t="shared" si="0"/>
        <v>1</v>
      </c>
    </row>
    <row r="58" spans="1:23" s="38" customFormat="1" ht="59.95" customHeight="1" x14ac:dyDescent="0.3">
      <c r="A58" s="6" t="s">
        <v>104</v>
      </c>
      <c r="B58" s="6" t="s">
        <v>105</v>
      </c>
      <c r="C58" s="6" t="s">
        <v>219</v>
      </c>
      <c r="D58" s="6" t="s">
        <v>106</v>
      </c>
      <c r="E58" s="6" t="s">
        <v>338</v>
      </c>
      <c r="F58" s="7">
        <v>57</v>
      </c>
      <c r="G58" s="7">
        <v>57</v>
      </c>
      <c r="H58" s="8">
        <v>1</v>
      </c>
      <c r="I58" s="6" t="s">
        <v>28</v>
      </c>
      <c r="J58" s="6" t="s">
        <v>339</v>
      </c>
      <c r="K58" s="7">
        <v>9</v>
      </c>
      <c r="L58" s="7">
        <v>9</v>
      </c>
      <c r="M58" s="8">
        <v>1</v>
      </c>
      <c r="N58" s="6" t="s">
        <v>28</v>
      </c>
      <c r="O58" s="6"/>
      <c r="P58" s="7"/>
      <c r="Q58" s="7"/>
      <c r="R58" s="8" t="s">
        <v>29</v>
      </c>
      <c r="S58" s="6"/>
      <c r="T58" s="38">
        <f>+COUNTIF(Tabla133[[#This Row],[Concepto]:[Concepto3]],"Concepto Favorable")</f>
        <v>2</v>
      </c>
      <c r="U58" s="38">
        <f>+COUNTIF(Tabla133[[#This Row],[Concepto]:[Concepto3]],"Concepto No Favorable")</f>
        <v>0</v>
      </c>
      <c r="V58" s="38">
        <f>+COUNTIF(Tabla133[[#This Row],[Concepto]:[Concepto3]],"Sin meta asignada en el periodo")</f>
        <v>0</v>
      </c>
      <c r="W58" s="38">
        <f t="shared" si="0"/>
        <v>2</v>
      </c>
    </row>
    <row r="59" spans="1:23" s="38" customFormat="1" ht="59.95" customHeight="1" x14ac:dyDescent="0.3">
      <c r="A59" s="6" t="s">
        <v>109</v>
      </c>
      <c r="B59" s="6" t="s">
        <v>105</v>
      </c>
      <c r="C59" s="6" t="s">
        <v>219</v>
      </c>
      <c r="D59" s="6" t="s">
        <v>272</v>
      </c>
      <c r="E59" s="6" t="s">
        <v>341</v>
      </c>
      <c r="F59" s="7">
        <v>3</v>
      </c>
      <c r="G59" s="7">
        <v>3</v>
      </c>
      <c r="H59" s="8">
        <v>1</v>
      </c>
      <c r="I59" s="6" t="s">
        <v>28</v>
      </c>
      <c r="J59" s="6"/>
      <c r="K59" s="7"/>
      <c r="L59" s="7"/>
      <c r="M59" s="8" t="s">
        <v>29</v>
      </c>
      <c r="N59" s="6"/>
      <c r="O59" s="6"/>
      <c r="P59" s="7"/>
      <c r="Q59" s="7"/>
      <c r="R59" s="8" t="s">
        <v>29</v>
      </c>
      <c r="S59" s="6"/>
      <c r="T59" s="38">
        <f>+COUNTIF(Tabla133[[#This Row],[Concepto]:[Concepto3]],"Concepto Favorable")</f>
        <v>1</v>
      </c>
      <c r="U59" s="38">
        <f>+COUNTIF(Tabla133[[#This Row],[Concepto]:[Concepto3]],"Concepto No Favorable")</f>
        <v>0</v>
      </c>
      <c r="V59" s="38">
        <f>+COUNTIF(Tabla133[[#This Row],[Concepto]:[Concepto3]],"Sin meta asignada en el periodo")</f>
        <v>0</v>
      </c>
      <c r="W59" s="38">
        <f t="shared" si="0"/>
        <v>1</v>
      </c>
    </row>
    <row r="60" spans="1:23" s="38" customFormat="1" ht="59.95" customHeight="1" x14ac:dyDescent="0.3">
      <c r="A60" s="6" t="s">
        <v>110</v>
      </c>
      <c r="B60" s="6" t="s">
        <v>111</v>
      </c>
      <c r="C60" s="6" t="s">
        <v>219</v>
      </c>
      <c r="D60" s="6" t="s">
        <v>112</v>
      </c>
      <c r="E60" s="6" t="s">
        <v>358</v>
      </c>
      <c r="F60" s="7">
        <v>3</v>
      </c>
      <c r="G60" s="7">
        <v>3</v>
      </c>
      <c r="H60" s="8">
        <v>1</v>
      </c>
      <c r="I60" s="6" t="s">
        <v>28</v>
      </c>
      <c r="J60" s="6"/>
      <c r="K60" s="7"/>
      <c r="L60" s="7"/>
      <c r="M60" s="8" t="s">
        <v>29</v>
      </c>
      <c r="N60" s="6"/>
      <c r="O60" s="6"/>
      <c r="P60" s="7"/>
      <c r="Q60" s="7"/>
      <c r="R60" s="8" t="s">
        <v>29</v>
      </c>
      <c r="S60" s="6"/>
      <c r="T60" s="38">
        <f>+COUNTIF(Tabla133[[#This Row],[Concepto]:[Concepto3]],"Concepto Favorable")</f>
        <v>1</v>
      </c>
      <c r="U60" s="38">
        <f>+COUNTIF(Tabla133[[#This Row],[Concepto]:[Concepto3]],"Concepto No Favorable")</f>
        <v>0</v>
      </c>
      <c r="V60" s="38">
        <f>+COUNTIF(Tabla133[[#This Row],[Concepto]:[Concepto3]],"Sin meta asignada en el periodo")</f>
        <v>0</v>
      </c>
      <c r="W60" s="38">
        <f t="shared" si="0"/>
        <v>1</v>
      </c>
    </row>
    <row r="61" spans="1:23" s="38" customFormat="1" ht="59.95" customHeight="1" x14ac:dyDescent="0.3">
      <c r="A61" s="6" t="s">
        <v>114</v>
      </c>
      <c r="B61" s="6" t="s">
        <v>111</v>
      </c>
      <c r="C61" s="6" t="s">
        <v>219</v>
      </c>
      <c r="D61" s="6" t="s">
        <v>216</v>
      </c>
      <c r="E61" s="6"/>
      <c r="F61" s="7"/>
      <c r="G61" s="7"/>
      <c r="H61" s="8" t="s">
        <v>29</v>
      </c>
      <c r="I61" s="6"/>
      <c r="J61" s="6" t="s">
        <v>362</v>
      </c>
      <c r="K61" s="7">
        <v>2</v>
      </c>
      <c r="L61" s="7">
        <v>2</v>
      </c>
      <c r="M61" s="8">
        <v>1</v>
      </c>
      <c r="N61" s="6" t="s">
        <v>28</v>
      </c>
      <c r="O61" s="6"/>
      <c r="P61" s="7"/>
      <c r="Q61" s="7"/>
      <c r="R61" s="8" t="s">
        <v>29</v>
      </c>
      <c r="S61" s="6"/>
      <c r="T61" s="38">
        <f>+COUNTIF(Tabla133[[#This Row],[Concepto]:[Concepto3]],"Concepto Favorable")</f>
        <v>1</v>
      </c>
      <c r="U61" s="38">
        <f>+COUNTIF(Tabla133[[#This Row],[Concepto]:[Concepto3]],"Concepto No Favorable")</f>
        <v>0</v>
      </c>
      <c r="V61" s="38">
        <f>+COUNTIF(Tabla133[[#This Row],[Concepto]:[Concepto3]],"Sin meta asignada en el periodo")</f>
        <v>0</v>
      </c>
      <c r="W61" s="38">
        <f t="shared" si="0"/>
        <v>1</v>
      </c>
    </row>
    <row r="62" spans="1:23" s="38" customFormat="1" ht="59.95" customHeight="1" x14ac:dyDescent="0.3">
      <c r="A62" s="6" t="s">
        <v>70</v>
      </c>
      <c r="B62" s="6" t="s">
        <v>71</v>
      </c>
      <c r="C62" s="6" t="s">
        <v>219</v>
      </c>
      <c r="D62" s="6" t="s">
        <v>72</v>
      </c>
      <c r="E62" s="6" t="s">
        <v>363</v>
      </c>
      <c r="F62" s="7">
        <v>24</v>
      </c>
      <c r="G62" s="7">
        <v>24</v>
      </c>
      <c r="H62" s="8">
        <v>1</v>
      </c>
      <c r="I62" s="6" t="s">
        <v>28</v>
      </c>
      <c r="J62" s="6" t="s">
        <v>73</v>
      </c>
      <c r="K62" s="7">
        <v>2</v>
      </c>
      <c r="L62" s="7">
        <v>2</v>
      </c>
      <c r="M62" s="8">
        <v>1</v>
      </c>
      <c r="N62" s="6" t="s">
        <v>28</v>
      </c>
      <c r="O62" s="6" t="s">
        <v>364</v>
      </c>
      <c r="P62" s="7">
        <v>1</v>
      </c>
      <c r="Q62" s="7">
        <v>1</v>
      </c>
      <c r="R62" s="8">
        <v>1</v>
      </c>
      <c r="S62" s="6" t="s">
        <v>28</v>
      </c>
      <c r="T62" s="38">
        <f>+COUNTIF(Tabla133[[#This Row],[Concepto]:[Concepto3]],"Concepto Favorable")</f>
        <v>3</v>
      </c>
      <c r="U62" s="38">
        <f>+COUNTIF(Tabla133[[#This Row],[Concepto]:[Concepto3]],"Concepto No Favorable")</f>
        <v>0</v>
      </c>
      <c r="V62" s="38">
        <f>+COUNTIF(Tabla133[[#This Row],[Concepto]:[Concepto3]],"Sin meta asignada en el periodo")</f>
        <v>0</v>
      </c>
      <c r="W62" s="38">
        <f t="shared" si="0"/>
        <v>3</v>
      </c>
    </row>
    <row r="63" spans="1:23" s="38" customFormat="1" ht="59.95" customHeight="1" x14ac:dyDescent="0.3">
      <c r="A63" s="6" t="s">
        <v>74</v>
      </c>
      <c r="B63" s="6" t="s">
        <v>71</v>
      </c>
      <c r="C63" s="6" t="s">
        <v>219</v>
      </c>
      <c r="D63" s="6" t="s">
        <v>75</v>
      </c>
      <c r="E63" s="6" t="s">
        <v>363</v>
      </c>
      <c r="F63" s="7">
        <v>24</v>
      </c>
      <c r="G63" s="7">
        <v>24</v>
      </c>
      <c r="H63" s="8">
        <v>1</v>
      </c>
      <c r="I63" s="6" t="s">
        <v>28</v>
      </c>
      <c r="J63" s="6"/>
      <c r="K63" s="7"/>
      <c r="L63" s="7"/>
      <c r="M63" s="8" t="s">
        <v>29</v>
      </c>
      <c r="N63" s="6"/>
      <c r="O63" s="6" t="s">
        <v>364</v>
      </c>
      <c r="P63" s="7">
        <v>1</v>
      </c>
      <c r="Q63" s="7">
        <v>1</v>
      </c>
      <c r="R63" s="8">
        <v>1</v>
      </c>
      <c r="S63" s="6" t="s">
        <v>28</v>
      </c>
      <c r="T63" s="38">
        <f>+COUNTIF(Tabla133[[#This Row],[Concepto]:[Concepto3]],"Concepto Favorable")</f>
        <v>2</v>
      </c>
      <c r="U63" s="38">
        <f>+COUNTIF(Tabla133[[#This Row],[Concepto]:[Concepto3]],"Concepto No Favorable")</f>
        <v>0</v>
      </c>
      <c r="V63" s="38">
        <f>+COUNTIF(Tabla133[[#This Row],[Concepto]:[Concepto3]],"Sin meta asignada en el periodo")</f>
        <v>0</v>
      </c>
      <c r="W63" s="38">
        <f t="shared" si="0"/>
        <v>2</v>
      </c>
    </row>
    <row r="64" spans="1:23" s="38" customFormat="1" ht="59.95" customHeight="1" x14ac:dyDescent="0.3">
      <c r="A64" s="6" t="s">
        <v>265</v>
      </c>
      <c r="B64" s="6" t="s">
        <v>27</v>
      </c>
      <c r="C64" s="6" t="s">
        <v>220</v>
      </c>
      <c r="D64" s="6" t="s">
        <v>96</v>
      </c>
      <c r="E64" s="6"/>
      <c r="F64" s="7"/>
      <c r="G64" s="7"/>
      <c r="H64" s="8" t="s">
        <v>29</v>
      </c>
      <c r="I64" s="6"/>
      <c r="J64" s="6"/>
      <c r="K64" s="7"/>
      <c r="L64" s="7"/>
      <c r="M64" s="8" t="s">
        <v>29</v>
      </c>
      <c r="N64" s="6"/>
      <c r="O64" s="6" t="s">
        <v>294</v>
      </c>
      <c r="P64" s="7">
        <v>3</v>
      </c>
      <c r="Q64" s="7">
        <v>3</v>
      </c>
      <c r="R64" s="8">
        <v>1</v>
      </c>
      <c r="S64" s="6" t="s">
        <v>28</v>
      </c>
      <c r="T64" s="38">
        <f>+COUNTIF(Tabla133[[#This Row],[Concepto]:[Concepto3]],"Concepto Favorable")</f>
        <v>1</v>
      </c>
      <c r="U64" s="38">
        <f>+COUNTIF(Tabla133[[#This Row],[Concepto]:[Concepto3]],"Concepto No Favorable")</f>
        <v>0</v>
      </c>
      <c r="V64" s="38">
        <f>+COUNTIF(Tabla133[[#This Row],[Concepto]:[Concepto3]],"Sin meta asignada en el periodo")</f>
        <v>0</v>
      </c>
      <c r="W64" s="38">
        <f t="shared" si="0"/>
        <v>1</v>
      </c>
    </row>
    <row r="65" spans="1:23" s="38" customFormat="1" ht="59.95" customHeight="1" x14ac:dyDescent="0.3">
      <c r="A65" s="6" t="s">
        <v>184</v>
      </c>
      <c r="B65" s="6" t="s">
        <v>185</v>
      </c>
      <c r="C65" s="6" t="s">
        <v>220</v>
      </c>
      <c r="D65" s="6" t="s">
        <v>186</v>
      </c>
      <c r="E65" s="6" t="s">
        <v>308</v>
      </c>
      <c r="F65" s="7">
        <v>3</v>
      </c>
      <c r="G65" s="7">
        <v>3</v>
      </c>
      <c r="H65" s="8">
        <v>1</v>
      </c>
      <c r="I65" s="6" t="s">
        <v>28</v>
      </c>
      <c r="J65" s="6"/>
      <c r="K65" s="7"/>
      <c r="L65" s="7"/>
      <c r="M65" s="8" t="s">
        <v>29</v>
      </c>
      <c r="N65" s="6"/>
      <c r="O65" s="6"/>
      <c r="P65" s="7"/>
      <c r="Q65" s="7"/>
      <c r="R65" s="8" t="s">
        <v>29</v>
      </c>
      <c r="S65" s="6"/>
      <c r="T65" s="38">
        <f>+COUNTIF(Tabla133[[#This Row],[Concepto]:[Concepto3]],"Concepto Favorable")</f>
        <v>1</v>
      </c>
      <c r="U65" s="38">
        <f>+COUNTIF(Tabla133[[#This Row],[Concepto]:[Concepto3]],"Concepto No Favorable")</f>
        <v>0</v>
      </c>
      <c r="V65" s="38">
        <f>+COUNTIF(Tabla133[[#This Row],[Concepto]:[Concepto3]],"Sin meta asignada en el periodo")</f>
        <v>0</v>
      </c>
      <c r="W65" s="38">
        <f t="shared" si="0"/>
        <v>1</v>
      </c>
    </row>
    <row r="66" spans="1:23" s="38" customFormat="1" ht="59.95" customHeight="1" x14ac:dyDescent="0.3">
      <c r="A66" s="6" t="s">
        <v>187</v>
      </c>
      <c r="B66" s="6" t="s">
        <v>185</v>
      </c>
      <c r="C66" s="6" t="s">
        <v>220</v>
      </c>
      <c r="D66" s="6" t="s">
        <v>188</v>
      </c>
      <c r="E66" s="6" t="s">
        <v>309</v>
      </c>
      <c r="F66" s="7">
        <v>0</v>
      </c>
      <c r="G66" s="7">
        <v>0</v>
      </c>
      <c r="H66" s="8" t="s">
        <v>29</v>
      </c>
      <c r="I66" s="6" t="s">
        <v>32</v>
      </c>
      <c r="J66" s="6"/>
      <c r="K66" s="7"/>
      <c r="L66" s="7"/>
      <c r="M66" s="8" t="s">
        <v>29</v>
      </c>
      <c r="N66" s="6"/>
      <c r="O66" s="6"/>
      <c r="P66" s="7"/>
      <c r="Q66" s="7"/>
      <c r="R66" s="8" t="s">
        <v>29</v>
      </c>
      <c r="S66" s="6"/>
      <c r="T66" s="38">
        <f>+COUNTIF(Tabla133[[#This Row],[Concepto]:[Concepto3]],"Concepto Favorable")</f>
        <v>0</v>
      </c>
      <c r="U66" s="38">
        <f>+COUNTIF(Tabla133[[#This Row],[Concepto]:[Concepto3]],"Concepto No Favorable")</f>
        <v>0</v>
      </c>
      <c r="V66" s="38">
        <f>+COUNTIF(Tabla133[[#This Row],[Concepto]:[Concepto3]],"Sin meta asignada en el periodo")</f>
        <v>1</v>
      </c>
      <c r="W66" s="38">
        <f t="shared" si="0"/>
        <v>1</v>
      </c>
    </row>
    <row r="67" spans="1:23" s="38" customFormat="1" ht="59.95" customHeight="1" x14ac:dyDescent="0.3">
      <c r="A67" s="6" t="s">
        <v>189</v>
      </c>
      <c r="B67" s="6" t="s">
        <v>185</v>
      </c>
      <c r="C67" s="6" t="s">
        <v>220</v>
      </c>
      <c r="D67" s="6" t="s">
        <v>190</v>
      </c>
      <c r="E67" s="6" t="s">
        <v>310</v>
      </c>
      <c r="F67" s="7">
        <v>1</v>
      </c>
      <c r="G67" s="7">
        <v>1</v>
      </c>
      <c r="H67" s="8">
        <v>1</v>
      </c>
      <c r="I67" s="6" t="s">
        <v>28</v>
      </c>
      <c r="J67" s="6"/>
      <c r="K67" s="7"/>
      <c r="L67" s="7"/>
      <c r="M67" s="8" t="s">
        <v>29</v>
      </c>
      <c r="N67" s="6"/>
      <c r="O67" s="6"/>
      <c r="P67" s="7"/>
      <c r="Q67" s="7"/>
      <c r="R67" s="8" t="s">
        <v>29</v>
      </c>
      <c r="S67" s="6"/>
      <c r="T67" s="38">
        <f>+COUNTIF(Tabla133[[#This Row],[Concepto]:[Concepto3]],"Concepto Favorable")</f>
        <v>1</v>
      </c>
      <c r="U67" s="38">
        <f>+COUNTIF(Tabla133[[#This Row],[Concepto]:[Concepto3]],"Concepto No Favorable")</f>
        <v>0</v>
      </c>
      <c r="V67" s="38">
        <f>+COUNTIF(Tabla133[[#This Row],[Concepto]:[Concepto3]],"Sin meta asignada en el periodo")</f>
        <v>0</v>
      </c>
      <c r="W67" s="38">
        <f t="shared" si="0"/>
        <v>1</v>
      </c>
    </row>
    <row r="68" spans="1:23" s="38" customFormat="1" ht="59.95" customHeight="1" x14ac:dyDescent="0.3">
      <c r="A68" s="6" t="s">
        <v>191</v>
      </c>
      <c r="B68" s="6" t="s">
        <v>185</v>
      </c>
      <c r="C68" s="6" t="s">
        <v>220</v>
      </c>
      <c r="D68" s="6" t="s">
        <v>192</v>
      </c>
      <c r="E68" s="6" t="s">
        <v>311</v>
      </c>
      <c r="F68" s="7">
        <v>3</v>
      </c>
      <c r="G68" s="7">
        <v>3</v>
      </c>
      <c r="H68" s="8">
        <v>1</v>
      </c>
      <c r="I68" s="6" t="s">
        <v>28</v>
      </c>
      <c r="J68" s="6"/>
      <c r="K68" s="7"/>
      <c r="L68" s="7"/>
      <c r="M68" s="8" t="s">
        <v>29</v>
      </c>
      <c r="N68" s="6"/>
      <c r="O68" s="6"/>
      <c r="P68" s="7"/>
      <c r="Q68" s="7"/>
      <c r="R68" s="8" t="s">
        <v>29</v>
      </c>
      <c r="S68" s="6"/>
      <c r="T68" s="38">
        <f>+COUNTIF(Tabla133[[#This Row],[Concepto]:[Concepto3]],"Concepto Favorable")</f>
        <v>1</v>
      </c>
      <c r="U68" s="38">
        <f>+COUNTIF(Tabla133[[#This Row],[Concepto]:[Concepto3]],"Concepto No Favorable")</f>
        <v>0</v>
      </c>
      <c r="V68" s="38">
        <f>+COUNTIF(Tabla133[[#This Row],[Concepto]:[Concepto3]],"Sin meta asignada en el periodo")</f>
        <v>0</v>
      </c>
      <c r="W68" s="38">
        <f t="shared" si="0"/>
        <v>1</v>
      </c>
    </row>
    <row r="69" spans="1:23" s="38" customFormat="1" ht="59.95" customHeight="1" x14ac:dyDescent="0.3">
      <c r="A69" s="6" t="s">
        <v>53</v>
      </c>
      <c r="B69" s="6" t="s">
        <v>54</v>
      </c>
      <c r="C69" s="6" t="s">
        <v>220</v>
      </c>
      <c r="D69" s="6" t="s">
        <v>55</v>
      </c>
      <c r="E69" s="6" t="s">
        <v>312</v>
      </c>
      <c r="F69" s="7">
        <v>12</v>
      </c>
      <c r="G69" s="7">
        <v>12</v>
      </c>
      <c r="H69" s="8">
        <v>1</v>
      </c>
      <c r="I69" s="6" t="s">
        <v>28</v>
      </c>
      <c r="J69" s="6"/>
      <c r="K69" s="7"/>
      <c r="L69" s="7"/>
      <c r="M69" s="8" t="s">
        <v>29</v>
      </c>
      <c r="N69" s="6"/>
      <c r="O69" s="6"/>
      <c r="P69" s="7"/>
      <c r="Q69" s="7"/>
      <c r="R69" s="8" t="s">
        <v>29</v>
      </c>
      <c r="S69" s="6"/>
      <c r="T69" s="38">
        <f>+COUNTIF(Tabla133[[#This Row],[Concepto]:[Concepto3]],"Concepto Favorable")</f>
        <v>1</v>
      </c>
      <c r="U69" s="38">
        <f>+COUNTIF(Tabla133[[#This Row],[Concepto]:[Concepto3]],"Concepto No Favorable")</f>
        <v>0</v>
      </c>
      <c r="V69" s="38">
        <f>+COUNTIF(Tabla133[[#This Row],[Concepto]:[Concepto3]],"Sin meta asignada en el periodo")</f>
        <v>0</v>
      </c>
      <c r="W69" s="38">
        <f t="shared" ref="W69:W132" si="1">+T69+V69</f>
        <v>1</v>
      </c>
    </row>
    <row r="70" spans="1:23" s="38" customFormat="1" ht="59.95" customHeight="1" x14ac:dyDescent="0.3">
      <c r="A70" s="6" t="s">
        <v>56</v>
      </c>
      <c r="B70" s="6" t="s">
        <v>54</v>
      </c>
      <c r="C70" s="6" t="s">
        <v>220</v>
      </c>
      <c r="D70" s="6" t="s">
        <v>57</v>
      </c>
      <c r="E70" s="6" t="s">
        <v>314</v>
      </c>
      <c r="F70" s="7">
        <v>0</v>
      </c>
      <c r="G70" s="7">
        <v>0</v>
      </c>
      <c r="H70" s="8" t="s">
        <v>29</v>
      </c>
      <c r="I70" s="6" t="s">
        <v>32</v>
      </c>
      <c r="J70" s="6"/>
      <c r="K70" s="7"/>
      <c r="L70" s="7"/>
      <c r="M70" s="8" t="s">
        <v>29</v>
      </c>
      <c r="N70" s="6"/>
      <c r="O70" s="6"/>
      <c r="P70" s="7"/>
      <c r="Q70" s="7"/>
      <c r="R70" s="8" t="s">
        <v>29</v>
      </c>
      <c r="S70" s="6"/>
      <c r="T70" s="38">
        <f>+COUNTIF(Tabla133[[#This Row],[Concepto]:[Concepto3]],"Concepto Favorable")</f>
        <v>0</v>
      </c>
      <c r="U70" s="38">
        <f>+COUNTIF(Tabla133[[#This Row],[Concepto]:[Concepto3]],"Concepto No Favorable")</f>
        <v>0</v>
      </c>
      <c r="V70" s="38">
        <f>+COUNTIF(Tabla133[[#This Row],[Concepto]:[Concepto3]],"Sin meta asignada en el periodo")</f>
        <v>1</v>
      </c>
      <c r="W70" s="38">
        <f t="shared" si="1"/>
        <v>1</v>
      </c>
    </row>
    <row r="71" spans="1:23" s="38" customFormat="1" ht="59.95" customHeight="1" x14ac:dyDescent="0.3">
      <c r="A71" s="6" t="s">
        <v>58</v>
      </c>
      <c r="B71" s="6" t="s">
        <v>54</v>
      </c>
      <c r="C71" s="6" t="s">
        <v>220</v>
      </c>
      <c r="D71" s="6" t="s">
        <v>59</v>
      </c>
      <c r="E71" s="6"/>
      <c r="F71" s="7"/>
      <c r="G71" s="7"/>
      <c r="H71" s="8" t="s">
        <v>29</v>
      </c>
      <c r="I71" s="6"/>
      <c r="J71" s="6" t="s">
        <v>316</v>
      </c>
      <c r="K71" s="7">
        <v>0</v>
      </c>
      <c r="L71" s="7">
        <v>0</v>
      </c>
      <c r="M71" s="8" t="s">
        <v>29</v>
      </c>
      <c r="N71" s="6" t="s">
        <v>32</v>
      </c>
      <c r="O71" s="6"/>
      <c r="P71" s="7"/>
      <c r="Q71" s="7"/>
      <c r="R71" s="8" t="s">
        <v>29</v>
      </c>
      <c r="S71" s="6"/>
      <c r="T71" s="38">
        <f>+COUNTIF(Tabla133[[#This Row],[Concepto]:[Concepto3]],"Concepto Favorable")</f>
        <v>0</v>
      </c>
      <c r="U71" s="38">
        <f>+COUNTIF(Tabla133[[#This Row],[Concepto]:[Concepto3]],"Concepto No Favorable")</f>
        <v>0</v>
      </c>
      <c r="V71" s="38">
        <f>+COUNTIF(Tabla133[[#This Row],[Concepto]:[Concepto3]],"Sin meta asignada en el periodo")</f>
        <v>1</v>
      </c>
      <c r="W71" s="38">
        <f t="shared" si="1"/>
        <v>1</v>
      </c>
    </row>
    <row r="72" spans="1:23" s="38" customFormat="1" ht="59.95" customHeight="1" x14ac:dyDescent="0.3">
      <c r="A72" s="6" t="s">
        <v>97</v>
      </c>
      <c r="B72" s="6" t="s">
        <v>95</v>
      </c>
      <c r="C72" s="6" t="s">
        <v>220</v>
      </c>
      <c r="D72" s="6" t="s">
        <v>98</v>
      </c>
      <c r="E72" s="6"/>
      <c r="F72" s="7"/>
      <c r="G72" s="7"/>
      <c r="H72" s="8" t="s">
        <v>29</v>
      </c>
      <c r="I72" s="6"/>
      <c r="J72" s="6" t="s">
        <v>99</v>
      </c>
      <c r="K72" s="7">
        <v>1</v>
      </c>
      <c r="L72" s="7">
        <v>1</v>
      </c>
      <c r="M72" s="8">
        <v>1</v>
      </c>
      <c r="N72" s="6" t="s">
        <v>28</v>
      </c>
      <c r="O72" s="6"/>
      <c r="P72" s="7"/>
      <c r="Q72" s="7"/>
      <c r="R72" s="8" t="s">
        <v>29</v>
      </c>
      <c r="S72" s="6"/>
      <c r="T72" s="38">
        <f>+COUNTIF(Tabla133[[#This Row],[Concepto]:[Concepto3]],"Concepto Favorable")</f>
        <v>1</v>
      </c>
      <c r="U72" s="38">
        <f>+COUNTIF(Tabla133[[#This Row],[Concepto]:[Concepto3]],"Concepto No Favorable")</f>
        <v>0</v>
      </c>
      <c r="V72" s="38">
        <f>+COUNTIF(Tabla133[[#This Row],[Concepto]:[Concepto3]],"Sin meta asignada en el periodo")</f>
        <v>0</v>
      </c>
      <c r="W72" s="38">
        <f t="shared" si="1"/>
        <v>1</v>
      </c>
    </row>
    <row r="73" spans="1:23" s="38" customFormat="1" ht="59.95" customHeight="1" x14ac:dyDescent="0.3">
      <c r="A73" s="6" t="s">
        <v>104</v>
      </c>
      <c r="B73" s="6" t="s">
        <v>105</v>
      </c>
      <c r="C73" s="6" t="s">
        <v>220</v>
      </c>
      <c r="D73" s="6" t="s">
        <v>106</v>
      </c>
      <c r="E73" s="6" t="s">
        <v>338</v>
      </c>
      <c r="F73" s="7">
        <v>25</v>
      </c>
      <c r="G73" s="7">
        <v>25</v>
      </c>
      <c r="H73" s="8">
        <v>1</v>
      </c>
      <c r="I73" s="6" t="s">
        <v>28</v>
      </c>
      <c r="J73" s="6" t="s">
        <v>339</v>
      </c>
      <c r="K73" s="7">
        <v>9</v>
      </c>
      <c r="L73" s="7">
        <v>9</v>
      </c>
      <c r="M73" s="8">
        <v>1</v>
      </c>
      <c r="N73" s="6" t="s">
        <v>28</v>
      </c>
      <c r="O73" s="6"/>
      <c r="P73" s="7"/>
      <c r="Q73" s="7"/>
      <c r="R73" s="8" t="s">
        <v>29</v>
      </c>
      <c r="S73" s="6"/>
      <c r="T73" s="38">
        <f>+COUNTIF(Tabla133[[#This Row],[Concepto]:[Concepto3]],"Concepto Favorable")</f>
        <v>2</v>
      </c>
      <c r="U73" s="38">
        <f>+COUNTIF(Tabla133[[#This Row],[Concepto]:[Concepto3]],"Concepto No Favorable")</f>
        <v>0</v>
      </c>
      <c r="V73" s="38">
        <f>+COUNTIF(Tabla133[[#This Row],[Concepto]:[Concepto3]],"Sin meta asignada en el periodo")</f>
        <v>0</v>
      </c>
      <c r="W73" s="38">
        <f t="shared" si="1"/>
        <v>2</v>
      </c>
    </row>
    <row r="74" spans="1:23" s="38" customFormat="1" ht="59.95" customHeight="1" x14ac:dyDescent="0.3">
      <c r="A74" s="6" t="s">
        <v>109</v>
      </c>
      <c r="B74" s="6" t="s">
        <v>105</v>
      </c>
      <c r="C74" s="6" t="s">
        <v>220</v>
      </c>
      <c r="D74" s="6" t="s">
        <v>272</v>
      </c>
      <c r="E74" s="6" t="s">
        <v>341</v>
      </c>
      <c r="F74" s="7">
        <v>3</v>
      </c>
      <c r="G74" s="7">
        <v>3</v>
      </c>
      <c r="H74" s="8">
        <v>1</v>
      </c>
      <c r="I74" s="6" t="s">
        <v>28</v>
      </c>
      <c r="J74" s="6"/>
      <c r="K74" s="7"/>
      <c r="L74" s="7"/>
      <c r="M74" s="8" t="s">
        <v>29</v>
      </c>
      <c r="N74" s="6"/>
      <c r="O74" s="6"/>
      <c r="P74" s="7"/>
      <c r="Q74" s="7"/>
      <c r="R74" s="8" t="s">
        <v>29</v>
      </c>
      <c r="S74" s="6"/>
      <c r="T74" s="38">
        <f>+COUNTIF(Tabla133[[#This Row],[Concepto]:[Concepto3]],"Concepto Favorable")</f>
        <v>1</v>
      </c>
      <c r="U74" s="38">
        <f>+COUNTIF(Tabla133[[#This Row],[Concepto]:[Concepto3]],"Concepto No Favorable")</f>
        <v>0</v>
      </c>
      <c r="V74" s="38">
        <f>+COUNTIF(Tabla133[[#This Row],[Concepto]:[Concepto3]],"Sin meta asignada en el periodo")</f>
        <v>0</v>
      </c>
      <c r="W74" s="38">
        <f t="shared" si="1"/>
        <v>1</v>
      </c>
    </row>
    <row r="75" spans="1:23" s="38" customFormat="1" ht="59.95" customHeight="1" x14ac:dyDescent="0.3">
      <c r="A75" s="6" t="s">
        <v>110</v>
      </c>
      <c r="B75" s="6" t="s">
        <v>111</v>
      </c>
      <c r="C75" s="6" t="s">
        <v>220</v>
      </c>
      <c r="D75" s="6" t="s">
        <v>112</v>
      </c>
      <c r="E75" s="6" t="s">
        <v>358</v>
      </c>
      <c r="F75" s="7">
        <v>3</v>
      </c>
      <c r="G75" s="7">
        <v>3</v>
      </c>
      <c r="H75" s="8">
        <v>1</v>
      </c>
      <c r="I75" s="6" t="s">
        <v>28</v>
      </c>
      <c r="J75" s="6"/>
      <c r="K75" s="7"/>
      <c r="L75" s="7"/>
      <c r="M75" s="8" t="s">
        <v>29</v>
      </c>
      <c r="N75" s="6"/>
      <c r="O75" s="6"/>
      <c r="P75" s="7"/>
      <c r="Q75" s="7"/>
      <c r="R75" s="8" t="s">
        <v>29</v>
      </c>
      <c r="S75" s="6"/>
      <c r="T75" s="38">
        <f>+COUNTIF(Tabla133[[#This Row],[Concepto]:[Concepto3]],"Concepto Favorable")</f>
        <v>1</v>
      </c>
      <c r="U75" s="38">
        <f>+COUNTIF(Tabla133[[#This Row],[Concepto]:[Concepto3]],"Concepto No Favorable")</f>
        <v>0</v>
      </c>
      <c r="V75" s="38">
        <f>+COUNTIF(Tabla133[[#This Row],[Concepto]:[Concepto3]],"Sin meta asignada en el periodo")</f>
        <v>0</v>
      </c>
      <c r="W75" s="38">
        <f t="shared" si="1"/>
        <v>1</v>
      </c>
    </row>
    <row r="76" spans="1:23" s="38" customFormat="1" ht="59.95" customHeight="1" x14ac:dyDescent="0.3">
      <c r="A76" s="6" t="s">
        <v>114</v>
      </c>
      <c r="B76" s="6" t="s">
        <v>111</v>
      </c>
      <c r="C76" s="6" t="s">
        <v>220</v>
      </c>
      <c r="D76" s="6" t="s">
        <v>216</v>
      </c>
      <c r="E76" s="6"/>
      <c r="F76" s="7"/>
      <c r="G76" s="7"/>
      <c r="H76" s="8" t="s">
        <v>29</v>
      </c>
      <c r="I76" s="6"/>
      <c r="J76" s="6" t="s">
        <v>362</v>
      </c>
      <c r="K76" s="7">
        <v>3</v>
      </c>
      <c r="L76" s="7">
        <v>3</v>
      </c>
      <c r="M76" s="8">
        <v>1</v>
      </c>
      <c r="N76" s="6" t="s">
        <v>28</v>
      </c>
      <c r="O76" s="6"/>
      <c r="P76" s="7"/>
      <c r="Q76" s="7"/>
      <c r="R76" s="8" t="s">
        <v>29</v>
      </c>
      <c r="S76" s="6"/>
      <c r="T76" s="38">
        <f>+COUNTIF(Tabla133[[#This Row],[Concepto]:[Concepto3]],"Concepto Favorable")</f>
        <v>1</v>
      </c>
      <c r="U76" s="38">
        <f>+COUNTIF(Tabla133[[#This Row],[Concepto]:[Concepto3]],"Concepto No Favorable")</f>
        <v>0</v>
      </c>
      <c r="V76" s="38">
        <f>+COUNTIF(Tabla133[[#This Row],[Concepto]:[Concepto3]],"Sin meta asignada en el periodo")</f>
        <v>0</v>
      </c>
      <c r="W76" s="38">
        <f t="shared" si="1"/>
        <v>1</v>
      </c>
    </row>
    <row r="77" spans="1:23" s="38" customFormat="1" ht="59.95" customHeight="1" x14ac:dyDescent="0.3">
      <c r="A77" s="6" t="s">
        <v>70</v>
      </c>
      <c r="B77" s="6" t="s">
        <v>71</v>
      </c>
      <c r="C77" s="6" t="s">
        <v>220</v>
      </c>
      <c r="D77" s="6" t="s">
        <v>72</v>
      </c>
      <c r="E77" s="6" t="s">
        <v>363</v>
      </c>
      <c r="F77" s="7">
        <v>24</v>
      </c>
      <c r="G77" s="7">
        <v>24</v>
      </c>
      <c r="H77" s="8">
        <v>1</v>
      </c>
      <c r="I77" s="6" t="s">
        <v>28</v>
      </c>
      <c r="J77" s="6" t="s">
        <v>73</v>
      </c>
      <c r="K77" s="7">
        <v>0</v>
      </c>
      <c r="L77" s="7">
        <v>0</v>
      </c>
      <c r="M77" s="8" t="s">
        <v>29</v>
      </c>
      <c r="N77" s="6" t="s">
        <v>32</v>
      </c>
      <c r="O77" s="6" t="s">
        <v>364</v>
      </c>
      <c r="P77" s="7">
        <v>0</v>
      </c>
      <c r="Q77" s="7">
        <v>0</v>
      </c>
      <c r="R77" s="8" t="s">
        <v>29</v>
      </c>
      <c r="S77" s="6" t="s">
        <v>32</v>
      </c>
      <c r="T77" s="38">
        <f>+COUNTIF(Tabla133[[#This Row],[Concepto]:[Concepto3]],"Concepto Favorable")</f>
        <v>1</v>
      </c>
      <c r="U77" s="38">
        <f>+COUNTIF(Tabla133[[#This Row],[Concepto]:[Concepto3]],"Concepto No Favorable")</f>
        <v>0</v>
      </c>
      <c r="V77" s="38">
        <f>+COUNTIF(Tabla133[[#This Row],[Concepto]:[Concepto3]],"Sin meta asignada en el periodo")</f>
        <v>2</v>
      </c>
      <c r="W77" s="38">
        <f t="shared" si="1"/>
        <v>3</v>
      </c>
    </row>
    <row r="78" spans="1:23" s="38" customFormat="1" ht="59.95" customHeight="1" x14ac:dyDescent="0.3">
      <c r="A78" s="6" t="s">
        <v>74</v>
      </c>
      <c r="B78" s="6" t="s">
        <v>71</v>
      </c>
      <c r="C78" s="6" t="s">
        <v>220</v>
      </c>
      <c r="D78" s="6" t="s">
        <v>75</v>
      </c>
      <c r="E78" s="6" t="s">
        <v>363</v>
      </c>
      <c r="F78" s="7">
        <v>24</v>
      </c>
      <c r="G78" s="7">
        <v>24</v>
      </c>
      <c r="H78" s="8">
        <v>1</v>
      </c>
      <c r="I78" s="6" t="s">
        <v>28</v>
      </c>
      <c r="J78" s="6"/>
      <c r="K78" s="7"/>
      <c r="L78" s="7"/>
      <c r="M78" s="8" t="s">
        <v>29</v>
      </c>
      <c r="N78" s="6"/>
      <c r="O78" s="6" t="s">
        <v>364</v>
      </c>
      <c r="P78" s="7">
        <v>0</v>
      </c>
      <c r="Q78" s="7">
        <v>0</v>
      </c>
      <c r="R78" s="8" t="s">
        <v>29</v>
      </c>
      <c r="S78" s="6" t="s">
        <v>32</v>
      </c>
      <c r="T78" s="38">
        <f>+COUNTIF(Tabla133[[#This Row],[Concepto]:[Concepto3]],"Concepto Favorable")</f>
        <v>1</v>
      </c>
      <c r="U78" s="38">
        <f>+COUNTIF(Tabla133[[#This Row],[Concepto]:[Concepto3]],"Concepto No Favorable")</f>
        <v>0</v>
      </c>
      <c r="V78" s="38">
        <f>+COUNTIF(Tabla133[[#This Row],[Concepto]:[Concepto3]],"Sin meta asignada en el periodo")</f>
        <v>1</v>
      </c>
      <c r="W78" s="38">
        <f t="shared" si="1"/>
        <v>2</v>
      </c>
    </row>
    <row r="79" spans="1:23" s="38" customFormat="1" ht="59.95" customHeight="1" x14ac:dyDescent="0.3">
      <c r="A79" s="6" t="s">
        <v>265</v>
      </c>
      <c r="B79" s="6" t="s">
        <v>27</v>
      </c>
      <c r="C79" s="6" t="s">
        <v>221</v>
      </c>
      <c r="D79" s="6" t="s">
        <v>96</v>
      </c>
      <c r="E79" s="6"/>
      <c r="F79" s="7"/>
      <c r="G79" s="7"/>
      <c r="H79" s="8" t="s">
        <v>29</v>
      </c>
      <c r="I79" s="6"/>
      <c r="J79" s="6"/>
      <c r="K79" s="7"/>
      <c r="L79" s="7"/>
      <c r="M79" s="8" t="s">
        <v>29</v>
      </c>
      <c r="N79" s="6"/>
      <c r="O79" s="6" t="s">
        <v>294</v>
      </c>
      <c r="P79" s="7">
        <v>1</v>
      </c>
      <c r="Q79" s="7">
        <v>1</v>
      </c>
      <c r="R79" s="8">
        <v>1</v>
      </c>
      <c r="S79" s="6" t="s">
        <v>28</v>
      </c>
      <c r="T79" s="38">
        <f>+COUNTIF(Tabla133[[#This Row],[Concepto]:[Concepto3]],"Concepto Favorable")</f>
        <v>1</v>
      </c>
      <c r="U79" s="38">
        <f>+COUNTIF(Tabla133[[#This Row],[Concepto]:[Concepto3]],"Concepto No Favorable")</f>
        <v>0</v>
      </c>
      <c r="V79" s="38">
        <f>+COUNTIF(Tabla133[[#This Row],[Concepto]:[Concepto3]],"Sin meta asignada en el periodo")</f>
        <v>0</v>
      </c>
      <c r="W79" s="38">
        <f t="shared" si="1"/>
        <v>1</v>
      </c>
    </row>
    <row r="80" spans="1:23" s="38" customFormat="1" ht="59.95" customHeight="1" x14ac:dyDescent="0.3">
      <c r="A80" s="11" t="s">
        <v>184</v>
      </c>
      <c r="B80" s="11" t="s">
        <v>185</v>
      </c>
      <c r="C80" s="11" t="s">
        <v>221</v>
      </c>
      <c r="D80" s="11" t="s">
        <v>186</v>
      </c>
      <c r="E80" s="11" t="s">
        <v>308</v>
      </c>
      <c r="F80" s="7">
        <v>2</v>
      </c>
      <c r="G80" s="7">
        <v>2</v>
      </c>
      <c r="H80" s="8">
        <v>1</v>
      </c>
      <c r="I80" s="6" t="s">
        <v>28</v>
      </c>
      <c r="J80" s="11"/>
      <c r="K80" s="12"/>
      <c r="L80" s="12"/>
      <c r="M80" s="13" t="s">
        <v>29</v>
      </c>
      <c r="N80" s="11"/>
      <c r="O80" s="11"/>
      <c r="P80" s="12"/>
      <c r="Q80" s="12"/>
      <c r="R80" s="13" t="s">
        <v>29</v>
      </c>
      <c r="S80" s="11"/>
      <c r="T80" s="38">
        <f>+COUNTIF(Tabla133[[#This Row],[Concepto]:[Concepto3]],"Concepto Favorable")</f>
        <v>1</v>
      </c>
      <c r="U80" s="38">
        <f>+COUNTIF(Tabla133[[#This Row],[Concepto]:[Concepto3]],"Concepto No Favorable")</f>
        <v>0</v>
      </c>
      <c r="V80" s="38">
        <f>+COUNTIF(Tabla133[[#This Row],[Concepto]:[Concepto3]],"Sin meta asignada en el periodo")</f>
        <v>0</v>
      </c>
      <c r="W80" s="38">
        <f t="shared" si="1"/>
        <v>1</v>
      </c>
    </row>
    <row r="81" spans="1:23" s="38" customFormat="1" ht="59.95" customHeight="1" x14ac:dyDescent="0.3">
      <c r="A81" s="6" t="s">
        <v>187</v>
      </c>
      <c r="B81" s="6" t="s">
        <v>185</v>
      </c>
      <c r="C81" s="6" t="s">
        <v>221</v>
      </c>
      <c r="D81" s="6" t="s">
        <v>188</v>
      </c>
      <c r="E81" s="6" t="s">
        <v>309</v>
      </c>
      <c r="F81" s="7">
        <v>5</v>
      </c>
      <c r="G81" s="7">
        <v>5</v>
      </c>
      <c r="H81" s="8">
        <v>1</v>
      </c>
      <c r="I81" s="6" t="s">
        <v>28</v>
      </c>
      <c r="J81" s="6"/>
      <c r="K81" s="7"/>
      <c r="L81" s="7"/>
      <c r="M81" s="8" t="s">
        <v>29</v>
      </c>
      <c r="N81" s="6"/>
      <c r="O81" s="6"/>
      <c r="P81" s="7"/>
      <c r="Q81" s="7"/>
      <c r="R81" s="8" t="s">
        <v>29</v>
      </c>
      <c r="S81" s="6"/>
      <c r="T81" s="38">
        <f>+COUNTIF(Tabla133[[#This Row],[Concepto]:[Concepto3]],"Concepto Favorable")</f>
        <v>1</v>
      </c>
      <c r="U81" s="38">
        <f>+COUNTIF(Tabla133[[#This Row],[Concepto]:[Concepto3]],"Concepto No Favorable")</f>
        <v>0</v>
      </c>
      <c r="V81" s="38">
        <f>+COUNTIF(Tabla133[[#This Row],[Concepto]:[Concepto3]],"Sin meta asignada en el periodo")</f>
        <v>0</v>
      </c>
      <c r="W81" s="38">
        <f t="shared" si="1"/>
        <v>1</v>
      </c>
    </row>
    <row r="82" spans="1:23" s="38" customFormat="1" ht="59.95" customHeight="1" x14ac:dyDescent="0.3">
      <c r="A82" s="6" t="s">
        <v>189</v>
      </c>
      <c r="B82" s="6" t="s">
        <v>185</v>
      </c>
      <c r="C82" s="6" t="s">
        <v>221</v>
      </c>
      <c r="D82" s="6" t="s">
        <v>190</v>
      </c>
      <c r="E82" s="6" t="s">
        <v>310</v>
      </c>
      <c r="F82" s="7">
        <v>1</v>
      </c>
      <c r="G82" s="7">
        <v>1</v>
      </c>
      <c r="H82" s="8">
        <v>1</v>
      </c>
      <c r="I82" s="6" t="s">
        <v>28</v>
      </c>
      <c r="J82" s="6"/>
      <c r="K82" s="7"/>
      <c r="L82" s="7"/>
      <c r="M82" s="8" t="s">
        <v>29</v>
      </c>
      <c r="N82" s="6"/>
      <c r="O82" s="6"/>
      <c r="P82" s="7"/>
      <c r="Q82" s="7"/>
      <c r="R82" s="8" t="s">
        <v>29</v>
      </c>
      <c r="S82" s="6"/>
      <c r="T82" s="38">
        <f>+COUNTIF(Tabla133[[#This Row],[Concepto]:[Concepto3]],"Concepto Favorable")</f>
        <v>1</v>
      </c>
      <c r="U82" s="38">
        <f>+COUNTIF(Tabla133[[#This Row],[Concepto]:[Concepto3]],"Concepto No Favorable")</f>
        <v>0</v>
      </c>
      <c r="V82" s="38">
        <f>+COUNTIF(Tabla133[[#This Row],[Concepto]:[Concepto3]],"Sin meta asignada en el periodo")</f>
        <v>0</v>
      </c>
      <c r="W82" s="38">
        <f t="shared" si="1"/>
        <v>1</v>
      </c>
    </row>
    <row r="83" spans="1:23" s="38" customFormat="1" ht="59.95" customHeight="1" x14ac:dyDescent="0.3">
      <c r="A83" s="6" t="s">
        <v>191</v>
      </c>
      <c r="B83" s="6" t="s">
        <v>185</v>
      </c>
      <c r="C83" s="6" t="s">
        <v>221</v>
      </c>
      <c r="D83" s="6" t="s">
        <v>192</v>
      </c>
      <c r="E83" s="6" t="s">
        <v>311</v>
      </c>
      <c r="F83" s="7">
        <v>2</v>
      </c>
      <c r="G83" s="7">
        <v>2</v>
      </c>
      <c r="H83" s="8">
        <v>1</v>
      </c>
      <c r="I83" s="6" t="s">
        <v>28</v>
      </c>
      <c r="J83" s="6"/>
      <c r="K83" s="7"/>
      <c r="L83" s="7"/>
      <c r="M83" s="8" t="s">
        <v>29</v>
      </c>
      <c r="N83" s="6"/>
      <c r="O83" s="6"/>
      <c r="P83" s="7"/>
      <c r="Q83" s="7"/>
      <c r="R83" s="8" t="s">
        <v>29</v>
      </c>
      <c r="S83" s="6"/>
      <c r="T83" s="38">
        <f>+COUNTIF(Tabla133[[#This Row],[Concepto]:[Concepto3]],"Concepto Favorable")</f>
        <v>1</v>
      </c>
      <c r="U83" s="38">
        <f>+COUNTIF(Tabla133[[#This Row],[Concepto]:[Concepto3]],"Concepto No Favorable")</f>
        <v>0</v>
      </c>
      <c r="V83" s="38">
        <f>+COUNTIF(Tabla133[[#This Row],[Concepto]:[Concepto3]],"Sin meta asignada en el periodo")</f>
        <v>0</v>
      </c>
      <c r="W83" s="38">
        <f t="shared" si="1"/>
        <v>1</v>
      </c>
    </row>
    <row r="84" spans="1:23" s="38" customFormat="1" ht="59.95" customHeight="1" x14ac:dyDescent="0.3">
      <c r="A84" s="6" t="s">
        <v>53</v>
      </c>
      <c r="B84" s="6" t="s">
        <v>54</v>
      </c>
      <c r="C84" s="6" t="s">
        <v>221</v>
      </c>
      <c r="D84" s="6" t="s">
        <v>55</v>
      </c>
      <c r="E84" s="6" t="s">
        <v>312</v>
      </c>
      <c r="F84" s="7">
        <v>16</v>
      </c>
      <c r="G84" s="7">
        <v>16</v>
      </c>
      <c r="H84" s="8">
        <v>1</v>
      </c>
      <c r="I84" s="6" t="s">
        <v>28</v>
      </c>
      <c r="J84" s="6"/>
      <c r="K84" s="7"/>
      <c r="L84" s="7"/>
      <c r="M84" s="8" t="s">
        <v>29</v>
      </c>
      <c r="N84" s="6"/>
      <c r="O84" s="6"/>
      <c r="P84" s="7"/>
      <c r="Q84" s="7"/>
      <c r="R84" s="8" t="s">
        <v>29</v>
      </c>
      <c r="S84" s="6"/>
      <c r="T84" s="38">
        <f>+COUNTIF(Tabla133[[#This Row],[Concepto]:[Concepto3]],"Concepto Favorable")</f>
        <v>1</v>
      </c>
      <c r="U84" s="38">
        <f>+COUNTIF(Tabla133[[#This Row],[Concepto]:[Concepto3]],"Concepto No Favorable")</f>
        <v>0</v>
      </c>
      <c r="V84" s="38">
        <f>+COUNTIF(Tabla133[[#This Row],[Concepto]:[Concepto3]],"Sin meta asignada en el periodo")</f>
        <v>0</v>
      </c>
      <c r="W84" s="38">
        <f t="shared" si="1"/>
        <v>1</v>
      </c>
    </row>
    <row r="85" spans="1:23" s="38" customFormat="1" ht="59.95" customHeight="1" x14ac:dyDescent="0.3">
      <c r="A85" s="6" t="s">
        <v>56</v>
      </c>
      <c r="B85" s="6" t="s">
        <v>54</v>
      </c>
      <c r="C85" s="6" t="s">
        <v>221</v>
      </c>
      <c r="D85" s="6" t="s">
        <v>57</v>
      </c>
      <c r="E85" s="6" t="s">
        <v>314</v>
      </c>
      <c r="F85" s="7">
        <v>1</v>
      </c>
      <c r="G85" s="7">
        <v>1</v>
      </c>
      <c r="H85" s="8">
        <v>1</v>
      </c>
      <c r="I85" s="6" t="s">
        <v>28</v>
      </c>
      <c r="J85" s="6"/>
      <c r="K85" s="7"/>
      <c r="L85" s="7"/>
      <c r="M85" s="8" t="s">
        <v>29</v>
      </c>
      <c r="N85" s="6"/>
      <c r="O85" s="6"/>
      <c r="P85" s="7"/>
      <c r="Q85" s="7"/>
      <c r="R85" s="8" t="s">
        <v>29</v>
      </c>
      <c r="S85" s="6"/>
      <c r="T85" s="38">
        <f>+COUNTIF(Tabla133[[#This Row],[Concepto]:[Concepto3]],"Concepto Favorable")</f>
        <v>1</v>
      </c>
      <c r="U85" s="38">
        <f>+COUNTIF(Tabla133[[#This Row],[Concepto]:[Concepto3]],"Concepto No Favorable")</f>
        <v>0</v>
      </c>
      <c r="V85" s="38">
        <f>+COUNTIF(Tabla133[[#This Row],[Concepto]:[Concepto3]],"Sin meta asignada en el periodo")</f>
        <v>0</v>
      </c>
      <c r="W85" s="38">
        <f t="shared" si="1"/>
        <v>1</v>
      </c>
    </row>
    <row r="86" spans="1:23" s="38" customFormat="1" ht="59.95" customHeight="1" x14ac:dyDescent="0.3">
      <c r="A86" s="6" t="s">
        <v>58</v>
      </c>
      <c r="B86" s="6" t="s">
        <v>54</v>
      </c>
      <c r="C86" s="6" t="s">
        <v>221</v>
      </c>
      <c r="D86" s="6" t="s">
        <v>59</v>
      </c>
      <c r="E86" s="6"/>
      <c r="F86" s="7"/>
      <c r="G86" s="7"/>
      <c r="H86" s="8" t="s">
        <v>29</v>
      </c>
      <c r="I86" s="6"/>
      <c r="J86" s="6" t="s">
        <v>316</v>
      </c>
      <c r="K86" s="7">
        <v>3</v>
      </c>
      <c r="L86" s="7">
        <v>3</v>
      </c>
      <c r="M86" s="8">
        <v>1</v>
      </c>
      <c r="N86" s="6" t="s">
        <v>28</v>
      </c>
      <c r="O86" s="6"/>
      <c r="P86" s="7"/>
      <c r="Q86" s="7"/>
      <c r="R86" s="8" t="s">
        <v>29</v>
      </c>
      <c r="S86" s="6"/>
      <c r="T86" s="38">
        <f>+COUNTIF(Tabla133[[#This Row],[Concepto]:[Concepto3]],"Concepto Favorable")</f>
        <v>1</v>
      </c>
      <c r="U86" s="38">
        <f>+COUNTIF(Tabla133[[#This Row],[Concepto]:[Concepto3]],"Concepto No Favorable")</f>
        <v>0</v>
      </c>
      <c r="V86" s="38">
        <f>+COUNTIF(Tabla133[[#This Row],[Concepto]:[Concepto3]],"Sin meta asignada en el periodo")</f>
        <v>0</v>
      </c>
      <c r="W86" s="38">
        <f t="shared" si="1"/>
        <v>1</v>
      </c>
    </row>
    <row r="87" spans="1:23" s="38" customFormat="1" ht="59.95" customHeight="1" x14ac:dyDescent="0.3">
      <c r="A87" s="6" t="s">
        <v>97</v>
      </c>
      <c r="B87" s="6" t="s">
        <v>95</v>
      </c>
      <c r="C87" s="6" t="s">
        <v>221</v>
      </c>
      <c r="D87" s="6" t="s">
        <v>98</v>
      </c>
      <c r="E87" s="6"/>
      <c r="F87" s="7"/>
      <c r="G87" s="7"/>
      <c r="H87" s="8" t="s">
        <v>29</v>
      </c>
      <c r="I87" s="6"/>
      <c r="J87" s="6" t="s">
        <v>99</v>
      </c>
      <c r="K87" s="7">
        <v>1</v>
      </c>
      <c r="L87" s="7">
        <v>1</v>
      </c>
      <c r="M87" s="8">
        <v>1</v>
      </c>
      <c r="N87" s="6" t="s">
        <v>28</v>
      </c>
      <c r="O87" s="6"/>
      <c r="P87" s="7"/>
      <c r="Q87" s="7"/>
      <c r="R87" s="8" t="s">
        <v>29</v>
      </c>
      <c r="S87" s="6"/>
      <c r="T87" s="38">
        <f>+COUNTIF(Tabla133[[#This Row],[Concepto]:[Concepto3]],"Concepto Favorable")</f>
        <v>1</v>
      </c>
      <c r="U87" s="38">
        <f>+COUNTIF(Tabla133[[#This Row],[Concepto]:[Concepto3]],"Concepto No Favorable")</f>
        <v>0</v>
      </c>
      <c r="V87" s="38">
        <f>+COUNTIF(Tabla133[[#This Row],[Concepto]:[Concepto3]],"Sin meta asignada en el periodo")</f>
        <v>0</v>
      </c>
      <c r="W87" s="38">
        <f t="shared" si="1"/>
        <v>1</v>
      </c>
    </row>
    <row r="88" spans="1:23" s="38" customFormat="1" ht="59.95" customHeight="1" x14ac:dyDescent="0.3">
      <c r="A88" s="6" t="s">
        <v>104</v>
      </c>
      <c r="B88" s="6" t="s">
        <v>105</v>
      </c>
      <c r="C88" s="6" t="s">
        <v>221</v>
      </c>
      <c r="D88" s="6" t="s">
        <v>106</v>
      </c>
      <c r="E88" s="6" t="s">
        <v>338</v>
      </c>
      <c r="F88" s="7">
        <v>2</v>
      </c>
      <c r="G88" s="7">
        <v>2</v>
      </c>
      <c r="H88" s="8">
        <v>1</v>
      </c>
      <c r="I88" s="6" t="s">
        <v>28</v>
      </c>
      <c r="J88" s="6" t="s">
        <v>339</v>
      </c>
      <c r="K88" s="7">
        <v>0</v>
      </c>
      <c r="L88" s="7">
        <v>0</v>
      </c>
      <c r="M88" s="8" t="s">
        <v>29</v>
      </c>
      <c r="N88" s="6" t="s">
        <v>28</v>
      </c>
      <c r="O88" s="6"/>
      <c r="P88" s="7"/>
      <c r="Q88" s="7"/>
      <c r="R88" s="8" t="s">
        <v>29</v>
      </c>
      <c r="S88" s="6"/>
      <c r="T88" s="38">
        <f>+COUNTIF(Tabla133[[#This Row],[Concepto]:[Concepto3]],"Concepto Favorable")</f>
        <v>2</v>
      </c>
      <c r="U88" s="38">
        <f>+COUNTIF(Tabla133[[#This Row],[Concepto]:[Concepto3]],"Concepto No Favorable")</f>
        <v>0</v>
      </c>
      <c r="V88" s="38">
        <f>+COUNTIF(Tabla133[[#This Row],[Concepto]:[Concepto3]],"Sin meta asignada en el periodo")</f>
        <v>0</v>
      </c>
      <c r="W88" s="38">
        <f t="shared" si="1"/>
        <v>2</v>
      </c>
    </row>
    <row r="89" spans="1:23" s="38" customFormat="1" ht="59.95" customHeight="1" x14ac:dyDescent="0.3">
      <c r="A89" s="6" t="s">
        <v>109</v>
      </c>
      <c r="B89" s="6" t="s">
        <v>105</v>
      </c>
      <c r="C89" s="6" t="s">
        <v>221</v>
      </c>
      <c r="D89" s="6" t="s">
        <v>272</v>
      </c>
      <c r="E89" s="6" t="s">
        <v>341</v>
      </c>
      <c r="F89" s="7">
        <v>0</v>
      </c>
      <c r="G89" s="7">
        <v>0</v>
      </c>
      <c r="H89" s="8" t="s">
        <v>29</v>
      </c>
      <c r="I89" s="6" t="s">
        <v>32</v>
      </c>
      <c r="J89" s="6"/>
      <c r="K89" s="7"/>
      <c r="L89" s="7"/>
      <c r="M89" s="8" t="s">
        <v>29</v>
      </c>
      <c r="N89" s="6"/>
      <c r="O89" s="6"/>
      <c r="P89" s="7"/>
      <c r="Q89" s="7"/>
      <c r="R89" s="8" t="s">
        <v>29</v>
      </c>
      <c r="S89" s="6"/>
      <c r="T89" s="38">
        <f>+COUNTIF(Tabla133[[#This Row],[Concepto]:[Concepto3]],"Concepto Favorable")</f>
        <v>0</v>
      </c>
      <c r="U89" s="38">
        <f>+COUNTIF(Tabla133[[#This Row],[Concepto]:[Concepto3]],"Concepto No Favorable")</f>
        <v>0</v>
      </c>
      <c r="V89" s="38">
        <f>+COUNTIF(Tabla133[[#This Row],[Concepto]:[Concepto3]],"Sin meta asignada en el periodo")</f>
        <v>1</v>
      </c>
      <c r="W89" s="38">
        <f t="shared" si="1"/>
        <v>1</v>
      </c>
    </row>
    <row r="90" spans="1:23" s="38" customFormat="1" ht="59.95" customHeight="1" x14ac:dyDescent="0.3">
      <c r="A90" s="6" t="s">
        <v>110</v>
      </c>
      <c r="B90" s="6" t="s">
        <v>111</v>
      </c>
      <c r="C90" s="6" t="s">
        <v>221</v>
      </c>
      <c r="D90" s="6" t="s">
        <v>112</v>
      </c>
      <c r="E90" s="6" t="s">
        <v>358</v>
      </c>
      <c r="F90" s="7">
        <v>3</v>
      </c>
      <c r="G90" s="7">
        <v>3</v>
      </c>
      <c r="H90" s="8">
        <v>1</v>
      </c>
      <c r="I90" s="6" t="s">
        <v>28</v>
      </c>
      <c r="J90" s="6"/>
      <c r="K90" s="7"/>
      <c r="L90" s="7"/>
      <c r="M90" s="8" t="s">
        <v>29</v>
      </c>
      <c r="N90" s="6"/>
      <c r="O90" s="6"/>
      <c r="P90" s="7"/>
      <c r="Q90" s="7"/>
      <c r="R90" s="8" t="s">
        <v>29</v>
      </c>
      <c r="S90" s="6"/>
      <c r="T90" s="38">
        <f>+COUNTIF(Tabla133[[#This Row],[Concepto]:[Concepto3]],"Concepto Favorable")</f>
        <v>1</v>
      </c>
      <c r="U90" s="38">
        <f>+COUNTIF(Tabla133[[#This Row],[Concepto]:[Concepto3]],"Concepto No Favorable")</f>
        <v>0</v>
      </c>
      <c r="V90" s="38">
        <f>+COUNTIF(Tabla133[[#This Row],[Concepto]:[Concepto3]],"Sin meta asignada en el periodo")</f>
        <v>0</v>
      </c>
      <c r="W90" s="38">
        <f t="shared" si="1"/>
        <v>1</v>
      </c>
    </row>
    <row r="91" spans="1:23" s="38" customFormat="1" ht="59.95" customHeight="1" x14ac:dyDescent="0.3">
      <c r="A91" s="6" t="s">
        <v>114</v>
      </c>
      <c r="B91" s="6" t="s">
        <v>111</v>
      </c>
      <c r="C91" s="6" t="s">
        <v>221</v>
      </c>
      <c r="D91" s="6" t="s">
        <v>216</v>
      </c>
      <c r="E91" s="6"/>
      <c r="F91" s="7"/>
      <c r="G91" s="7"/>
      <c r="H91" s="8" t="s">
        <v>29</v>
      </c>
      <c r="I91" s="6"/>
      <c r="J91" s="6" t="s">
        <v>362</v>
      </c>
      <c r="K91" s="7">
        <v>22</v>
      </c>
      <c r="L91" s="7">
        <v>22</v>
      </c>
      <c r="M91" s="8">
        <v>1</v>
      </c>
      <c r="N91" s="6" t="s">
        <v>28</v>
      </c>
      <c r="O91" s="6"/>
      <c r="P91" s="7"/>
      <c r="Q91" s="7"/>
      <c r="R91" s="8" t="s">
        <v>29</v>
      </c>
      <c r="S91" s="6"/>
      <c r="T91" s="38">
        <f>+COUNTIF(Tabla133[[#This Row],[Concepto]:[Concepto3]],"Concepto Favorable")</f>
        <v>1</v>
      </c>
      <c r="U91" s="38">
        <f>+COUNTIF(Tabla133[[#This Row],[Concepto]:[Concepto3]],"Concepto No Favorable")</f>
        <v>0</v>
      </c>
      <c r="V91" s="38">
        <f>+COUNTIF(Tabla133[[#This Row],[Concepto]:[Concepto3]],"Sin meta asignada en el periodo")</f>
        <v>0</v>
      </c>
      <c r="W91" s="38">
        <f t="shared" si="1"/>
        <v>1</v>
      </c>
    </row>
    <row r="92" spans="1:23" s="38" customFormat="1" ht="59.95" customHeight="1" x14ac:dyDescent="0.3">
      <c r="A92" s="6" t="s">
        <v>70</v>
      </c>
      <c r="B92" s="6" t="s">
        <v>71</v>
      </c>
      <c r="C92" s="6" t="s">
        <v>221</v>
      </c>
      <c r="D92" s="6" t="s">
        <v>72</v>
      </c>
      <c r="E92" s="6" t="s">
        <v>363</v>
      </c>
      <c r="F92" s="7">
        <v>26</v>
      </c>
      <c r="G92" s="7">
        <v>26</v>
      </c>
      <c r="H92" s="8">
        <v>1</v>
      </c>
      <c r="I92" s="6" t="s">
        <v>28</v>
      </c>
      <c r="J92" s="6" t="s">
        <v>73</v>
      </c>
      <c r="K92" s="7">
        <v>18</v>
      </c>
      <c r="L92" s="7">
        <v>18</v>
      </c>
      <c r="M92" s="8">
        <v>1</v>
      </c>
      <c r="N92" s="6" t="s">
        <v>28</v>
      </c>
      <c r="O92" s="6" t="s">
        <v>364</v>
      </c>
      <c r="P92" s="7">
        <v>4</v>
      </c>
      <c r="Q92" s="7">
        <v>4</v>
      </c>
      <c r="R92" s="8">
        <v>1</v>
      </c>
      <c r="S92" s="6" t="s">
        <v>28</v>
      </c>
      <c r="T92" s="38">
        <f>+COUNTIF(Tabla133[[#This Row],[Concepto]:[Concepto3]],"Concepto Favorable")</f>
        <v>3</v>
      </c>
      <c r="U92" s="38">
        <f>+COUNTIF(Tabla133[[#This Row],[Concepto]:[Concepto3]],"Concepto No Favorable")</f>
        <v>0</v>
      </c>
      <c r="V92" s="38">
        <f>+COUNTIF(Tabla133[[#This Row],[Concepto]:[Concepto3]],"Sin meta asignada en el periodo")</f>
        <v>0</v>
      </c>
      <c r="W92" s="38">
        <f t="shared" si="1"/>
        <v>3</v>
      </c>
    </row>
    <row r="93" spans="1:23" s="38" customFormat="1" ht="59.95" customHeight="1" x14ac:dyDescent="0.3">
      <c r="A93" s="6" t="s">
        <v>74</v>
      </c>
      <c r="B93" s="6" t="s">
        <v>71</v>
      </c>
      <c r="C93" s="6" t="s">
        <v>221</v>
      </c>
      <c r="D93" s="6" t="s">
        <v>75</v>
      </c>
      <c r="E93" s="6" t="s">
        <v>363</v>
      </c>
      <c r="F93" s="7">
        <v>26</v>
      </c>
      <c r="G93" s="7">
        <v>26</v>
      </c>
      <c r="H93" s="8">
        <v>1</v>
      </c>
      <c r="I93" s="6" t="s">
        <v>28</v>
      </c>
      <c r="J93" s="6"/>
      <c r="K93" s="7"/>
      <c r="L93" s="7"/>
      <c r="M93" s="8" t="s">
        <v>29</v>
      </c>
      <c r="N93" s="6"/>
      <c r="O93" s="6" t="s">
        <v>364</v>
      </c>
      <c r="P93" s="7">
        <v>4</v>
      </c>
      <c r="Q93" s="7">
        <v>4</v>
      </c>
      <c r="R93" s="8">
        <v>1</v>
      </c>
      <c r="S93" s="6" t="s">
        <v>28</v>
      </c>
      <c r="T93" s="38">
        <f>+COUNTIF(Tabla133[[#This Row],[Concepto]:[Concepto3]],"Concepto Favorable")</f>
        <v>2</v>
      </c>
      <c r="U93" s="38">
        <f>+COUNTIF(Tabla133[[#This Row],[Concepto]:[Concepto3]],"Concepto No Favorable")</f>
        <v>0</v>
      </c>
      <c r="V93" s="38">
        <f>+COUNTIF(Tabla133[[#This Row],[Concepto]:[Concepto3]],"Sin meta asignada en el periodo")</f>
        <v>0</v>
      </c>
      <c r="W93" s="38">
        <f t="shared" si="1"/>
        <v>2</v>
      </c>
    </row>
    <row r="94" spans="1:23" s="38" customFormat="1" ht="59.95" customHeight="1" x14ac:dyDescent="0.3">
      <c r="A94" s="6" t="s">
        <v>265</v>
      </c>
      <c r="B94" s="6" t="s">
        <v>27</v>
      </c>
      <c r="C94" s="6" t="s">
        <v>222</v>
      </c>
      <c r="D94" s="6" t="s">
        <v>96</v>
      </c>
      <c r="E94" s="6"/>
      <c r="F94" s="7"/>
      <c r="G94" s="7"/>
      <c r="H94" s="8" t="s">
        <v>29</v>
      </c>
      <c r="I94" s="6"/>
      <c r="J94" s="6"/>
      <c r="K94" s="7"/>
      <c r="L94" s="7"/>
      <c r="M94" s="8" t="s">
        <v>29</v>
      </c>
      <c r="N94" s="6"/>
      <c r="O94" s="6" t="s">
        <v>294</v>
      </c>
      <c r="P94" s="7">
        <v>1</v>
      </c>
      <c r="Q94" s="7">
        <v>1</v>
      </c>
      <c r="R94" s="8">
        <v>1</v>
      </c>
      <c r="S94" s="6" t="s">
        <v>28</v>
      </c>
      <c r="T94" s="38">
        <f>+COUNTIF(Tabla133[[#This Row],[Concepto]:[Concepto3]],"Concepto Favorable")</f>
        <v>1</v>
      </c>
      <c r="U94" s="38">
        <f>+COUNTIF(Tabla133[[#This Row],[Concepto]:[Concepto3]],"Concepto No Favorable")</f>
        <v>0</v>
      </c>
      <c r="V94" s="38">
        <f>+COUNTIF(Tabla133[[#This Row],[Concepto]:[Concepto3]],"Sin meta asignada en el periodo")</f>
        <v>0</v>
      </c>
      <c r="W94" s="38">
        <f t="shared" si="1"/>
        <v>1</v>
      </c>
    </row>
    <row r="95" spans="1:23" s="38" customFormat="1" ht="59.95" customHeight="1" x14ac:dyDescent="0.3">
      <c r="A95" s="6" t="s">
        <v>184</v>
      </c>
      <c r="B95" s="6" t="s">
        <v>185</v>
      </c>
      <c r="C95" s="6" t="s">
        <v>222</v>
      </c>
      <c r="D95" s="6" t="s">
        <v>186</v>
      </c>
      <c r="E95" s="6" t="s">
        <v>308</v>
      </c>
      <c r="F95" s="7">
        <v>3</v>
      </c>
      <c r="G95" s="7">
        <v>3</v>
      </c>
      <c r="H95" s="8">
        <v>1</v>
      </c>
      <c r="I95" s="6" t="s">
        <v>28</v>
      </c>
      <c r="J95" s="6"/>
      <c r="K95" s="7"/>
      <c r="L95" s="7"/>
      <c r="M95" s="8" t="s">
        <v>29</v>
      </c>
      <c r="N95" s="6"/>
      <c r="O95" s="6"/>
      <c r="P95" s="7"/>
      <c r="Q95" s="7"/>
      <c r="R95" s="8" t="s">
        <v>29</v>
      </c>
      <c r="S95" s="6"/>
      <c r="T95" s="38">
        <f>+COUNTIF(Tabla133[[#This Row],[Concepto]:[Concepto3]],"Concepto Favorable")</f>
        <v>1</v>
      </c>
      <c r="U95" s="38">
        <f>+COUNTIF(Tabla133[[#This Row],[Concepto]:[Concepto3]],"Concepto No Favorable")</f>
        <v>0</v>
      </c>
      <c r="V95" s="38">
        <f>+COUNTIF(Tabla133[[#This Row],[Concepto]:[Concepto3]],"Sin meta asignada en el periodo")</f>
        <v>0</v>
      </c>
      <c r="W95" s="38">
        <f t="shared" si="1"/>
        <v>1</v>
      </c>
    </row>
    <row r="96" spans="1:23" s="38" customFormat="1" ht="59.95" customHeight="1" x14ac:dyDescent="0.3">
      <c r="A96" s="6" t="s">
        <v>187</v>
      </c>
      <c r="B96" s="6" t="s">
        <v>185</v>
      </c>
      <c r="C96" s="6" t="s">
        <v>222</v>
      </c>
      <c r="D96" s="6" t="s">
        <v>188</v>
      </c>
      <c r="E96" s="6" t="s">
        <v>309</v>
      </c>
      <c r="F96" s="7">
        <v>6</v>
      </c>
      <c r="G96" s="7">
        <v>6</v>
      </c>
      <c r="H96" s="8">
        <v>1</v>
      </c>
      <c r="I96" s="6" t="s">
        <v>28</v>
      </c>
      <c r="J96" s="6"/>
      <c r="K96" s="7"/>
      <c r="L96" s="7"/>
      <c r="M96" s="8" t="s">
        <v>29</v>
      </c>
      <c r="N96" s="6"/>
      <c r="O96" s="6"/>
      <c r="P96" s="7"/>
      <c r="Q96" s="7"/>
      <c r="R96" s="8" t="s">
        <v>29</v>
      </c>
      <c r="S96" s="6"/>
      <c r="T96" s="38">
        <f>+COUNTIF(Tabla133[[#This Row],[Concepto]:[Concepto3]],"Concepto Favorable")</f>
        <v>1</v>
      </c>
      <c r="U96" s="38">
        <f>+COUNTIF(Tabla133[[#This Row],[Concepto]:[Concepto3]],"Concepto No Favorable")</f>
        <v>0</v>
      </c>
      <c r="V96" s="38">
        <f>+COUNTIF(Tabla133[[#This Row],[Concepto]:[Concepto3]],"Sin meta asignada en el periodo")</f>
        <v>0</v>
      </c>
      <c r="W96" s="38">
        <f t="shared" si="1"/>
        <v>1</v>
      </c>
    </row>
    <row r="97" spans="1:23" s="38" customFormat="1" ht="59.95" customHeight="1" x14ac:dyDescent="0.3">
      <c r="A97" s="6" t="s">
        <v>189</v>
      </c>
      <c r="B97" s="6" t="s">
        <v>185</v>
      </c>
      <c r="C97" s="6" t="s">
        <v>222</v>
      </c>
      <c r="D97" s="6" t="s">
        <v>190</v>
      </c>
      <c r="E97" s="6" t="s">
        <v>310</v>
      </c>
      <c r="F97" s="7">
        <v>6</v>
      </c>
      <c r="G97" s="7">
        <v>6</v>
      </c>
      <c r="H97" s="8">
        <v>1</v>
      </c>
      <c r="I97" s="6" t="s">
        <v>28</v>
      </c>
      <c r="J97" s="6"/>
      <c r="K97" s="7"/>
      <c r="L97" s="7"/>
      <c r="M97" s="8" t="s">
        <v>29</v>
      </c>
      <c r="N97" s="6"/>
      <c r="O97" s="6"/>
      <c r="P97" s="7"/>
      <c r="Q97" s="7"/>
      <c r="R97" s="8" t="s">
        <v>29</v>
      </c>
      <c r="S97" s="6"/>
      <c r="T97" s="38">
        <f>+COUNTIF(Tabla133[[#This Row],[Concepto]:[Concepto3]],"Concepto Favorable")</f>
        <v>1</v>
      </c>
      <c r="U97" s="38">
        <f>+COUNTIF(Tabla133[[#This Row],[Concepto]:[Concepto3]],"Concepto No Favorable")</f>
        <v>0</v>
      </c>
      <c r="V97" s="38">
        <f>+COUNTIF(Tabla133[[#This Row],[Concepto]:[Concepto3]],"Sin meta asignada en el periodo")</f>
        <v>0</v>
      </c>
      <c r="W97" s="38">
        <f t="shared" si="1"/>
        <v>1</v>
      </c>
    </row>
    <row r="98" spans="1:23" s="38" customFormat="1" ht="59.95" customHeight="1" x14ac:dyDescent="0.3">
      <c r="A98" s="6" t="s">
        <v>191</v>
      </c>
      <c r="B98" s="6" t="s">
        <v>185</v>
      </c>
      <c r="C98" s="6" t="s">
        <v>222</v>
      </c>
      <c r="D98" s="6" t="s">
        <v>192</v>
      </c>
      <c r="E98" s="6" t="s">
        <v>311</v>
      </c>
      <c r="F98" s="7">
        <v>3</v>
      </c>
      <c r="G98" s="7">
        <v>3</v>
      </c>
      <c r="H98" s="8">
        <v>1</v>
      </c>
      <c r="I98" s="6" t="s">
        <v>28</v>
      </c>
      <c r="J98" s="6"/>
      <c r="K98" s="7"/>
      <c r="L98" s="7"/>
      <c r="M98" s="8" t="s">
        <v>29</v>
      </c>
      <c r="N98" s="6"/>
      <c r="O98" s="6"/>
      <c r="P98" s="7"/>
      <c r="Q98" s="7"/>
      <c r="R98" s="8" t="s">
        <v>29</v>
      </c>
      <c r="S98" s="6"/>
      <c r="T98" s="38">
        <f>+COUNTIF(Tabla133[[#This Row],[Concepto]:[Concepto3]],"Concepto Favorable")</f>
        <v>1</v>
      </c>
      <c r="U98" s="38">
        <f>+COUNTIF(Tabla133[[#This Row],[Concepto]:[Concepto3]],"Concepto No Favorable")</f>
        <v>0</v>
      </c>
      <c r="V98" s="38">
        <f>+COUNTIF(Tabla133[[#This Row],[Concepto]:[Concepto3]],"Sin meta asignada en el periodo")</f>
        <v>0</v>
      </c>
      <c r="W98" s="38">
        <f t="shared" si="1"/>
        <v>1</v>
      </c>
    </row>
    <row r="99" spans="1:23" s="38" customFormat="1" ht="59.95" customHeight="1" x14ac:dyDescent="0.3">
      <c r="A99" s="6" t="s">
        <v>53</v>
      </c>
      <c r="B99" s="6" t="s">
        <v>54</v>
      </c>
      <c r="C99" s="6" t="s">
        <v>222</v>
      </c>
      <c r="D99" s="6" t="s">
        <v>55</v>
      </c>
      <c r="E99" s="6" t="s">
        <v>312</v>
      </c>
      <c r="F99" s="7">
        <v>0</v>
      </c>
      <c r="G99" s="7">
        <v>0</v>
      </c>
      <c r="H99" s="8" t="s">
        <v>29</v>
      </c>
      <c r="I99" s="6" t="s">
        <v>28</v>
      </c>
      <c r="J99" s="6"/>
      <c r="K99" s="7"/>
      <c r="L99" s="7"/>
      <c r="M99" s="8" t="s">
        <v>29</v>
      </c>
      <c r="N99" s="6"/>
      <c r="O99" s="6"/>
      <c r="P99" s="7"/>
      <c r="Q99" s="7"/>
      <c r="R99" s="8" t="s">
        <v>29</v>
      </c>
      <c r="S99" s="6"/>
      <c r="T99" s="38">
        <f>+COUNTIF(Tabla133[[#This Row],[Concepto]:[Concepto3]],"Concepto Favorable")</f>
        <v>1</v>
      </c>
      <c r="U99" s="38">
        <f>+COUNTIF(Tabla133[[#This Row],[Concepto]:[Concepto3]],"Concepto No Favorable")</f>
        <v>0</v>
      </c>
      <c r="V99" s="38">
        <f>+COUNTIF(Tabla133[[#This Row],[Concepto]:[Concepto3]],"Sin meta asignada en el periodo")</f>
        <v>0</v>
      </c>
      <c r="W99" s="38">
        <f t="shared" si="1"/>
        <v>1</v>
      </c>
    </row>
    <row r="100" spans="1:23" s="38" customFormat="1" ht="59.95" customHeight="1" x14ac:dyDescent="0.3">
      <c r="A100" s="6" t="s">
        <v>56</v>
      </c>
      <c r="B100" s="6" t="s">
        <v>54</v>
      </c>
      <c r="C100" s="6" t="s">
        <v>222</v>
      </c>
      <c r="D100" s="6" t="s">
        <v>57</v>
      </c>
      <c r="E100" s="6" t="s">
        <v>314</v>
      </c>
      <c r="F100" s="7">
        <v>0</v>
      </c>
      <c r="G100" s="7">
        <v>0</v>
      </c>
      <c r="H100" s="8" t="s">
        <v>29</v>
      </c>
      <c r="I100" s="6" t="s">
        <v>28</v>
      </c>
      <c r="J100" s="6"/>
      <c r="K100" s="7"/>
      <c r="L100" s="7"/>
      <c r="M100" s="8" t="s">
        <v>29</v>
      </c>
      <c r="N100" s="6"/>
      <c r="O100" s="6"/>
      <c r="P100" s="7"/>
      <c r="Q100" s="7"/>
      <c r="R100" s="8" t="s">
        <v>29</v>
      </c>
      <c r="S100" s="6"/>
      <c r="T100" s="38">
        <f>+COUNTIF(Tabla133[[#This Row],[Concepto]:[Concepto3]],"Concepto Favorable")</f>
        <v>1</v>
      </c>
      <c r="U100" s="38">
        <f>+COUNTIF(Tabla133[[#This Row],[Concepto]:[Concepto3]],"Concepto No Favorable")</f>
        <v>0</v>
      </c>
      <c r="V100" s="38">
        <f>+COUNTIF(Tabla133[[#This Row],[Concepto]:[Concepto3]],"Sin meta asignada en el periodo")</f>
        <v>0</v>
      </c>
      <c r="W100" s="38">
        <f t="shared" si="1"/>
        <v>1</v>
      </c>
    </row>
    <row r="101" spans="1:23" s="38" customFormat="1" ht="59.95" customHeight="1" x14ac:dyDescent="0.3">
      <c r="A101" s="6" t="s">
        <v>58</v>
      </c>
      <c r="B101" s="6" t="s">
        <v>54</v>
      </c>
      <c r="C101" s="6" t="s">
        <v>222</v>
      </c>
      <c r="D101" s="6" t="s">
        <v>59</v>
      </c>
      <c r="E101" s="6"/>
      <c r="F101" s="7"/>
      <c r="G101" s="7"/>
      <c r="H101" s="8" t="s">
        <v>29</v>
      </c>
      <c r="I101" s="6"/>
      <c r="J101" s="6" t="s">
        <v>316</v>
      </c>
      <c r="K101" s="7">
        <v>0</v>
      </c>
      <c r="L101" s="7">
        <v>0</v>
      </c>
      <c r="M101" s="8" t="s">
        <v>29</v>
      </c>
      <c r="N101" s="6" t="s">
        <v>28</v>
      </c>
      <c r="O101" s="6"/>
      <c r="P101" s="7"/>
      <c r="Q101" s="7"/>
      <c r="R101" s="8" t="s">
        <v>29</v>
      </c>
      <c r="S101" s="6"/>
      <c r="T101" s="38">
        <f>+COUNTIF(Tabla133[[#This Row],[Concepto]:[Concepto3]],"Concepto Favorable")</f>
        <v>1</v>
      </c>
      <c r="U101" s="38">
        <f>+COUNTIF(Tabla133[[#This Row],[Concepto]:[Concepto3]],"Concepto No Favorable")</f>
        <v>0</v>
      </c>
      <c r="V101" s="38">
        <f>+COUNTIF(Tabla133[[#This Row],[Concepto]:[Concepto3]],"Sin meta asignada en el periodo")</f>
        <v>0</v>
      </c>
      <c r="W101" s="38">
        <f t="shared" si="1"/>
        <v>1</v>
      </c>
    </row>
    <row r="102" spans="1:23" s="38" customFormat="1" ht="59.95" customHeight="1" x14ac:dyDescent="0.3">
      <c r="A102" s="6" t="s">
        <v>97</v>
      </c>
      <c r="B102" s="6" t="s">
        <v>95</v>
      </c>
      <c r="C102" s="6" t="s">
        <v>222</v>
      </c>
      <c r="D102" s="6" t="s">
        <v>98</v>
      </c>
      <c r="E102" s="6"/>
      <c r="F102" s="7"/>
      <c r="G102" s="7"/>
      <c r="H102" s="8" t="s">
        <v>29</v>
      </c>
      <c r="I102" s="6"/>
      <c r="J102" s="6" t="s">
        <v>99</v>
      </c>
      <c r="K102" s="7">
        <v>0</v>
      </c>
      <c r="L102" s="7">
        <v>0</v>
      </c>
      <c r="M102" s="8" t="s">
        <v>29</v>
      </c>
      <c r="N102" s="6" t="s">
        <v>28</v>
      </c>
      <c r="O102" s="6"/>
      <c r="P102" s="7"/>
      <c r="Q102" s="7"/>
      <c r="R102" s="8" t="s">
        <v>29</v>
      </c>
      <c r="S102" s="6"/>
      <c r="T102" s="38">
        <f>+COUNTIF(Tabla133[[#This Row],[Concepto]:[Concepto3]],"Concepto Favorable")</f>
        <v>1</v>
      </c>
      <c r="U102" s="38">
        <f>+COUNTIF(Tabla133[[#This Row],[Concepto]:[Concepto3]],"Concepto No Favorable")</f>
        <v>0</v>
      </c>
      <c r="V102" s="38">
        <f>+COUNTIF(Tabla133[[#This Row],[Concepto]:[Concepto3]],"Sin meta asignada en el periodo")</f>
        <v>0</v>
      </c>
      <c r="W102" s="38">
        <f t="shared" si="1"/>
        <v>1</v>
      </c>
    </row>
    <row r="103" spans="1:23" s="38" customFormat="1" ht="59.95" customHeight="1" x14ac:dyDescent="0.3">
      <c r="A103" s="6" t="s">
        <v>104</v>
      </c>
      <c r="B103" s="6" t="s">
        <v>105</v>
      </c>
      <c r="C103" s="6" t="s">
        <v>222</v>
      </c>
      <c r="D103" s="6" t="s">
        <v>106</v>
      </c>
      <c r="E103" s="6" t="s">
        <v>338</v>
      </c>
      <c r="F103" s="7">
        <v>0</v>
      </c>
      <c r="G103" s="7">
        <v>0</v>
      </c>
      <c r="H103" s="8" t="s">
        <v>29</v>
      </c>
      <c r="I103" s="6" t="s">
        <v>28</v>
      </c>
      <c r="J103" s="6" t="s">
        <v>339</v>
      </c>
      <c r="K103" s="7">
        <v>0</v>
      </c>
      <c r="L103" s="7">
        <v>0</v>
      </c>
      <c r="M103" s="8" t="s">
        <v>29</v>
      </c>
      <c r="N103" s="6" t="s">
        <v>28</v>
      </c>
      <c r="O103" s="6"/>
      <c r="P103" s="7"/>
      <c r="Q103" s="7"/>
      <c r="R103" s="8" t="s">
        <v>29</v>
      </c>
      <c r="S103" s="6"/>
      <c r="T103" s="38">
        <f>+COUNTIF(Tabla133[[#This Row],[Concepto]:[Concepto3]],"Concepto Favorable")</f>
        <v>2</v>
      </c>
      <c r="U103" s="38">
        <f>+COUNTIF(Tabla133[[#This Row],[Concepto]:[Concepto3]],"Concepto No Favorable")</f>
        <v>0</v>
      </c>
      <c r="V103" s="38">
        <f>+COUNTIF(Tabla133[[#This Row],[Concepto]:[Concepto3]],"Sin meta asignada en el periodo")</f>
        <v>0</v>
      </c>
      <c r="W103" s="38">
        <f t="shared" si="1"/>
        <v>2</v>
      </c>
    </row>
    <row r="104" spans="1:23" s="38" customFormat="1" ht="59.95" customHeight="1" x14ac:dyDescent="0.3">
      <c r="A104" s="6" t="s">
        <v>109</v>
      </c>
      <c r="B104" s="6" t="s">
        <v>105</v>
      </c>
      <c r="C104" s="6" t="s">
        <v>222</v>
      </c>
      <c r="D104" s="6" t="s">
        <v>272</v>
      </c>
      <c r="E104" s="6" t="s">
        <v>341</v>
      </c>
      <c r="F104" s="7">
        <v>3</v>
      </c>
      <c r="G104" s="7">
        <v>3</v>
      </c>
      <c r="H104" s="8">
        <v>1</v>
      </c>
      <c r="I104" s="6" t="s">
        <v>28</v>
      </c>
      <c r="J104" s="6"/>
      <c r="K104" s="7"/>
      <c r="L104" s="7"/>
      <c r="M104" s="8" t="s">
        <v>29</v>
      </c>
      <c r="N104" s="6"/>
      <c r="O104" s="6"/>
      <c r="P104" s="7"/>
      <c r="Q104" s="7"/>
      <c r="R104" s="8" t="s">
        <v>29</v>
      </c>
      <c r="S104" s="6"/>
      <c r="T104" s="38">
        <f>+COUNTIF(Tabla133[[#This Row],[Concepto]:[Concepto3]],"Concepto Favorable")</f>
        <v>1</v>
      </c>
      <c r="U104" s="38">
        <f>+COUNTIF(Tabla133[[#This Row],[Concepto]:[Concepto3]],"Concepto No Favorable")</f>
        <v>0</v>
      </c>
      <c r="V104" s="38">
        <f>+COUNTIF(Tabla133[[#This Row],[Concepto]:[Concepto3]],"Sin meta asignada en el periodo")</f>
        <v>0</v>
      </c>
      <c r="W104" s="38">
        <f t="shared" si="1"/>
        <v>1</v>
      </c>
    </row>
    <row r="105" spans="1:23" s="38" customFormat="1" ht="59.95" customHeight="1" x14ac:dyDescent="0.3">
      <c r="A105" s="6" t="s">
        <v>110</v>
      </c>
      <c r="B105" s="6" t="s">
        <v>111</v>
      </c>
      <c r="C105" s="6" t="s">
        <v>222</v>
      </c>
      <c r="D105" s="6" t="s">
        <v>112</v>
      </c>
      <c r="E105" s="6" t="s">
        <v>358</v>
      </c>
      <c r="F105" s="7">
        <v>3</v>
      </c>
      <c r="G105" s="7">
        <v>3</v>
      </c>
      <c r="H105" s="8">
        <v>1</v>
      </c>
      <c r="I105" s="6" t="s">
        <v>28</v>
      </c>
      <c r="J105" s="6"/>
      <c r="K105" s="7"/>
      <c r="L105" s="7"/>
      <c r="M105" s="8" t="s">
        <v>29</v>
      </c>
      <c r="N105" s="6"/>
      <c r="O105" s="6"/>
      <c r="P105" s="7"/>
      <c r="Q105" s="7"/>
      <c r="R105" s="8" t="s">
        <v>29</v>
      </c>
      <c r="S105" s="6"/>
      <c r="T105" s="38">
        <f>+COUNTIF(Tabla133[[#This Row],[Concepto]:[Concepto3]],"Concepto Favorable")</f>
        <v>1</v>
      </c>
      <c r="U105" s="38">
        <f>+COUNTIF(Tabla133[[#This Row],[Concepto]:[Concepto3]],"Concepto No Favorable")</f>
        <v>0</v>
      </c>
      <c r="V105" s="38">
        <f>+COUNTIF(Tabla133[[#This Row],[Concepto]:[Concepto3]],"Sin meta asignada en el periodo")</f>
        <v>0</v>
      </c>
      <c r="W105" s="38">
        <f t="shared" si="1"/>
        <v>1</v>
      </c>
    </row>
    <row r="106" spans="1:23" s="38" customFormat="1" ht="59.95" customHeight="1" x14ac:dyDescent="0.3">
      <c r="A106" s="6" t="s">
        <v>114</v>
      </c>
      <c r="B106" s="6" t="s">
        <v>111</v>
      </c>
      <c r="C106" s="6" t="s">
        <v>222</v>
      </c>
      <c r="D106" s="6" t="s">
        <v>216</v>
      </c>
      <c r="E106" s="6"/>
      <c r="F106" s="7"/>
      <c r="G106" s="7"/>
      <c r="H106" s="8" t="s">
        <v>29</v>
      </c>
      <c r="I106" s="6"/>
      <c r="J106" s="6" t="s">
        <v>362</v>
      </c>
      <c r="K106" s="7">
        <v>0</v>
      </c>
      <c r="L106" s="7">
        <v>0</v>
      </c>
      <c r="M106" s="8" t="s">
        <v>29</v>
      </c>
      <c r="N106" s="6" t="s">
        <v>28</v>
      </c>
      <c r="O106" s="6"/>
      <c r="P106" s="7"/>
      <c r="Q106" s="7"/>
      <c r="R106" s="8" t="s">
        <v>29</v>
      </c>
      <c r="S106" s="6"/>
      <c r="T106" s="38">
        <f>+COUNTIF(Tabla133[[#This Row],[Concepto]:[Concepto3]],"Concepto Favorable")</f>
        <v>1</v>
      </c>
      <c r="U106" s="38">
        <f>+COUNTIF(Tabla133[[#This Row],[Concepto]:[Concepto3]],"Concepto No Favorable")</f>
        <v>0</v>
      </c>
      <c r="V106" s="38">
        <f>+COUNTIF(Tabla133[[#This Row],[Concepto]:[Concepto3]],"Sin meta asignada en el periodo")</f>
        <v>0</v>
      </c>
      <c r="W106" s="38">
        <f t="shared" si="1"/>
        <v>1</v>
      </c>
    </row>
    <row r="107" spans="1:23" s="38" customFormat="1" ht="59.95" customHeight="1" x14ac:dyDescent="0.3">
      <c r="A107" s="6" t="s">
        <v>70</v>
      </c>
      <c r="B107" s="6" t="s">
        <v>71</v>
      </c>
      <c r="C107" s="6" t="s">
        <v>222</v>
      </c>
      <c r="D107" s="6" t="s">
        <v>72</v>
      </c>
      <c r="E107" s="6" t="s">
        <v>363</v>
      </c>
      <c r="F107" s="7">
        <v>24</v>
      </c>
      <c r="G107" s="7">
        <v>24</v>
      </c>
      <c r="H107" s="8">
        <v>1</v>
      </c>
      <c r="I107" s="6" t="s">
        <v>28</v>
      </c>
      <c r="J107" s="6" t="s">
        <v>73</v>
      </c>
      <c r="K107" s="7">
        <v>0</v>
      </c>
      <c r="L107" s="7">
        <v>0</v>
      </c>
      <c r="M107" s="8" t="s">
        <v>29</v>
      </c>
      <c r="N107" s="6" t="s">
        <v>28</v>
      </c>
      <c r="O107" s="6" t="s">
        <v>364</v>
      </c>
      <c r="P107" s="7">
        <v>0</v>
      </c>
      <c r="Q107" s="7">
        <v>0</v>
      </c>
      <c r="R107" s="8" t="s">
        <v>29</v>
      </c>
      <c r="S107" s="6" t="s">
        <v>28</v>
      </c>
      <c r="T107" s="38">
        <f>+COUNTIF(Tabla133[[#This Row],[Concepto]:[Concepto3]],"Concepto Favorable")</f>
        <v>3</v>
      </c>
      <c r="U107" s="38">
        <f>+COUNTIF(Tabla133[[#This Row],[Concepto]:[Concepto3]],"Concepto No Favorable")</f>
        <v>0</v>
      </c>
      <c r="V107" s="38">
        <f>+COUNTIF(Tabla133[[#This Row],[Concepto]:[Concepto3]],"Sin meta asignada en el periodo")</f>
        <v>0</v>
      </c>
      <c r="W107" s="38">
        <f t="shared" si="1"/>
        <v>3</v>
      </c>
    </row>
    <row r="108" spans="1:23" s="38" customFormat="1" ht="59.95" customHeight="1" x14ac:dyDescent="0.3">
      <c r="A108" s="6" t="s">
        <v>74</v>
      </c>
      <c r="B108" s="6" t="s">
        <v>71</v>
      </c>
      <c r="C108" s="6" t="s">
        <v>222</v>
      </c>
      <c r="D108" s="6" t="s">
        <v>75</v>
      </c>
      <c r="E108" s="6" t="s">
        <v>363</v>
      </c>
      <c r="F108" s="7">
        <v>24</v>
      </c>
      <c r="G108" s="7">
        <v>24</v>
      </c>
      <c r="H108" s="8">
        <v>1</v>
      </c>
      <c r="I108" s="6" t="s">
        <v>28</v>
      </c>
      <c r="J108" s="6"/>
      <c r="K108" s="7"/>
      <c r="L108" s="7"/>
      <c r="M108" s="8" t="s">
        <v>29</v>
      </c>
      <c r="N108" s="6"/>
      <c r="O108" s="6" t="s">
        <v>364</v>
      </c>
      <c r="P108" s="7">
        <v>0</v>
      </c>
      <c r="Q108" s="7">
        <v>0</v>
      </c>
      <c r="R108" s="8" t="s">
        <v>29</v>
      </c>
      <c r="S108" s="6" t="s">
        <v>28</v>
      </c>
      <c r="T108" s="38">
        <f>+COUNTIF(Tabla133[[#This Row],[Concepto]:[Concepto3]],"Concepto Favorable")</f>
        <v>2</v>
      </c>
      <c r="U108" s="38">
        <f>+COUNTIF(Tabla133[[#This Row],[Concepto]:[Concepto3]],"Concepto No Favorable")</f>
        <v>0</v>
      </c>
      <c r="V108" s="38">
        <f>+COUNTIF(Tabla133[[#This Row],[Concepto]:[Concepto3]],"Sin meta asignada en el periodo")</f>
        <v>0</v>
      </c>
      <c r="W108" s="38">
        <f t="shared" si="1"/>
        <v>2</v>
      </c>
    </row>
    <row r="109" spans="1:23" s="38" customFormat="1" ht="59.95" customHeight="1" x14ac:dyDescent="0.3">
      <c r="A109" s="6" t="s">
        <v>265</v>
      </c>
      <c r="B109" s="6" t="s">
        <v>27</v>
      </c>
      <c r="C109" s="6" t="s">
        <v>223</v>
      </c>
      <c r="D109" s="6" t="s">
        <v>96</v>
      </c>
      <c r="E109" s="6"/>
      <c r="F109" s="7"/>
      <c r="G109" s="7"/>
      <c r="H109" s="8" t="s">
        <v>29</v>
      </c>
      <c r="I109" s="6"/>
      <c r="J109" s="6"/>
      <c r="K109" s="7"/>
      <c r="L109" s="7"/>
      <c r="M109" s="8" t="s">
        <v>29</v>
      </c>
      <c r="N109" s="6"/>
      <c r="O109" s="6" t="s">
        <v>294</v>
      </c>
      <c r="P109" s="7">
        <v>1</v>
      </c>
      <c r="Q109" s="7">
        <v>1</v>
      </c>
      <c r="R109" s="8">
        <v>1</v>
      </c>
      <c r="S109" s="6" t="s">
        <v>28</v>
      </c>
      <c r="T109" s="38">
        <f>+COUNTIF(Tabla133[[#This Row],[Concepto]:[Concepto3]],"Concepto Favorable")</f>
        <v>1</v>
      </c>
      <c r="U109" s="38">
        <f>+COUNTIF(Tabla133[[#This Row],[Concepto]:[Concepto3]],"Concepto No Favorable")</f>
        <v>0</v>
      </c>
      <c r="V109" s="38">
        <f>+COUNTIF(Tabla133[[#This Row],[Concepto]:[Concepto3]],"Sin meta asignada en el periodo")</f>
        <v>0</v>
      </c>
      <c r="W109" s="38">
        <f t="shared" si="1"/>
        <v>1</v>
      </c>
    </row>
    <row r="110" spans="1:23" s="38" customFormat="1" ht="59.95" customHeight="1" x14ac:dyDescent="0.3">
      <c r="A110" s="6" t="s">
        <v>184</v>
      </c>
      <c r="B110" s="6" t="s">
        <v>185</v>
      </c>
      <c r="C110" s="6" t="s">
        <v>223</v>
      </c>
      <c r="D110" s="6" t="s">
        <v>186</v>
      </c>
      <c r="E110" s="6" t="s">
        <v>308</v>
      </c>
      <c r="F110" s="7">
        <v>3</v>
      </c>
      <c r="G110" s="7">
        <v>3</v>
      </c>
      <c r="H110" s="8">
        <v>1</v>
      </c>
      <c r="I110" s="6" t="s">
        <v>28</v>
      </c>
      <c r="J110" s="6"/>
      <c r="K110" s="7"/>
      <c r="L110" s="7"/>
      <c r="M110" s="8" t="s">
        <v>29</v>
      </c>
      <c r="N110" s="6"/>
      <c r="O110" s="6"/>
      <c r="P110" s="7"/>
      <c r="Q110" s="7"/>
      <c r="R110" s="8" t="s">
        <v>29</v>
      </c>
      <c r="S110" s="6"/>
      <c r="T110" s="38">
        <f>+COUNTIF(Tabla133[[#This Row],[Concepto]:[Concepto3]],"Concepto Favorable")</f>
        <v>1</v>
      </c>
      <c r="U110" s="38">
        <f>+COUNTIF(Tabla133[[#This Row],[Concepto]:[Concepto3]],"Concepto No Favorable")</f>
        <v>0</v>
      </c>
      <c r="V110" s="38">
        <f>+COUNTIF(Tabla133[[#This Row],[Concepto]:[Concepto3]],"Sin meta asignada en el periodo")</f>
        <v>0</v>
      </c>
      <c r="W110" s="38">
        <f t="shared" si="1"/>
        <v>1</v>
      </c>
    </row>
    <row r="111" spans="1:23" s="38" customFormat="1" ht="59.95" customHeight="1" x14ac:dyDescent="0.3">
      <c r="A111" s="6" t="s">
        <v>187</v>
      </c>
      <c r="B111" s="6" t="s">
        <v>185</v>
      </c>
      <c r="C111" s="6" t="s">
        <v>223</v>
      </c>
      <c r="D111" s="6" t="s">
        <v>188</v>
      </c>
      <c r="E111" s="6" t="s">
        <v>309</v>
      </c>
      <c r="F111" s="7">
        <v>0</v>
      </c>
      <c r="G111" s="7">
        <v>0</v>
      </c>
      <c r="H111" s="8" t="s">
        <v>29</v>
      </c>
      <c r="I111" s="6" t="s">
        <v>32</v>
      </c>
      <c r="J111" s="6"/>
      <c r="K111" s="7"/>
      <c r="L111" s="7"/>
      <c r="M111" s="8" t="s">
        <v>29</v>
      </c>
      <c r="N111" s="6"/>
      <c r="O111" s="6"/>
      <c r="P111" s="7"/>
      <c r="Q111" s="7"/>
      <c r="R111" s="8" t="s">
        <v>29</v>
      </c>
      <c r="S111" s="6"/>
      <c r="T111" s="38">
        <f>+COUNTIF(Tabla133[[#This Row],[Concepto]:[Concepto3]],"Concepto Favorable")</f>
        <v>0</v>
      </c>
      <c r="U111" s="38">
        <f>+COUNTIF(Tabla133[[#This Row],[Concepto]:[Concepto3]],"Concepto No Favorable")</f>
        <v>0</v>
      </c>
      <c r="V111" s="38">
        <f>+COUNTIF(Tabla133[[#This Row],[Concepto]:[Concepto3]],"Sin meta asignada en el periodo")</f>
        <v>1</v>
      </c>
      <c r="W111" s="38">
        <f t="shared" si="1"/>
        <v>1</v>
      </c>
    </row>
    <row r="112" spans="1:23" s="38" customFormat="1" ht="59.95" customHeight="1" x14ac:dyDescent="0.3">
      <c r="A112" s="6" t="s">
        <v>189</v>
      </c>
      <c r="B112" s="6" t="s">
        <v>185</v>
      </c>
      <c r="C112" s="6" t="s">
        <v>223</v>
      </c>
      <c r="D112" s="6" t="s">
        <v>190</v>
      </c>
      <c r="E112" s="6" t="s">
        <v>310</v>
      </c>
      <c r="F112" s="7">
        <v>6</v>
      </c>
      <c r="G112" s="7">
        <v>6</v>
      </c>
      <c r="H112" s="8">
        <v>1</v>
      </c>
      <c r="I112" s="6" t="s">
        <v>28</v>
      </c>
      <c r="J112" s="6"/>
      <c r="K112" s="7"/>
      <c r="L112" s="7"/>
      <c r="M112" s="8" t="s">
        <v>29</v>
      </c>
      <c r="N112" s="6"/>
      <c r="O112" s="6"/>
      <c r="P112" s="7"/>
      <c r="Q112" s="7"/>
      <c r="R112" s="8" t="s">
        <v>29</v>
      </c>
      <c r="S112" s="6"/>
      <c r="T112" s="38">
        <f>+COUNTIF(Tabla133[[#This Row],[Concepto]:[Concepto3]],"Concepto Favorable")</f>
        <v>1</v>
      </c>
      <c r="U112" s="38">
        <f>+COUNTIF(Tabla133[[#This Row],[Concepto]:[Concepto3]],"Concepto No Favorable")</f>
        <v>0</v>
      </c>
      <c r="V112" s="38">
        <f>+COUNTIF(Tabla133[[#This Row],[Concepto]:[Concepto3]],"Sin meta asignada en el periodo")</f>
        <v>0</v>
      </c>
      <c r="W112" s="38">
        <f t="shared" si="1"/>
        <v>1</v>
      </c>
    </row>
    <row r="113" spans="1:23" s="38" customFormat="1" ht="59.95" customHeight="1" x14ac:dyDescent="0.3">
      <c r="A113" s="6" t="s">
        <v>191</v>
      </c>
      <c r="B113" s="6" t="s">
        <v>185</v>
      </c>
      <c r="C113" s="6" t="s">
        <v>223</v>
      </c>
      <c r="D113" s="6" t="s">
        <v>192</v>
      </c>
      <c r="E113" s="6" t="s">
        <v>311</v>
      </c>
      <c r="F113" s="7">
        <v>3</v>
      </c>
      <c r="G113" s="7">
        <v>3</v>
      </c>
      <c r="H113" s="8">
        <v>1</v>
      </c>
      <c r="I113" s="6" t="s">
        <v>28</v>
      </c>
      <c r="J113" s="6"/>
      <c r="K113" s="7"/>
      <c r="L113" s="7"/>
      <c r="M113" s="8" t="s">
        <v>29</v>
      </c>
      <c r="N113" s="6"/>
      <c r="O113" s="6"/>
      <c r="P113" s="7"/>
      <c r="Q113" s="7"/>
      <c r="R113" s="8" t="s">
        <v>29</v>
      </c>
      <c r="S113" s="6"/>
      <c r="T113" s="38">
        <f>+COUNTIF(Tabla133[[#This Row],[Concepto]:[Concepto3]],"Concepto Favorable")</f>
        <v>1</v>
      </c>
      <c r="U113" s="38">
        <f>+COUNTIF(Tabla133[[#This Row],[Concepto]:[Concepto3]],"Concepto No Favorable")</f>
        <v>0</v>
      </c>
      <c r="V113" s="38">
        <f>+COUNTIF(Tabla133[[#This Row],[Concepto]:[Concepto3]],"Sin meta asignada en el periodo")</f>
        <v>0</v>
      </c>
      <c r="W113" s="38">
        <f t="shared" si="1"/>
        <v>1</v>
      </c>
    </row>
    <row r="114" spans="1:23" s="38" customFormat="1" ht="59.95" customHeight="1" x14ac:dyDescent="0.3">
      <c r="A114" s="6" t="s">
        <v>53</v>
      </c>
      <c r="B114" s="6" t="s">
        <v>54</v>
      </c>
      <c r="C114" s="6" t="s">
        <v>223</v>
      </c>
      <c r="D114" s="6" t="s">
        <v>55</v>
      </c>
      <c r="E114" s="6" t="s">
        <v>312</v>
      </c>
      <c r="F114" s="7">
        <v>1</v>
      </c>
      <c r="G114" s="7">
        <v>1</v>
      </c>
      <c r="H114" s="8">
        <v>1</v>
      </c>
      <c r="I114" s="6" t="s">
        <v>28</v>
      </c>
      <c r="J114" s="6"/>
      <c r="K114" s="7"/>
      <c r="L114" s="7"/>
      <c r="M114" s="8" t="s">
        <v>29</v>
      </c>
      <c r="N114" s="6"/>
      <c r="O114" s="6"/>
      <c r="P114" s="7"/>
      <c r="Q114" s="7"/>
      <c r="R114" s="8" t="s">
        <v>29</v>
      </c>
      <c r="S114" s="6"/>
      <c r="T114" s="38">
        <f>+COUNTIF(Tabla133[[#This Row],[Concepto]:[Concepto3]],"Concepto Favorable")</f>
        <v>1</v>
      </c>
      <c r="U114" s="38">
        <f>+COUNTIF(Tabla133[[#This Row],[Concepto]:[Concepto3]],"Concepto No Favorable")</f>
        <v>0</v>
      </c>
      <c r="V114" s="38">
        <f>+COUNTIF(Tabla133[[#This Row],[Concepto]:[Concepto3]],"Sin meta asignada en el periodo")</f>
        <v>0</v>
      </c>
      <c r="W114" s="38">
        <f t="shared" si="1"/>
        <v>1</v>
      </c>
    </row>
    <row r="115" spans="1:23" s="38" customFormat="1" ht="59.95" customHeight="1" x14ac:dyDescent="0.3">
      <c r="A115" s="6" t="s">
        <v>56</v>
      </c>
      <c r="B115" s="6" t="s">
        <v>54</v>
      </c>
      <c r="C115" s="6" t="s">
        <v>223</v>
      </c>
      <c r="D115" s="6" t="s">
        <v>57</v>
      </c>
      <c r="E115" s="6" t="s">
        <v>314</v>
      </c>
      <c r="F115" s="7">
        <v>1</v>
      </c>
      <c r="G115" s="7">
        <v>1</v>
      </c>
      <c r="H115" s="8">
        <v>1</v>
      </c>
      <c r="I115" s="6" t="s">
        <v>28</v>
      </c>
      <c r="J115" s="6"/>
      <c r="K115" s="7"/>
      <c r="L115" s="7"/>
      <c r="M115" s="8" t="s">
        <v>29</v>
      </c>
      <c r="N115" s="6"/>
      <c r="O115" s="6"/>
      <c r="P115" s="7"/>
      <c r="Q115" s="7"/>
      <c r="R115" s="8" t="s">
        <v>29</v>
      </c>
      <c r="S115" s="6"/>
      <c r="T115" s="38">
        <f>+COUNTIF(Tabla133[[#This Row],[Concepto]:[Concepto3]],"Concepto Favorable")</f>
        <v>1</v>
      </c>
      <c r="U115" s="38">
        <f>+COUNTIF(Tabla133[[#This Row],[Concepto]:[Concepto3]],"Concepto No Favorable")</f>
        <v>0</v>
      </c>
      <c r="V115" s="38">
        <f>+COUNTIF(Tabla133[[#This Row],[Concepto]:[Concepto3]],"Sin meta asignada en el periodo")</f>
        <v>0</v>
      </c>
      <c r="W115" s="38">
        <f t="shared" si="1"/>
        <v>1</v>
      </c>
    </row>
    <row r="116" spans="1:23" s="38" customFormat="1" ht="59.95" customHeight="1" x14ac:dyDescent="0.3">
      <c r="A116" s="6" t="s">
        <v>58</v>
      </c>
      <c r="B116" s="6" t="s">
        <v>54</v>
      </c>
      <c r="C116" s="6" t="s">
        <v>223</v>
      </c>
      <c r="D116" s="6" t="s">
        <v>59</v>
      </c>
      <c r="E116" s="6"/>
      <c r="F116" s="7"/>
      <c r="G116" s="7"/>
      <c r="H116" s="8" t="s">
        <v>29</v>
      </c>
      <c r="I116" s="6"/>
      <c r="J116" s="6" t="s">
        <v>316</v>
      </c>
      <c r="K116" s="7">
        <v>1</v>
      </c>
      <c r="L116" s="7">
        <v>1</v>
      </c>
      <c r="M116" s="8">
        <v>1</v>
      </c>
      <c r="N116" s="6" t="s">
        <v>28</v>
      </c>
      <c r="O116" s="6"/>
      <c r="P116" s="7"/>
      <c r="Q116" s="7"/>
      <c r="R116" s="8" t="s">
        <v>29</v>
      </c>
      <c r="S116" s="6"/>
      <c r="T116" s="38">
        <f>+COUNTIF(Tabla133[[#This Row],[Concepto]:[Concepto3]],"Concepto Favorable")</f>
        <v>1</v>
      </c>
      <c r="U116" s="38">
        <f>+COUNTIF(Tabla133[[#This Row],[Concepto]:[Concepto3]],"Concepto No Favorable")</f>
        <v>0</v>
      </c>
      <c r="V116" s="38">
        <f>+COUNTIF(Tabla133[[#This Row],[Concepto]:[Concepto3]],"Sin meta asignada en el periodo")</f>
        <v>0</v>
      </c>
      <c r="W116" s="38">
        <f t="shared" si="1"/>
        <v>1</v>
      </c>
    </row>
    <row r="117" spans="1:23" s="38" customFormat="1" ht="59.95" customHeight="1" x14ac:dyDescent="0.3">
      <c r="A117" s="6" t="s">
        <v>97</v>
      </c>
      <c r="B117" s="6" t="s">
        <v>95</v>
      </c>
      <c r="C117" s="6" t="s">
        <v>223</v>
      </c>
      <c r="D117" s="6" t="s">
        <v>98</v>
      </c>
      <c r="E117" s="6"/>
      <c r="F117" s="7"/>
      <c r="G117" s="7"/>
      <c r="H117" s="8" t="s">
        <v>29</v>
      </c>
      <c r="I117" s="6"/>
      <c r="J117" s="6" t="s">
        <v>99</v>
      </c>
      <c r="K117" s="7">
        <v>1</v>
      </c>
      <c r="L117" s="7">
        <v>1</v>
      </c>
      <c r="M117" s="8">
        <v>1</v>
      </c>
      <c r="N117" s="6" t="s">
        <v>28</v>
      </c>
      <c r="O117" s="6"/>
      <c r="P117" s="7"/>
      <c r="Q117" s="7"/>
      <c r="R117" s="8" t="s">
        <v>29</v>
      </c>
      <c r="S117" s="6"/>
      <c r="T117" s="38">
        <f>+COUNTIF(Tabla133[[#This Row],[Concepto]:[Concepto3]],"Concepto Favorable")</f>
        <v>1</v>
      </c>
      <c r="U117" s="38">
        <f>+COUNTIF(Tabla133[[#This Row],[Concepto]:[Concepto3]],"Concepto No Favorable")</f>
        <v>0</v>
      </c>
      <c r="V117" s="38">
        <f>+COUNTIF(Tabla133[[#This Row],[Concepto]:[Concepto3]],"Sin meta asignada en el periodo")</f>
        <v>0</v>
      </c>
      <c r="W117" s="38">
        <f t="shared" si="1"/>
        <v>1</v>
      </c>
    </row>
    <row r="118" spans="1:23" s="38" customFormat="1" ht="59.95" customHeight="1" x14ac:dyDescent="0.3">
      <c r="A118" s="6" t="s">
        <v>104</v>
      </c>
      <c r="B118" s="6" t="s">
        <v>105</v>
      </c>
      <c r="C118" s="6" t="s">
        <v>223</v>
      </c>
      <c r="D118" s="6" t="s">
        <v>106</v>
      </c>
      <c r="E118" s="6" t="s">
        <v>338</v>
      </c>
      <c r="F118" s="7">
        <v>1</v>
      </c>
      <c r="G118" s="7">
        <v>1</v>
      </c>
      <c r="H118" s="8">
        <v>1</v>
      </c>
      <c r="I118" s="6" t="s">
        <v>28</v>
      </c>
      <c r="J118" s="6" t="s">
        <v>339</v>
      </c>
      <c r="K118" s="7">
        <v>1</v>
      </c>
      <c r="L118" s="7">
        <v>1</v>
      </c>
      <c r="M118" s="8">
        <v>1</v>
      </c>
      <c r="N118" s="6" t="s">
        <v>28</v>
      </c>
      <c r="O118" s="6"/>
      <c r="P118" s="7"/>
      <c r="Q118" s="7"/>
      <c r="R118" s="8" t="s">
        <v>29</v>
      </c>
      <c r="S118" s="6"/>
      <c r="T118" s="38">
        <f>+COUNTIF(Tabla133[[#This Row],[Concepto]:[Concepto3]],"Concepto Favorable")</f>
        <v>2</v>
      </c>
      <c r="U118" s="38">
        <f>+COUNTIF(Tabla133[[#This Row],[Concepto]:[Concepto3]],"Concepto No Favorable")</f>
        <v>0</v>
      </c>
      <c r="V118" s="38">
        <f>+COUNTIF(Tabla133[[#This Row],[Concepto]:[Concepto3]],"Sin meta asignada en el periodo")</f>
        <v>0</v>
      </c>
      <c r="W118" s="38">
        <f t="shared" si="1"/>
        <v>2</v>
      </c>
    </row>
    <row r="119" spans="1:23" s="38" customFormat="1" ht="59.95" customHeight="1" x14ac:dyDescent="0.3">
      <c r="A119" s="6" t="s">
        <v>109</v>
      </c>
      <c r="B119" s="6" t="s">
        <v>105</v>
      </c>
      <c r="C119" s="6" t="s">
        <v>223</v>
      </c>
      <c r="D119" s="6" t="s">
        <v>272</v>
      </c>
      <c r="E119" s="6" t="s">
        <v>341</v>
      </c>
      <c r="F119" s="7">
        <v>3</v>
      </c>
      <c r="G119" s="7">
        <v>3</v>
      </c>
      <c r="H119" s="8">
        <v>1</v>
      </c>
      <c r="I119" s="6" t="s">
        <v>28</v>
      </c>
      <c r="J119" s="6"/>
      <c r="K119" s="7"/>
      <c r="L119" s="7"/>
      <c r="M119" s="8" t="s">
        <v>29</v>
      </c>
      <c r="N119" s="6"/>
      <c r="O119" s="6"/>
      <c r="P119" s="7"/>
      <c r="Q119" s="7"/>
      <c r="R119" s="8" t="s">
        <v>29</v>
      </c>
      <c r="S119" s="6"/>
      <c r="T119" s="38">
        <f>+COUNTIF(Tabla133[[#This Row],[Concepto]:[Concepto3]],"Concepto Favorable")</f>
        <v>1</v>
      </c>
      <c r="U119" s="38">
        <f>+COUNTIF(Tabla133[[#This Row],[Concepto]:[Concepto3]],"Concepto No Favorable")</f>
        <v>0</v>
      </c>
      <c r="V119" s="38">
        <f>+COUNTIF(Tabla133[[#This Row],[Concepto]:[Concepto3]],"Sin meta asignada en el periodo")</f>
        <v>0</v>
      </c>
      <c r="W119" s="38">
        <f t="shared" si="1"/>
        <v>1</v>
      </c>
    </row>
    <row r="120" spans="1:23" s="38" customFormat="1" ht="59.95" customHeight="1" x14ac:dyDescent="0.3">
      <c r="A120" s="6" t="s">
        <v>110</v>
      </c>
      <c r="B120" s="6" t="s">
        <v>111</v>
      </c>
      <c r="C120" s="6" t="s">
        <v>223</v>
      </c>
      <c r="D120" s="6" t="s">
        <v>112</v>
      </c>
      <c r="E120" s="6" t="s">
        <v>358</v>
      </c>
      <c r="F120" s="7">
        <v>3</v>
      </c>
      <c r="G120" s="7">
        <v>3</v>
      </c>
      <c r="H120" s="8">
        <v>1</v>
      </c>
      <c r="I120" s="6" t="s">
        <v>28</v>
      </c>
      <c r="J120" s="6"/>
      <c r="K120" s="7"/>
      <c r="L120" s="7"/>
      <c r="M120" s="8" t="s">
        <v>29</v>
      </c>
      <c r="N120" s="6"/>
      <c r="O120" s="6"/>
      <c r="P120" s="7"/>
      <c r="Q120" s="7"/>
      <c r="R120" s="8" t="s">
        <v>29</v>
      </c>
      <c r="S120" s="6"/>
      <c r="T120" s="38">
        <f>+COUNTIF(Tabla133[[#This Row],[Concepto]:[Concepto3]],"Concepto Favorable")</f>
        <v>1</v>
      </c>
      <c r="U120" s="38">
        <f>+COUNTIF(Tabla133[[#This Row],[Concepto]:[Concepto3]],"Concepto No Favorable")</f>
        <v>0</v>
      </c>
      <c r="V120" s="38">
        <f>+COUNTIF(Tabla133[[#This Row],[Concepto]:[Concepto3]],"Sin meta asignada en el periodo")</f>
        <v>0</v>
      </c>
      <c r="W120" s="38">
        <f t="shared" si="1"/>
        <v>1</v>
      </c>
    </row>
    <row r="121" spans="1:23" s="38" customFormat="1" ht="59.95" customHeight="1" x14ac:dyDescent="0.3">
      <c r="A121" s="6" t="s">
        <v>114</v>
      </c>
      <c r="B121" s="6" t="s">
        <v>111</v>
      </c>
      <c r="C121" s="6" t="s">
        <v>223</v>
      </c>
      <c r="D121" s="6" t="s">
        <v>216</v>
      </c>
      <c r="E121" s="6"/>
      <c r="F121" s="7"/>
      <c r="G121" s="7"/>
      <c r="H121" s="8" t="s">
        <v>29</v>
      </c>
      <c r="I121" s="6"/>
      <c r="J121" s="6" t="s">
        <v>362</v>
      </c>
      <c r="K121" s="7">
        <v>1</v>
      </c>
      <c r="L121" s="7">
        <v>1</v>
      </c>
      <c r="M121" s="8">
        <v>1</v>
      </c>
      <c r="N121" s="6" t="s">
        <v>28</v>
      </c>
      <c r="O121" s="6"/>
      <c r="P121" s="7"/>
      <c r="Q121" s="7"/>
      <c r="R121" s="8" t="s">
        <v>29</v>
      </c>
      <c r="S121" s="6"/>
      <c r="T121" s="38">
        <f>+COUNTIF(Tabla133[[#This Row],[Concepto]:[Concepto3]],"Concepto Favorable")</f>
        <v>1</v>
      </c>
      <c r="U121" s="38">
        <f>+COUNTIF(Tabla133[[#This Row],[Concepto]:[Concepto3]],"Concepto No Favorable")</f>
        <v>0</v>
      </c>
      <c r="V121" s="38">
        <f>+COUNTIF(Tabla133[[#This Row],[Concepto]:[Concepto3]],"Sin meta asignada en el periodo")</f>
        <v>0</v>
      </c>
      <c r="W121" s="38">
        <f t="shared" si="1"/>
        <v>1</v>
      </c>
    </row>
    <row r="122" spans="1:23" s="38" customFormat="1" ht="115.55" customHeight="1" x14ac:dyDescent="0.3">
      <c r="A122" s="11" t="s">
        <v>70</v>
      </c>
      <c r="B122" s="11" t="s">
        <v>71</v>
      </c>
      <c r="C122" s="6" t="s">
        <v>223</v>
      </c>
      <c r="D122" s="11" t="s">
        <v>72</v>
      </c>
      <c r="E122" s="6" t="s">
        <v>363</v>
      </c>
      <c r="F122" s="7">
        <v>24</v>
      </c>
      <c r="G122" s="7">
        <v>24</v>
      </c>
      <c r="H122" s="8">
        <v>1</v>
      </c>
      <c r="I122" s="6" t="s">
        <v>28</v>
      </c>
      <c r="J122" s="6" t="s">
        <v>73</v>
      </c>
      <c r="K122" s="7">
        <v>1</v>
      </c>
      <c r="L122" s="7">
        <v>1</v>
      </c>
      <c r="M122" s="8">
        <v>1</v>
      </c>
      <c r="N122" s="6" t="s">
        <v>28</v>
      </c>
      <c r="O122" s="6" t="s">
        <v>364</v>
      </c>
      <c r="P122" s="7">
        <v>1</v>
      </c>
      <c r="Q122" s="7">
        <v>1</v>
      </c>
      <c r="R122" s="8">
        <v>1</v>
      </c>
      <c r="S122" s="6" t="s">
        <v>28</v>
      </c>
      <c r="T122" s="38">
        <f>+COUNTIF(Tabla133[[#This Row],[Concepto]:[Concepto3]],"Concepto Favorable")</f>
        <v>3</v>
      </c>
      <c r="U122" s="38">
        <f>+COUNTIF(Tabla133[[#This Row],[Concepto]:[Concepto3]],"Concepto No Favorable")</f>
        <v>0</v>
      </c>
      <c r="V122" s="38">
        <f>+COUNTIF(Tabla133[[#This Row],[Concepto]:[Concepto3]],"Sin meta asignada en el periodo")</f>
        <v>0</v>
      </c>
      <c r="W122" s="38">
        <f t="shared" si="1"/>
        <v>3</v>
      </c>
    </row>
    <row r="123" spans="1:23" s="38" customFormat="1" ht="59.95" customHeight="1" x14ac:dyDescent="0.3">
      <c r="A123" s="6" t="s">
        <v>74</v>
      </c>
      <c r="B123" s="6" t="s">
        <v>71</v>
      </c>
      <c r="C123" s="6" t="s">
        <v>223</v>
      </c>
      <c r="D123" s="6" t="s">
        <v>75</v>
      </c>
      <c r="E123" s="6" t="s">
        <v>363</v>
      </c>
      <c r="F123" s="7">
        <v>24</v>
      </c>
      <c r="G123" s="7">
        <v>24</v>
      </c>
      <c r="H123" s="8">
        <v>1</v>
      </c>
      <c r="I123" s="6" t="s">
        <v>28</v>
      </c>
      <c r="J123" s="6"/>
      <c r="K123" s="7"/>
      <c r="L123" s="7"/>
      <c r="M123" s="8" t="s">
        <v>29</v>
      </c>
      <c r="N123" s="6"/>
      <c r="O123" s="6" t="s">
        <v>364</v>
      </c>
      <c r="P123" s="7">
        <v>1</v>
      </c>
      <c r="Q123" s="7">
        <v>1</v>
      </c>
      <c r="R123" s="8">
        <v>1</v>
      </c>
      <c r="S123" s="6" t="s">
        <v>28</v>
      </c>
      <c r="T123" s="38">
        <f>+COUNTIF(Tabla133[[#This Row],[Concepto]:[Concepto3]],"Concepto Favorable")</f>
        <v>2</v>
      </c>
      <c r="U123" s="38">
        <f>+COUNTIF(Tabla133[[#This Row],[Concepto]:[Concepto3]],"Concepto No Favorable")</f>
        <v>0</v>
      </c>
      <c r="V123" s="38">
        <f>+COUNTIF(Tabla133[[#This Row],[Concepto]:[Concepto3]],"Sin meta asignada en el periodo")</f>
        <v>0</v>
      </c>
      <c r="W123" s="38">
        <f t="shared" si="1"/>
        <v>2</v>
      </c>
    </row>
    <row r="124" spans="1:23" s="38" customFormat="1" ht="59.95" customHeight="1" x14ac:dyDescent="0.3">
      <c r="A124" s="6" t="s">
        <v>265</v>
      </c>
      <c r="B124" s="6" t="s">
        <v>27</v>
      </c>
      <c r="C124" s="6" t="s">
        <v>224</v>
      </c>
      <c r="D124" s="6" t="s">
        <v>96</v>
      </c>
      <c r="E124" s="6"/>
      <c r="F124" s="7"/>
      <c r="G124" s="7"/>
      <c r="H124" s="8" t="s">
        <v>29</v>
      </c>
      <c r="I124" s="6"/>
      <c r="J124" s="6"/>
      <c r="K124" s="7"/>
      <c r="L124" s="7"/>
      <c r="M124" s="8" t="s">
        <v>29</v>
      </c>
      <c r="N124" s="6"/>
      <c r="O124" s="6" t="s">
        <v>294</v>
      </c>
      <c r="P124" s="7">
        <v>3</v>
      </c>
      <c r="Q124" s="7">
        <v>3</v>
      </c>
      <c r="R124" s="8">
        <v>1</v>
      </c>
      <c r="S124" s="6" t="s">
        <v>28</v>
      </c>
      <c r="T124" s="38">
        <f>+COUNTIF(Tabla133[[#This Row],[Concepto]:[Concepto3]],"Concepto Favorable")</f>
        <v>1</v>
      </c>
      <c r="U124" s="38">
        <f>+COUNTIF(Tabla133[[#This Row],[Concepto]:[Concepto3]],"Concepto No Favorable")</f>
        <v>0</v>
      </c>
      <c r="V124" s="38">
        <f>+COUNTIF(Tabla133[[#This Row],[Concepto]:[Concepto3]],"Sin meta asignada en el periodo")</f>
        <v>0</v>
      </c>
      <c r="W124" s="38">
        <f t="shared" si="1"/>
        <v>1</v>
      </c>
    </row>
    <row r="125" spans="1:23" s="38" customFormat="1" ht="59.95" customHeight="1" x14ac:dyDescent="0.3">
      <c r="A125" s="6" t="s">
        <v>184</v>
      </c>
      <c r="B125" s="6" t="s">
        <v>185</v>
      </c>
      <c r="C125" s="6" t="s">
        <v>224</v>
      </c>
      <c r="D125" s="6" t="s">
        <v>186</v>
      </c>
      <c r="E125" s="6" t="s">
        <v>308</v>
      </c>
      <c r="F125" s="7">
        <v>3</v>
      </c>
      <c r="G125" s="7">
        <v>3</v>
      </c>
      <c r="H125" s="8">
        <v>1</v>
      </c>
      <c r="I125" s="6" t="s">
        <v>28</v>
      </c>
      <c r="J125" s="6"/>
      <c r="K125" s="7"/>
      <c r="L125" s="7"/>
      <c r="M125" s="8" t="s">
        <v>29</v>
      </c>
      <c r="N125" s="6"/>
      <c r="O125" s="6"/>
      <c r="P125" s="7"/>
      <c r="Q125" s="7"/>
      <c r="R125" s="8" t="s">
        <v>29</v>
      </c>
      <c r="S125" s="6"/>
      <c r="T125" s="38">
        <f>+COUNTIF(Tabla133[[#This Row],[Concepto]:[Concepto3]],"Concepto Favorable")</f>
        <v>1</v>
      </c>
      <c r="U125" s="38">
        <f>+COUNTIF(Tabla133[[#This Row],[Concepto]:[Concepto3]],"Concepto No Favorable")</f>
        <v>0</v>
      </c>
      <c r="V125" s="38">
        <f>+COUNTIF(Tabla133[[#This Row],[Concepto]:[Concepto3]],"Sin meta asignada en el periodo")</f>
        <v>0</v>
      </c>
      <c r="W125" s="38">
        <f t="shared" si="1"/>
        <v>1</v>
      </c>
    </row>
    <row r="126" spans="1:23" s="38" customFormat="1" ht="59.95" customHeight="1" x14ac:dyDescent="0.3">
      <c r="A126" s="6" t="s">
        <v>187</v>
      </c>
      <c r="B126" s="6" t="s">
        <v>185</v>
      </c>
      <c r="C126" s="6" t="s">
        <v>224</v>
      </c>
      <c r="D126" s="6" t="s">
        <v>188</v>
      </c>
      <c r="E126" s="6" t="s">
        <v>309</v>
      </c>
      <c r="F126" s="7">
        <v>0</v>
      </c>
      <c r="G126" s="7">
        <v>0</v>
      </c>
      <c r="H126" s="8" t="s">
        <v>29</v>
      </c>
      <c r="I126" s="6" t="s">
        <v>32</v>
      </c>
      <c r="J126" s="6"/>
      <c r="K126" s="7"/>
      <c r="L126" s="7"/>
      <c r="M126" s="8" t="s">
        <v>29</v>
      </c>
      <c r="N126" s="6"/>
      <c r="O126" s="6"/>
      <c r="P126" s="7"/>
      <c r="Q126" s="7"/>
      <c r="R126" s="8" t="s">
        <v>29</v>
      </c>
      <c r="S126" s="6"/>
      <c r="T126" s="38">
        <f>+COUNTIF(Tabla133[[#This Row],[Concepto]:[Concepto3]],"Concepto Favorable")</f>
        <v>0</v>
      </c>
      <c r="U126" s="38">
        <f>+COUNTIF(Tabla133[[#This Row],[Concepto]:[Concepto3]],"Concepto No Favorable")</f>
        <v>0</v>
      </c>
      <c r="V126" s="38">
        <f>+COUNTIF(Tabla133[[#This Row],[Concepto]:[Concepto3]],"Sin meta asignada en el periodo")</f>
        <v>1</v>
      </c>
      <c r="W126" s="38">
        <f t="shared" si="1"/>
        <v>1</v>
      </c>
    </row>
    <row r="127" spans="1:23" s="38" customFormat="1" ht="59.95" customHeight="1" x14ac:dyDescent="0.3">
      <c r="A127" s="6" t="s">
        <v>189</v>
      </c>
      <c r="B127" s="6" t="s">
        <v>185</v>
      </c>
      <c r="C127" s="6" t="s">
        <v>224</v>
      </c>
      <c r="D127" s="6" t="s">
        <v>190</v>
      </c>
      <c r="E127" s="6" t="s">
        <v>310</v>
      </c>
      <c r="F127" s="7">
        <v>9</v>
      </c>
      <c r="G127" s="7">
        <v>9</v>
      </c>
      <c r="H127" s="8">
        <v>1</v>
      </c>
      <c r="I127" s="6" t="s">
        <v>28</v>
      </c>
      <c r="J127" s="6"/>
      <c r="K127" s="7"/>
      <c r="L127" s="7"/>
      <c r="M127" s="8" t="s">
        <v>29</v>
      </c>
      <c r="N127" s="6"/>
      <c r="O127" s="6"/>
      <c r="P127" s="7"/>
      <c r="Q127" s="7"/>
      <c r="R127" s="8" t="s">
        <v>29</v>
      </c>
      <c r="S127" s="6"/>
      <c r="T127" s="38">
        <f>+COUNTIF(Tabla133[[#This Row],[Concepto]:[Concepto3]],"Concepto Favorable")</f>
        <v>1</v>
      </c>
      <c r="U127" s="38">
        <f>+COUNTIF(Tabla133[[#This Row],[Concepto]:[Concepto3]],"Concepto No Favorable")</f>
        <v>0</v>
      </c>
      <c r="V127" s="38">
        <f>+COUNTIF(Tabla133[[#This Row],[Concepto]:[Concepto3]],"Sin meta asignada en el periodo")</f>
        <v>0</v>
      </c>
      <c r="W127" s="38">
        <f t="shared" si="1"/>
        <v>1</v>
      </c>
    </row>
    <row r="128" spans="1:23" s="38" customFormat="1" ht="83.3" customHeight="1" x14ac:dyDescent="0.3">
      <c r="A128" s="6" t="s">
        <v>191</v>
      </c>
      <c r="B128" s="6" t="s">
        <v>185</v>
      </c>
      <c r="C128" s="6" t="s">
        <v>224</v>
      </c>
      <c r="D128" s="6" t="s">
        <v>192</v>
      </c>
      <c r="E128" s="6" t="s">
        <v>311</v>
      </c>
      <c r="F128" s="7">
        <v>3</v>
      </c>
      <c r="G128" s="7">
        <v>3</v>
      </c>
      <c r="H128" s="8">
        <v>1</v>
      </c>
      <c r="I128" s="6" t="s">
        <v>28</v>
      </c>
      <c r="J128" s="6"/>
      <c r="K128" s="7"/>
      <c r="L128" s="7"/>
      <c r="M128" s="8" t="s">
        <v>29</v>
      </c>
      <c r="N128" s="6"/>
      <c r="O128" s="6"/>
      <c r="P128" s="7"/>
      <c r="Q128" s="7"/>
      <c r="R128" s="8" t="s">
        <v>29</v>
      </c>
      <c r="S128" s="6"/>
      <c r="T128" s="38">
        <f>+COUNTIF(Tabla133[[#This Row],[Concepto]:[Concepto3]],"Concepto Favorable")</f>
        <v>1</v>
      </c>
      <c r="U128" s="38">
        <f>+COUNTIF(Tabla133[[#This Row],[Concepto]:[Concepto3]],"Concepto No Favorable")</f>
        <v>0</v>
      </c>
      <c r="V128" s="38">
        <f>+COUNTIF(Tabla133[[#This Row],[Concepto]:[Concepto3]],"Sin meta asignada en el periodo")</f>
        <v>0</v>
      </c>
      <c r="W128" s="38">
        <f t="shared" si="1"/>
        <v>1</v>
      </c>
    </row>
    <row r="129" spans="1:23" s="38" customFormat="1" ht="59.95" customHeight="1" x14ac:dyDescent="0.3">
      <c r="A129" s="6" t="s">
        <v>53</v>
      </c>
      <c r="B129" s="6" t="s">
        <v>54</v>
      </c>
      <c r="C129" s="6" t="s">
        <v>224</v>
      </c>
      <c r="D129" s="6" t="s">
        <v>55</v>
      </c>
      <c r="E129" s="6" t="s">
        <v>312</v>
      </c>
      <c r="F129" s="7">
        <v>27</v>
      </c>
      <c r="G129" s="7">
        <v>27</v>
      </c>
      <c r="H129" s="8">
        <v>1</v>
      </c>
      <c r="I129" s="6" t="s">
        <v>28</v>
      </c>
      <c r="J129" s="6"/>
      <c r="K129" s="7"/>
      <c r="L129" s="7"/>
      <c r="M129" s="8" t="s">
        <v>29</v>
      </c>
      <c r="N129" s="6"/>
      <c r="O129" s="6"/>
      <c r="P129" s="7"/>
      <c r="Q129" s="7"/>
      <c r="R129" s="8" t="s">
        <v>29</v>
      </c>
      <c r="S129" s="6"/>
      <c r="T129" s="38">
        <f>+COUNTIF(Tabla133[[#This Row],[Concepto]:[Concepto3]],"Concepto Favorable")</f>
        <v>1</v>
      </c>
      <c r="U129" s="38">
        <f>+COUNTIF(Tabla133[[#This Row],[Concepto]:[Concepto3]],"Concepto No Favorable")</f>
        <v>0</v>
      </c>
      <c r="V129" s="38">
        <f>+COUNTIF(Tabla133[[#This Row],[Concepto]:[Concepto3]],"Sin meta asignada en el periodo")</f>
        <v>0</v>
      </c>
      <c r="W129" s="38">
        <f t="shared" si="1"/>
        <v>1</v>
      </c>
    </row>
    <row r="130" spans="1:23" s="38" customFormat="1" ht="59.95" customHeight="1" x14ac:dyDescent="0.3">
      <c r="A130" s="6" t="s">
        <v>56</v>
      </c>
      <c r="B130" s="6" t="s">
        <v>54</v>
      </c>
      <c r="C130" s="6" t="s">
        <v>224</v>
      </c>
      <c r="D130" s="6" t="s">
        <v>57</v>
      </c>
      <c r="E130" s="6" t="s">
        <v>314</v>
      </c>
      <c r="F130" s="7">
        <v>0</v>
      </c>
      <c r="G130" s="7">
        <v>0</v>
      </c>
      <c r="H130" s="8" t="s">
        <v>29</v>
      </c>
      <c r="I130" s="6" t="s">
        <v>32</v>
      </c>
      <c r="J130" s="6"/>
      <c r="K130" s="7"/>
      <c r="L130" s="7"/>
      <c r="M130" s="8" t="s">
        <v>29</v>
      </c>
      <c r="N130" s="6"/>
      <c r="O130" s="6"/>
      <c r="P130" s="7"/>
      <c r="Q130" s="7"/>
      <c r="R130" s="8" t="s">
        <v>29</v>
      </c>
      <c r="S130" s="6"/>
      <c r="T130" s="38">
        <f>+COUNTIF(Tabla133[[#This Row],[Concepto]:[Concepto3]],"Concepto Favorable")</f>
        <v>0</v>
      </c>
      <c r="U130" s="38">
        <f>+COUNTIF(Tabla133[[#This Row],[Concepto]:[Concepto3]],"Concepto No Favorable")</f>
        <v>0</v>
      </c>
      <c r="V130" s="38">
        <f>+COUNTIF(Tabla133[[#This Row],[Concepto]:[Concepto3]],"Sin meta asignada en el periodo")</f>
        <v>1</v>
      </c>
      <c r="W130" s="38">
        <f t="shared" si="1"/>
        <v>1</v>
      </c>
    </row>
    <row r="131" spans="1:23" s="38" customFormat="1" ht="59.95" customHeight="1" x14ac:dyDescent="0.3">
      <c r="A131" s="6" t="s">
        <v>58</v>
      </c>
      <c r="B131" s="6" t="s">
        <v>54</v>
      </c>
      <c r="C131" s="6" t="s">
        <v>224</v>
      </c>
      <c r="D131" s="6" t="s">
        <v>59</v>
      </c>
      <c r="E131" s="6"/>
      <c r="F131" s="7"/>
      <c r="G131" s="7"/>
      <c r="H131" s="8" t="s">
        <v>29</v>
      </c>
      <c r="I131" s="6"/>
      <c r="J131" s="6" t="s">
        <v>316</v>
      </c>
      <c r="K131" s="7">
        <v>3</v>
      </c>
      <c r="L131" s="7">
        <v>3</v>
      </c>
      <c r="M131" s="8">
        <v>1</v>
      </c>
      <c r="N131" s="6" t="s">
        <v>28</v>
      </c>
      <c r="O131" s="6"/>
      <c r="P131" s="7"/>
      <c r="Q131" s="7"/>
      <c r="R131" s="8" t="s">
        <v>29</v>
      </c>
      <c r="S131" s="6"/>
      <c r="T131" s="38">
        <f>+COUNTIF(Tabla133[[#This Row],[Concepto]:[Concepto3]],"Concepto Favorable")</f>
        <v>1</v>
      </c>
      <c r="U131" s="38">
        <f>+COUNTIF(Tabla133[[#This Row],[Concepto]:[Concepto3]],"Concepto No Favorable")</f>
        <v>0</v>
      </c>
      <c r="V131" s="38">
        <f>+COUNTIF(Tabla133[[#This Row],[Concepto]:[Concepto3]],"Sin meta asignada en el periodo")</f>
        <v>0</v>
      </c>
      <c r="W131" s="38">
        <f t="shared" si="1"/>
        <v>1</v>
      </c>
    </row>
    <row r="132" spans="1:23" s="38" customFormat="1" ht="59.95" customHeight="1" x14ac:dyDescent="0.3">
      <c r="A132" s="6" t="s">
        <v>97</v>
      </c>
      <c r="B132" s="6" t="s">
        <v>95</v>
      </c>
      <c r="C132" s="6" t="s">
        <v>224</v>
      </c>
      <c r="D132" s="6" t="s">
        <v>98</v>
      </c>
      <c r="E132" s="6"/>
      <c r="F132" s="7"/>
      <c r="G132" s="7"/>
      <c r="H132" s="8" t="s">
        <v>29</v>
      </c>
      <c r="I132" s="6"/>
      <c r="J132" s="6" t="s">
        <v>99</v>
      </c>
      <c r="K132" s="7">
        <v>0</v>
      </c>
      <c r="L132" s="7">
        <v>0</v>
      </c>
      <c r="M132" s="8" t="s">
        <v>29</v>
      </c>
      <c r="N132" s="6" t="s">
        <v>32</v>
      </c>
      <c r="O132" s="6"/>
      <c r="P132" s="7"/>
      <c r="Q132" s="7"/>
      <c r="R132" s="8" t="s">
        <v>29</v>
      </c>
      <c r="S132" s="6"/>
      <c r="T132" s="38">
        <f>+COUNTIF(Tabla133[[#This Row],[Concepto]:[Concepto3]],"Concepto Favorable")</f>
        <v>0</v>
      </c>
      <c r="U132" s="38">
        <f>+COUNTIF(Tabla133[[#This Row],[Concepto]:[Concepto3]],"Concepto No Favorable")</f>
        <v>0</v>
      </c>
      <c r="V132" s="38">
        <f>+COUNTIF(Tabla133[[#This Row],[Concepto]:[Concepto3]],"Sin meta asignada en el periodo")</f>
        <v>1</v>
      </c>
      <c r="W132" s="38">
        <f t="shared" si="1"/>
        <v>1</v>
      </c>
    </row>
    <row r="133" spans="1:23" s="38" customFormat="1" ht="59.95" customHeight="1" x14ac:dyDescent="0.3">
      <c r="A133" s="6" t="s">
        <v>104</v>
      </c>
      <c r="B133" s="6" t="s">
        <v>105</v>
      </c>
      <c r="C133" s="6" t="s">
        <v>224</v>
      </c>
      <c r="D133" s="6" t="s">
        <v>106</v>
      </c>
      <c r="E133" s="6" t="s">
        <v>338</v>
      </c>
      <c r="F133" s="7">
        <v>3</v>
      </c>
      <c r="G133" s="7">
        <v>3</v>
      </c>
      <c r="H133" s="8">
        <v>1</v>
      </c>
      <c r="I133" s="6" t="s">
        <v>28</v>
      </c>
      <c r="J133" s="6" t="s">
        <v>339</v>
      </c>
      <c r="K133" s="7">
        <v>3</v>
      </c>
      <c r="L133" s="7">
        <v>3</v>
      </c>
      <c r="M133" s="8">
        <v>1</v>
      </c>
      <c r="N133" s="6" t="s">
        <v>28</v>
      </c>
      <c r="O133" s="6"/>
      <c r="P133" s="7"/>
      <c r="Q133" s="7"/>
      <c r="R133" s="8" t="s">
        <v>29</v>
      </c>
      <c r="S133" s="6"/>
      <c r="T133" s="38">
        <f>+COUNTIF(Tabla133[[#This Row],[Concepto]:[Concepto3]],"Concepto Favorable")</f>
        <v>2</v>
      </c>
      <c r="U133" s="38">
        <f>+COUNTIF(Tabla133[[#This Row],[Concepto]:[Concepto3]],"Concepto No Favorable")</f>
        <v>0</v>
      </c>
      <c r="V133" s="38">
        <f>+COUNTIF(Tabla133[[#This Row],[Concepto]:[Concepto3]],"Sin meta asignada en el periodo")</f>
        <v>0</v>
      </c>
      <c r="W133" s="38">
        <f t="shared" ref="W133:W196" si="2">+T133+V133</f>
        <v>2</v>
      </c>
    </row>
    <row r="134" spans="1:23" s="38" customFormat="1" ht="59.95" customHeight="1" x14ac:dyDescent="0.3">
      <c r="A134" s="6" t="s">
        <v>109</v>
      </c>
      <c r="B134" s="6" t="s">
        <v>105</v>
      </c>
      <c r="C134" s="6" t="s">
        <v>224</v>
      </c>
      <c r="D134" s="6" t="s">
        <v>272</v>
      </c>
      <c r="E134" s="6" t="s">
        <v>341</v>
      </c>
      <c r="F134" s="7">
        <v>3</v>
      </c>
      <c r="G134" s="7">
        <v>3</v>
      </c>
      <c r="H134" s="8">
        <v>1</v>
      </c>
      <c r="I134" s="6" t="s">
        <v>28</v>
      </c>
      <c r="J134" s="6"/>
      <c r="K134" s="7"/>
      <c r="L134" s="7"/>
      <c r="M134" s="8" t="s">
        <v>29</v>
      </c>
      <c r="N134" s="6"/>
      <c r="O134" s="6"/>
      <c r="P134" s="7"/>
      <c r="Q134" s="7"/>
      <c r="R134" s="8" t="s">
        <v>29</v>
      </c>
      <c r="S134" s="6"/>
      <c r="T134" s="38">
        <f>+COUNTIF(Tabla133[[#This Row],[Concepto]:[Concepto3]],"Concepto Favorable")</f>
        <v>1</v>
      </c>
      <c r="U134" s="38">
        <f>+COUNTIF(Tabla133[[#This Row],[Concepto]:[Concepto3]],"Concepto No Favorable")</f>
        <v>0</v>
      </c>
      <c r="V134" s="38">
        <f>+COUNTIF(Tabla133[[#This Row],[Concepto]:[Concepto3]],"Sin meta asignada en el periodo")</f>
        <v>0</v>
      </c>
      <c r="W134" s="38">
        <f t="shared" si="2"/>
        <v>1</v>
      </c>
    </row>
    <row r="135" spans="1:23" s="38" customFormat="1" ht="59.95" customHeight="1" x14ac:dyDescent="0.3">
      <c r="A135" s="6" t="s">
        <v>110</v>
      </c>
      <c r="B135" s="6" t="s">
        <v>111</v>
      </c>
      <c r="C135" s="6" t="s">
        <v>224</v>
      </c>
      <c r="D135" s="6" t="s">
        <v>112</v>
      </c>
      <c r="E135" s="6" t="s">
        <v>358</v>
      </c>
      <c r="F135" s="7">
        <v>3</v>
      </c>
      <c r="G135" s="7">
        <v>3</v>
      </c>
      <c r="H135" s="8">
        <v>1</v>
      </c>
      <c r="I135" s="6" t="s">
        <v>28</v>
      </c>
      <c r="J135" s="6"/>
      <c r="K135" s="7"/>
      <c r="L135" s="7"/>
      <c r="M135" s="8" t="s">
        <v>29</v>
      </c>
      <c r="N135" s="6"/>
      <c r="O135" s="6"/>
      <c r="P135" s="7"/>
      <c r="Q135" s="7"/>
      <c r="R135" s="8" t="s">
        <v>29</v>
      </c>
      <c r="S135" s="6"/>
      <c r="T135" s="38">
        <f>+COUNTIF(Tabla133[[#This Row],[Concepto]:[Concepto3]],"Concepto Favorable")</f>
        <v>1</v>
      </c>
      <c r="U135" s="38">
        <f>+COUNTIF(Tabla133[[#This Row],[Concepto]:[Concepto3]],"Concepto No Favorable")</f>
        <v>0</v>
      </c>
      <c r="V135" s="38">
        <f>+COUNTIF(Tabla133[[#This Row],[Concepto]:[Concepto3]],"Sin meta asignada en el periodo")</f>
        <v>0</v>
      </c>
      <c r="W135" s="38">
        <f t="shared" si="2"/>
        <v>1</v>
      </c>
    </row>
    <row r="136" spans="1:23" s="38" customFormat="1" ht="59.95" customHeight="1" x14ac:dyDescent="0.3">
      <c r="A136" s="6" t="s">
        <v>114</v>
      </c>
      <c r="B136" s="6" t="s">
        <v>111</v>
      </c>
      <c r="C136" s="6" t="s">
        <v>224</v>
      </c>
      <c r="D136" s="6" t="s">
        <v>216</v>
      </c>
      <c r="E136" s="6"/>
      <c r="F136" s="7"/>
      <c r="G136" s="7"/>
      <c r="H136" s="8" t="s">
        <v>29</v>
      </c>
      <c r="I136" s="6"/>
      <c r="J136" s="6" t="s">
        <v>362</v>
      </c>
      <c r="K136" s="7">
        <v>0</v>
      </c>
      <c r="L136" s="7">
        <v>0</v>
      </c>
      <c r="M136" s="8" t="s">
        <v>29</v>
      </c>
      <c r="N136" s="6" t="s">
        <v>32</v>
      </c>
      <c r="O136" s="6"/>
      <c r="P136" s="7"/>
      <c r="Q136" s="7"/>
      <c r="R136" s="8" t="s">
        <v>29</v>
      </c>
      <c r="S136" s="6"/>
      <c r="T136" s="38">
        <f>+COUNTIF(Tabla133[[#This Row],[Concepto]:[Concepto3]],"Concepto Favorable")</f>
        <v>0</v>
      </c>
      <c r="U136" s="38">
        <f>+COUNTIF(Tabla133[[#This Row],[Concepto]:[Concepto3]],"Concepto No Favorable")</f>
        <v>0</v>
      </c>
      <c r="V136" s="38">
        <f>+COUNTIF(Tabla133[[#This Row],[Concepto]:[Concepto3]],"Sin meta asignada en el periodo")</f>
        <v>1</v>
      </c>
      <c r="W136" s="38">
        <f t="shared" si="2"/>
        <v>1</v>
      </c>
    </row>
    <row r="137" spans="1:23" s="38" customFormat="1" ht="59.95" customHeight="1" x14ac:dyDescent="0.3">
      <c r="A137" s="6" t="s">
        <v>70</v>
      </c>
      <c r="B137" s="6" t="s">
        <v>71</v>
      </c>
      <c r="C137" s="6" t="s">
        <v>224</v>
      </c>
      <c r="D137" s="6" t="s">
        <v>72</v>
      </c>
      <c r="E137" s="6" t="s">
        <v>363</v>
      </c>
      <c r="F137" s="7">
        <v>12</v>
      </c>
      <c r="G137" s="7">
        <v>12</v>
      </c>
      <c r="H137" s="8">
        <v>1</v>
      </c>
      <c r="I137" s="6" t="s">
        <v>28</v>
      </c>
      <c r="J137" s="6" t="s">
        <v>73</v>
      </c>
      <c r="K137" s="7">
        <v>1</v>
      </c>
      <c r="L137" s="7">
        <v>1</v>
      </c>
      <c r="M137" s="8">
        <v>1</v>
      </c>
      <c r="N137" s="6" t="s">
        <v>28</v>
      </c>
      <c r="O137" s="6" t="s">
        <v>364</v>
      </c>
      <c r="P137" s="7">
        <v>1</v>
      </c>
      <c r="Q137" s="7">
        <v>1</v>
      </c>
      <c r="R137" s="8">
        <v>1</v>
      </c>
      <c r="S137" s="6" t="s">
        <v>28</v>
      </c>
      <c r="T137" s="38">
        <f>+COUNTIF(Tabla133[[#This Row],[Concepto]:[Concepto3]],"Concepto Favorable")</f>
        <v>3</v>
      </c>
      <c r="U137" s="38">
        <f>+COUNTIF(Tabla133[[#This Row],[Concepto]:[Concepto3]],"Concepto No Favorable")</f>
        <v>0</v>
      </c>
      <c r="V137" s="38">
        <f>+COUNTIF(Tabla133[[#This Row],[Concepto]:[Concepto3]],"Sin meta asignada en el periodo")</f>
        <v>0</v>
      </c>
      <c r="W137" s="38">
        <f t="shared" si="2"/>
        <v>3</v>
      </c>
    </row>
    <row r="138" spans="1:23" s="38" customFormat="1" ht="75.150000000000006" customHeight="1" x14ac:dyDescent="0.3">
      <c r="A138" s="6" t="s">
        <v>74</v>
      </c>
      <c r="B138" s="6" t="s">
        <v>71</v>
      </c>
      <c r="C138" s="6" t="s">
        <v>224</v>
      </c>
      <c r="D138" s="6" t="s">
        <v>75</v>
      </c>
      <c r="E138" s="6" t="s">
        <v>363</v>
      </c>
      <c r="F138" s="7">
        <v>12</v>
      </c>
      <c r="G138" s="7">
        <v>12</v>
      </c>
      <c r="H138" s="8">
        <v>1</v>
      </c>
      <c r="I138" s="6" t="s">
        <v>28</v>
      </c>
      <c r="J138" s="6"/>
      <c r="K138" s="7"/>
      <c r="L138" s="7"/>
      <c r="M138" s="8" t="s">
        <v>29</v>
      </c>
      <c r="N138" s="6"/>
      <c r="O138" s="6" t="s">
        <v>364</v>
      </c>
      <c r="P138" s="7">
        <v>1</v>
      </c>
      <c r="Q138" s="7">
        <v>1</v>
      </c>
      <c r="R138" s="8">
        <v>1</v>
      </c>
      <c r="S138" s="6" t="s">
        <v>28</v>
      </c>
      <c r="T138" s="38">
        <f>+COUNTIF(Tabla133[[#This Row],[Concepto]:[Concepto3]],"Concepto Favorable")</f>
        <v>2</v>
      </c>
      <c r="U138" s="38">
        <f>+COUNTIF(Tabla133[[#This Row],[Concepto]:[Concepto3]],"Concepto No Favorable")</f>
        <v>0</v>
      </c>
      <c r="V138" s="38">
        <f>+COUNTIF(Tabla133[[#This Row],[Concepto]:[Concepto3]],"Sin meta asignada en el periodo")</f>
        <v>0</v>
      </c>
      <c r="W138" s="38">
        <f t="shared" si="2"/>
        <v>2</v>
      </c>
    </row>
    <row r="139" spans="1:23" s="38" customFormat="1" ht="59.95" customHeight="1" x14ac:dyDescent="0.3">
      <c r="A139" s="11" t="s">
        <v>265</v>
      </c>
      <c r="B139" s="11" t="s">
        <v>27</v>
      </c>
      <c r="C139" s="6" t="s">
        <v>225</v>
      </c>
      <c r="D139" s="11" t="s">
        <v>96</v>
      </c>
      <c r="E139" s="11"/>
      <c r="F139" s="12"/>
      <c r="G139" s="12"/>
      <c r="H139" s="8" t="s">
        <v>29</v>
      </c>
      <c r="I139" s="11"/>
      <c r="J139" s="11"/>
      <c r="K139" s="12"/>
      <c r="L139" s="12"/>
      <c r="M139" s="8" t="s">
        <v>29</v>
      </c>
      <c r="N139" s="11"/>
      <c r="O139" s="11" t="s">
        <v>294</v>
      </c>
      <c r="P139" s="12">
        <v>1</v>
      </c>
      <c r="Q139" s="12">
        <v>1</v>
      </c>
      <c r="R139" s="13">
        <v>1</v>
      </c>
      <c r="S139" s="11" t="s">
        <v>28</v>
      </c>
      <c r="T139" s="38">
        <f>+COUNTIF(Tabla133[[#This Row],[Concepto]:[Concepto3]],"Concepto Favorable")</f>
        <v>1</v>
      </c>
      <c r="U139" s="38">
        <f>+COUNTIF(Tabla133[[#This Row],[Concepto]:[Concepto3]],"Concepto No Favorable")</f>
        <v>0</v>
      </c>
      <c r="V139" s="38">
        <f>+COUNTIF(Tabla133[[#This Row],[Concepto]:[Concepto3]],"Sin meta asignada en el periodo")</f>
        <v>0</v>
      </c>
      <c r="W139" s="38">
        <f t="shared" si="2"/>
        <v>1</v>
      </c>
    </row>
    <row r="140" spans="1:23" s="38" customFormat="1" ht="59.95" customHeight="1" x14ac:dyDescent="0.3">
      <c r="A140" s="6" t="s">
        <v>184</v>
      </c>
      <c r="B140" s="6" t="s">
        <v>185</v>
      </c>
      <c r="C140" s="6" t="s">
        <v>225</v>
      </c>
      <c r="D140" s="6" t="s">
        <v>186</v>
      </c>
      <c r="E140" s="6" t="s">
        <v>308</v>
      </c>
      <c r="F140" s="7">
        <v>3</v>
      </c>
      <c r="G140" s="7">
        <v>3</v>
      </c>
      <c r="H140" s="8">
        <v>1</v>
      </c>
      <c r="I140" s="6" t="s">
        <v>28</v>
      </c>
      <c r="J140" s="6"/>
      <c r="K140" s="7"/>
      <c r="L140" s="7"/>
      <c r="M140" s="8" t="s">
        <v>29</v>
      </c>
      <c r="N140" s="6"/>
      <c r="O140" s="6"/>
      <c r="P140" s="7"/>
      <c r="Q140" s="7"/>
      <c r="R140" s="8" t="s">
        <v>29</v>
      </c>
      <c r="S140" s="6"/>
      <c r="T140" s="38">
        <f>+COUNTIF(Tabla133[[#This Row],[Concepto]:[Concepto3]],"Concepto Favorable")</f>
        <v>1</v>
      </c>
      <c r="U140" s="38">
        <f>+COUNTIF(Tabla133[[#This Row],[Concepto]:[Concepto3]],"Concepto No Favorable")</f>
        <v>0</v>
      </c>
      <c r="V140" s="38">
        <f>+COUNTIF(Tabla133[[#This Row],[Concepto]:[Concepto3]],"Sin meta asignada en el periodo")</f>
        <v>0</v>
      </c>
      <c r="W140" s="38">
        <f t="shared" si="2"/>
        <v>1</v>
      </c>
    </row>
    <row r="141" spans="1:23" s="38" customFormat="1" ht="59.95" customHeight="1" x14ac:dyDescent="0.3">
      <c r="A141" s="6" t="s">
        <v>187</v>
      </c>
      <c r="B141" s="6" t="s">
        <v>185</v>
      </c>
      <c r="C141" s="6" t="s">
        <v>225</v>
      </c>
      <c r="D141" s="6" t="s">
        <v>188</v>
      </c>
      <c r="E141" s="6" t="s">
        <v>309</v>
      </c>
      <c r="F141" s="7">
        <v>6</v>
      </c>
      <c r="G141" s="7">
        <v>6</v>
      </c>
      <c r="H141" s="8">
        <v>1</v>
      </c>
      <c r="I141" s="6" t="s">
        <v>28</v>
      </c>
      <c r="J141" s="6"/>
      <c r="K141" s="7"/>
      <c r="L141" s="7"/>
      <c r="M141" s="8" t="s">
        <v>29</v>
      </c>
      <c r="N141" s="6"/>
      <c r="O141" s="6"/>
      <c r="P141" s="7"/>
      <c r="Q141" s="7"/>
      <c r="R141" s="8" t="s">
        <v>29</v>
      </c>
      <c r="S141" s="6"/>
      <c r="T141" s="38">
        <f>+COUNTIF(Tabla133[[#This Row],[Concepto]:[Concepto3]],"Concepto Favorable")</f>
        <v>1</v>
      </c>
      <c r="U141" s="38">
        <f>+COUNTIF(Tabla133[[#This Row],[Concepto]:[Concepto3]],"Concepto No Favorable")</f>
        <v>0</v>
      </c>
      <c r="V141" s="38">
        <f>+COUNTIF(Tabla133[[#This Row],[Concepto]:[Concepto3]],"Sin meta asignada en el periodo")</f>
        <v>0</v>
      </c>
      <c r="W141" s="38">
        <f t="shared" si="2"/>
        <v>1</v>
      </c>
    </row>
    <row r="142" spans="1:23" s="38" customFormat="1" ht="59.95" customHeight="1" x14ac:dyDescent="0.3">
      <c r="A142" s="6" t="s">
        <v>189</v>
      </c>
      <c r="B142" s="6" t="s">
        <v>185</v>
      </c>
      <c r="C142" s="6" t="s">
        <v>225</v>
      </c>
      <c r="D142" s="6" t="s">
        <v>190</v>
      </c>
      <c r="E142" s="6" t="s">
        <v>310</v>
      </c>
      <c r="F142" s="7">
        <v>6</v>
      </c>
      <c r="G142" s="7">
        <v>6</v>
      </c>
      <c r="H142" s="8">
        <v>1</v>
      </c>
      <c r="I142" s="6" t="s">
        <v>28</v>
      </c>
      <c r="J142" s="6"/>
      <c r="K142" s="7"/>
      <c r="L142" s="7"/>
      <c r="M142" s="8" t="s">
        <v>29</v>
      </c>
      <c r="N142" s="6"/>
      <c r="O142" s="6"/>
      <c r="P142" s="7"/>
      <c r="Q142" s="7"/>
      <c r="R142" s="8" t="s">
        <v>29</v>
      </c>
      <c r="S142" s="6"/>
      <c r="T142" s="38">
        <f>+COUNTIF(Tabla133[[#This Row],[Concepto]:[Concepto3]],"Concepto Favorable")</f>
        <v>1</v>
      </c>
      <c r="U142" s="38">
        <f>+COUNTIF(Tabla133[[#This Row],[Concepto]:[Concepto3]],"Concepto No Favorable")</f>
        <v>0</v>
      </c>
      <c r="V142" s="38">
        <f>+COUNTIF(Tabla133[[#This Row],[Concepto]:[Concepto3]],"Sin meta asignada en el periodo")</f>
        <v>0</v>
      </c>
      <c r="W142" s="38">
        <f t="shared" si="2"/>
        <v>1</v>
      </c>
    </row>
    <row r="143" spans="1:23" s="38" customFormat="1" ht="59.95" customHeight="1" x14ac:dyDescent="0.3">
      <c r="A143" s="6" t="s">
        <v>191</v>
      </c>
      <c r="B143" s="6" t="s">
        <v>185</v>
      </c>
      <c r="C143" s="6" t="s">
        <v>225</v>
      </c>
      <c r="D143" s="6" t="s">
        <v>192</v>
      </c>
      <c r="E143" s="6" t="s">
        <v>311</v>
      </c>
      <c r="F143" s="7">
        <v>3</v>
      </c>
      <c r="G143" s="7">
        <v>3</v>
      </c>
      <c r="H143" s="8">
        <v>1</v>
      </c>
      <c r="I143" s="6" t="s">
        <v>28</v>
      </c>
      <c r="J143" s="6"/>
      <c r="K143" s="7"/>
      <c r="L143" s="7"/>
      <c r="M143" s="8" t="s">
        <v>29</v>
      </c>
      <c r="N143" s="6"/>
      <c r="O143" s="6"/>
      <c r="P143" s="7"/>
      <c r="Q143" s="7"/>
      <c r="R143" s="8" t="s">
        <v>29</v>
      </c>
      <c r="S143" s="6"/>
      <c r="T143" s="38">
        <f>+COUNTIF(Tabla133[[#This Row],[Concepto]:[Concepto3]],"Concepto Favorable")</f>
        <v>1</v>
      </c>
      <c r="U143" s="38">
        <f>+COUNTIF(Tabla133[[#This Row],[Concepto]:[Concepto3]],"Concepto No Favorable")</f>
        <v>0</v>
      </c>
      <c r="V143" s="38">
        <f>+COUNTIF(Tabla133[[#This Row],[Concepto]:[Concepto3]],"Sin meta asignada en el periodo")</f>
        <v>0</v>
      </c>
      <c r="W143" s="38">
        <f t="shared" si="2"/>
        <v>1</v>
      </c>
    </row>
    <row r="144" spans="1:23" s="38" customFormat="1" ht="59.95" customHeight="1" x14ac:dyDescent="0.3">
      <c r="A144" s="6" t="s">
        <v>53</v>
      </c>
      <c r="B144" s="6" t="s">
        <v>54</v>
      </c>
      <c r="C144" s="6" t="s">
        <v>225</v>
      </c>
      <c r="D144" s="6" t="s">
        <v>55</v>
      </c>
      <c r="E144" s="6" t="s">
        <v>312</v>
      </c>
      <c r="F144" s="7">
        <v>1</v>
      </c>
      <c r="G144" s="7">
        <v>1</v>
      </c>
      <c r="H144" s="8">
        <v>1</v>
      </c>
      <c r="I144" s="6" t="s">
        <v>28</v>
      </c>
      <c r="J144" s="6"/>
      <c r="K144" s="7"/>
      <c r="L144" s="7"/>
      <c r="M144" s="8" t="s">
        <v>29</v>
      </c>
      <c r="N144" s="6"/>
      <c r="O144" s="6"/>
      <c r="P144" s="7"/>
      <c r="Q144" s="7"/>
      <c r="R144" s="8" t="s">
        <v>29</v>
      </c>
      <c r="S144" s="6"/>
      <c r="T144" s="38">
        <f>+COUNTIF(Tabla133[[#This Row],[Concepto]:[Concepto3]],"Concepto Favorable")</f>
        <v>1</v>
      </c>
      <c r="U144" s="38">
        <f>+COUNTIF(Tabla133[[#This Row],[Concepto]:[Concepto3]],"Concepto No Favorable")</f>
        <v>0</v>
      </c>
      <c r="V144" s="38">
        <f>+COUNTIF(Tabla133[[#This Row],[Concepto]:[Concepto3]],"Sin meta asignada en el periodo")</f>
        <v>0</v>
      </c>
      <c r="W144" s="38">
        <f t="shared" si="2"/>
        <v>1</v>
      </c>
    </row>
    <row r="145" spans="1:23" s="38" customFormat="1" ht="59.95" customHeight="1" x14ac:dyDescent="0.3">
      <c r="A145" s="6" t="s">
        <v>56</v>
      </c>
      <c r="B145" s="6" t="s">
        <v>54</v>
      </c>
      <c r="C145" s="6" t="s">
        <v>225</v>
      </c>
      <c r="D145" s="6" t="s">
        <v>57</v>
      </c>
      <c r="E145" s="6" t="s">
        <v>314</v>
      </c>
      <c r="F145" s="7">
        <v>0</v>
      </c>
      <c r="G145" s="7">
        <v>0</v>
      </c>
      <c r="H145" s="8" t="s">
        <v>29</v>
      </c>
      <c r="I145" s="6" t="s">
        <v>28</v>
      </c>
      <c r="J145" s="6"/>
      <c r="K145" s="7"/>
      <c r="L145" s="7"/>
      <c r="M145" s="8" t="s">
        <v>29</v>
      </c>
      <c r="N145" s="6"/>
      <c r="O145" s="6"/>
      <c r="P145" s="7"/>
      <c r="Q145" s="7"/>
      <c r="R145" s="8" t="s">
        <v>29</v>
      </c>
      <c r="S145" s="6"/>
      <c r="T145" s="38">
        <f>+COUNTIF(Tabla133[[#This Row],[Concepto]:[Concepto3]],"Concepto Favorable")</f>
        <v>1</v>
      </c>
      <c r="U145" s="38">
        <f>+COUNTIF(Tabla133[[#This Row],[Concepto]:[Concepto3]],"Concepto No Favorable")</f>
        <v>0</v>
      </c>
      <c r="V145" s="38">
        <f>+COUNTIF(Tabla133[[#This Row],[Concepto]:[Concepto3]],"Sin meta asignada en el periodo")</f>
        <v>0</v>
      </c>
      <c r="W145" s="38">
        <f t="shared" si="2"/>
        <v>1</v>
      </c>
    </row>
    <row r="146" spans="1:23" s="38" customFormat="1" ht="59.95" customHeight="1" x14ac:dyDescent="0.3">
      <c r="A146" s="6" t="s">
        <v>58</v>
      </c>
      <c r="B146" s="6" t="s">
        <v>54</v>
      </c>
      <c r="C146" s="6" t="s">
        <v>225</v>
      </c>
      <c r="D146" s="6" t="s">
        <v>59</v>
      </c>
      <c r="E146" s="6"/>
      <c r="F146" s="7"/>
      <c r="G146" s="7"/>
      <c r="H146" s="8" t="s">
        <v>29</v>
      </c>
      <c r="I146" s="6"/>
      <c r="J146" s="6" t="s">
        <v>316</v>
      </c>
      <c r="K146" s="7">
        <v>1</v>
      </c>
      <c r="L146" s="7">
        <v>1</v>
      </c>
      <c r="M146" s="8">
        <v>1</v>
      </c>
      <c r="N146" s="6" t="s">
        <v>28</v>
      </c>
      <c r="O146" s="6"/>
      <c r="P146" s="7"/>
      <c r="Q146" s="7"/>
      <c r="R146" s="8" t="s">
        <v>29</v>
      </c>
      <c r="S146" s="6"/>
      <c r="T146" s="38">
        <f>+COUNTIF(Tabla133[[#This Row],[Concepto]:[Concepto3]],"Concepto Favorable")</f>
        <v>1</v>
      </c>
      <c r="U146" s="38">
        <f>+COUNTIF(Tabla133[[#This Row],[Concepto]:[Concepto3]],"Concepto No Favorable")</f>
        <v>0</v>
      </c>
      <c r="V146" s="38">
        <f>+COUNTIF(Tabla133[[#This Row],[Concepto]:[Concepto3]],"Sin meta asignada en el periodo")</f>
        <v>0</v>
      </c>
      <c r="W146" s="38">
        <f t="shared" si="2"/>
        <v>1</v>
      </c>
    </row>
    <row r="147" spans="1:23" s="38" customFormat="1" ht="59.95" customHeight="1" x14ac:dyDescent="0.3">
      <c r="A147" s="6" t="s">
        <v>97</v>
      </c>
      <c r="B147" s="6" t="s">
        <v>95</v>
      </c>
      <c r="C147" s="6" t="s">
        <v>225</v>
      </c>
      <c r="D147" s="6" t="s">
        <v>98</v>
      </c>
      <c r="E147" s="6"/>
      <c r="F147" s="7"/>
      <c r="G147" s="7"/>
      <c r="H147" s="8" t="s">
        <v>29</v>
      </c>
      <c r="I147" s="6"/>
      <c r="J147" s="6" t="s">
        <v>99</v>
      </c>
      <c r="K147" s="7">
        <v>0</v>
      </c>
      <c r="L147" s="7">
        <v>0</v>
      </c>
      <c r="M147" s="8" t="s">
        <v>29</v>
      </c>
      <c r="N147" s="6" t="s">
        <v>32</v>
      </c>
      <c r="O147" s="6"/>
      <c r="P147" s="7"/>
      <c r="Q147" s="7"/>
      <c r="R147" s="8" t="s">
        <v>29</v>
      </c>
      <c r="S147" s="6"/>
      <c r="T147" s="38">
        <f>+COUNTIF(Tabla133[[#This Row],[Concepto]:[Concepto3]],"Concepto Favorable")</f>
        <v>0</v>
      </c>
      <c r="U147" s="38">
        <f>+COUNTIF(Tabla133[[#This Row],[Concepto]:[Concepto3]],"Concepto No Favorable")</f>
        <v>0</v>
      </c>
      <c r="V147" s="38">
        <f>+COUNTIF(Tabla133[[#This Row],[Concepto]:[Concepto3]],"Sin meta asignada en el periodo")</f>
        <v>1</v>
      </c>
      <c r="W147" s="38">
        <f t="shared" si="2"/>
        <v>1</v>
      </c>
    </row>
    <row r="148" spans="1:23" s="38" customFormat="1" ht="59.95" customHeight="1" x14ac:dyDescent="0.3">
      <c r="A148" s="6" t="s">
        <v>104</v>
      </c>
      <c r="B148" s="6" t="s">
        <v>105</v>
      </c>
      <c r="C148" s="6" t="s">
        <v>225</v>
      </c>
      <c r="D148" s="6" t="s">
        <v>106</v>
      </c>
      <c r="E148" s="6" t="s">
        <v>338</v>
      </c>
      <c r="F148" s="7">
        <v>3</v>
      </c>
      <c r="G148" s="7">
        <v>3</v>
      </c>
      <c r="H148" s="8">
        <v>1</v>
      </c>
      <c r="I148" s="6" t="s">
        <v>28</v>
      </c>
      <c r="J148" s="6" t="s">
        <v>339</v>
      </c>
      <c r="K148" s="7">
        <v>3</v>
      </c>
      <c r="L148" s="7">
        <v>3</v>
      </c>
      <c r="M148" s="8">
        <v>1</v>
      </c>
      <c r="N148" s="6" t="s">
        <v>28</v>
      </c>
      <c r="O148" s="6"/>
      <c r="P148" s="7"/>
      <c r="Q148" s="7"/>
      <c r="R148" s="8" t="s">
        <v>29</v>
      </c>
      <c r="S148" s="6"/>
      <c r="T148" s="38">
        <f>+COUNTIF(Tabla133[[#This Row],[Concepto]:[Concepto3]],"Concepto Favorable")</f>
        <v>2</v>
      </c>
      <c r="U148" s="38">
        <f>+COUNTIF(Tabla133[[#This Row],[Concepto]:[Concepto3]],"Concepto No Favorable")</f>
        <v>0</v>
      </c>
      <c r="V148" s="38">
        <f>+COUNTIF(Tabla133[[#This Row],[Concepto]:[Concepto3]],"Sin meta asignada en el periodo")</f>
        <v>0</v>
      </c>
      <c r="W148" s="38">
        <f t="shared" si="2"/>
        <v>2</v>
      </c>
    </row>
    <row r="149" spans="1:23" s="38" customFormat="1" ht="59.95" customHeight="1" x14ac:dyDescent="0.3">
      <c r="A149" s="6" t="s">
        <v>109</v>
      </c>
      <c r="B149" s="6" t="s">
        <v>105</v>
      </c>
      <c r="C149" s="6" t="s">
        <v>225</v>
      </c>
      <c r="D149" s="6" t="s">
        <v>272</v>
      </c>
      <c r="E149" s="6" t="s">
        <v>341</v>
      </c>
      <c r="F149" s="7">
        <v>3</v>
      </c>
      <c r="G149" s="7">
        <v>3</v>
      </c>
      <c r="H149" s="8">
        <v>1</v>
      </c>
      <c r="I149" s="6" t="s">
        <v>28</v>
      </c>
      <c r="J149" s="6"/>
      <c r="K149" s="7"/>
      <c r="L149" s="7"/>
      <c r="M149" s="8" t="s">
        <v>29</v>
      </c>
      <c r="N149" s="6"/>
      <c r="O149" s="6"/>
      <c r="P149" s="7"/>
      <c r="Q149" s="7"/>
      <c r="R149" s="8" t="s">
        <v>29</v>
      </c>
      <c r="S149" s="6"/>
      <c r="T149" s="38">
        <f>+COUNTIF(Tabla133[[#This Row],[Concepto]:[Concepto3]],"Concepto Favorable")</f>
        <v>1</v>
      </c>
      <c r="U149" s="38">
        <f>+COUNTIF(Tabla133[[#This Row],[Concepto]:[Concepto3]],"Concepto No Favorable")</f>
        <v>0</v>
      </c>
      <c r="V149" s="38">
        <f>+COUNTIF(Tabla133[[#This Row],[Concepto]:[Concepto3]],"Sin meta asignada en el periodo")</f>
        <v>0</v>
      </c>
      <c r="W149" s="38">
        <f t="shared" si="2"/>
        <v>1</v>
      </c>
    </row>
    <row r="150" spans="1:23" s="38" customFormat="1" ht="59.95" customHeight="1" x14ac:dyDescent="0.3">
      <c r="A150" s="6" t="s">
        <v>110</v>
      </c>
      <c r="B150" s="6" t="s">
        <v>111</v>
      </c>
      <c r="C150" s="6" t="s">
        <v>225</v>
      </c>
      <c r="D150" s="6" t="s">
        <v>112</v>
      </c>
      <c r="E150" s="6" t="s">
        <v>358</v>
      </c>
      <c r="F150" s="7">
        <v>3</v>
      </c>
      <c r="G150" s="7">
        <v>3</v>
      </c>
      <c r="H150" s="8">
        <v>1</v>
      </c>
      <c r="I150" s="6" t="s">
        <v>28</v>
      </c>
      <c r="J150" s="6"/>
      <c r="K150" s="7"/>
      <c r="L150" s="7"/>
      <c r="M150" s="8" t="s">
        <v>29</v>
      </c>
      <c r="N150" s="6"/>
      <c r="O150" s="6"/>
      <c r="P150" s="7"/>
      <c r="Q150" s="7"/>
      <c r="R150" s="8" t="s">
        <v>29</v>
      </c>
      <c r="S150" s="6"/>
      <c r="T150" s="38">
        <f>+COUNTIF(Tabla133[[#This Row],[Concepto]:[Concepto3]],"Concepto Favorable")</f>
        <v>1</v>
      </c>
      <c r="U150" s="38">
        <f>+COUNTIF(Tabla133[[#This Row],[Concepto]:[Concepto3]],"Concepto No Favorable")</f>
        <v>0</v>
      </c>
      <c r="V150" s="38">
        <f>+COUNTIF(Tabla133[[#This Row],[Concepto]:[Concepto3]],"Sin meta asignada en el periodo")</f>
        <v>0</v>
      </c>
      <c r="W150" s="38">
        <f t="shared" si="2"/>
        <v>1</v>
      </c>
    </row>
    <row r="151" spans="1:23" s="38" customFormat="1" ht="59.95" customHeight="1" x14ac:dyDescent="0.3">
      <c r="A151" s="6" t="s">
        <v>114</v>
      </c>
      <c r="B151" s="6" t="s">
        <v>111</v>
      </c>
      <c r="C151" s="6" t="s">
        <v>225</v>
      </c>
      <c r="D151" s="6" t="s">
        <v>216</v>
      </c>
      <c r="E151" s="6"/>
      <c r="F151" s="7"/>
      <c r="G151" s="7"/>
      <c r="H151" s="8" t="s">
        <v>29</v>
      </c>
      <c r="I151" s="6"/>
      <c r="J151" s="6" t="s">
        <v>362</v>
      </c>
      <c r="K151" s="7">
        <v>1</v>
      </c>
      <c r="L151" s="7">
        <v>1</v>
      </c>
      <c r="M151" s="8">
        <v>1</v>
      </c>
      <c r="N151" s="6" t="s">
        <v>28</v>
      </c>
      <c r="O151" s="6"/>
      <c r="P151" s="7"/>
      <c r="Q151" s="7"/>
      <c r="R151" s="8" t="s">
        <v>29</v>
      </c>
      <c r="S151" s="6"/>
      <c r="T151" s="38">
        <f>+COUNTIF(Tabla133[[#This Row],[Concepto]:[Concepto3]],"Concepto Favorable")</f>
        <v>1</v>
      </c>
      <c r="U151" s="38">
        <f>+COUNTIF(Tabla133[[#This Row],[Concepto]:[Concepto3]],"Concepto No Favorable")</f>
        <v>0</v>
      </c>
      <c r="V151" s="38">
        <f>+COUNTIF(Tabla133[[#This Row],[Concepto]:[Concepto3]],"Sin meta asignada en el periodo")</f>
        <v>0</v>
      </c>
      <c r="W151" s="38">
        <f t="shared" si="2"/>
        <v>1</v>
      </c>
    </row>
    <row r="152" spans="1:23" s="38" customFormat="1" ht="59.95" customHeight="1" x14ac:dyDescent="0.3">
      <c r="A152" s="6" t="s">
        <v>70</v>
      </c>
      <c r="B152" s="6" t="s">
        <v>71</v>
      </c>
      <c r="C152" s="6" t="s">
        <v>225</v>
      </c>
      <c r="D152" s="6" t="s">
        <v>72</v>
      </c>
      <c r="E152" s="6" t="s">
        <v>363</v>
      </c>
      <c r="F152" s="7">
        <v>24</v>
      </c>
      <c r="G152" s="7">
        <v>24</v>
      </c>
      <c r="H152" s="8">
        <v>1</v>
      </c>
      <c r="I152" s="6" t="s">
        <v>28</v>
      </c>
      <c r="J152" s="6" t="s">
        <v>73</v>
      </c>
      <c r="K152" s="7">
        <v>0</v>
      </c>
      <c r="L152" s="7">
        <v>0</v>
      </c>
      <c r="M152" s="8" t="s">
        <v>29</v>
      </c>
      <c r="N152" s="6" t="s">
        <v>32</v>
      </c>
      <c r="O152" s="6" t="s">
        <v>364</v>
      </c>
      <c r="P152" s="7">
        <v>1</v>
      </c>
      <c r="Q152" s="7">
        <v>1</v>
      </c>
      <c r="R152" s="8">
        <v>1</v>
      </c>
      <c r="S152" s="6" t="s">
        <v>28</v>
      </c>
      <c r="T152" s="38">
        <f>+COUNTIF(Tabla133[[#This Row],[Concepto]:[Concepto3]],"Concepto Favorable")</f>
        <v>2</v>
      </c>
      <c r="U152" s="38">
        <f>+COUNTIF(Tabla133[[#This Row],[Concepto]:[Concepto3]],"Concepto No Favorable")</f>
        <v>0</v>
      </c>
      <c r="V152" s="38">
        <f>+COUNTIF(Tabla133[[#This Row],[Concepto]:[Concepto3]],"Sin meta asignada en el periodo")</f>
        <v>1</v>
      </c>
      <c r="W152" s="38">
        <f t="shared" si="2"/>
        <v>3</v>
      </c>
    </row>
    <row r="153" spans="1:23" s="38" customFormat="1" ht="59.95" customHeight="1" x14ac:dyDescent="0.3">
      <c r="A153" s="6" t="s">
        <v>74</v>
      </c>
      <c r="B153" s="6" t="s">
        <v>71</v>
      </c>
      <c r="C153" s="6" t="s">
        <v>225</v>
      </c>
      <c r="D153" s="6" t="s">
        <v>75</v>
      </c>
      <c r="E153" s="6" t="s">
        <v>363</v>
      </c>
      <c r="F153" s="7">
        <v>24</v>
      </c>
      <c r="G153" s="7">
        <v>24</v>
      </c>
      <c r="H153" s="8">
        <v>1</v>
      </c>
      <c r="I153" s="6" t="s">
        <v>28</v>
      </c>
      <c r="J153" s="6"/>
      <c r="K153" s="7"/>
      <c r="L153" s="7"/>
      <c r="M153" s="8" t="s">
        <v>29</v>
      </c>
      <c r="N153" s="6"/>
      <c r="O153" s="6" t="s">
        <v>364</v>
      </c>
      <c r="P153" s="7">
        <v>1</v>
      </c>
      <c r="Q153" s="7">
        <v>1</v>
      </c>
      <c r="R153" s="8">
        <v>1</v>
      </c>
      <c r="S153" s="6" t="s">
        <v>28</v>
      </c>
      <c r="T153" s="38">
        <f>+COUNTIF(Tabla133[[#This Row],[Concepto]:[Concepto3]],"Concepto Favorable")</f>
        <v>2</v>
      </c>
      <c r="U153" s="38">
        <f>+COUNTIF(Tabla133[[#This Row],[Concepto]:[Concepto3]],"Concepto No Favorable")</f>
        <v>0</v>
      </c>
      <c r="V153" s="38">
        <f>+COUNTIF(Tabla133[[#This Row],[Concepto]:[Concepto3]],"Sin meta asignada en el periodo")</f>
        <v>0</v>
      </c>
      <c r="W153" s="38">
        <f t="shared" si="2"/>
        <v>2</v>
      </c>
    </row>
    <row r="154" spans="1:23" s="38" customFormat="1" ht="59.95" customHeight="1" x14ac:dyDescent="0.3">
      <c r="A154" s="6" t="s">
        <v>265</v>
      </c>
      <c r="B154" s="6" t="s">
        <v>27</v>
      </c>
      <c r="C154" s="6" t="s">
        <v>374</v>
      </c>
      <c r="D154" s="6" t="s">
        <v>96</v>
      </c>
      <c r="E154" s="6"/>
      <c r="F154" s="7"/>
      <c r="G154" s="7"/>
      <c r="H154" s="8" t="s">
        <v>29</v>
      </c>
      <c r="I154" s="6"/>
      <c r="J154" s="6"/>
      <c r="K154" s="7"/>
      <c r="L154" s="7"/>
      <c r="M154" s="8" t="s">
        <v>29</v>
      </c>
      <c r="N154" s="6"/>
      <c r="O154" s="6" t="s">
        <v>294</v>
      </c>
      <c r="P154" s="7">
        <v>1</v>
      </c>
      <c r="Q154" s="7">
        <v>1</v>
      </c>
      <c r="R154" s="8">
        <v>1</v>
      </c>
      <c r="S154" s="6" t="s">
        <v>28</v>
      </c>
      <c r="T154" s="38">
        <f>+COUNTIF(Tabla133[[#This Row],[Concepto]:[Concepto3]],"Concepto Favorable")</f>
        <v>1</v>
      </c>
      <c r="U154" s="38">
        <f>+COUNTIF(Tabla133[[#This Row],[Concepto]:[Concepto3]],"Concepto No Favorable")</f>
        <v>0</v>
      </c>
      <c r="V154" s="38">
        <f>+COUNTIF(Tabla133[[#This Row],[Concepto]:[Concepto3]],"Sin meta asignada en el periodo")</f>
        <v>0</v>
      </c>
      <c r="W154" s="38">
        <f t="shared" si="2"/>
        <v>1</v>
      </c>
    </row>
    <row r="155" spans="1:23" s="38" customFormat="1" ht="59.95" customHeight="1" x14ac:dyDescent="0.3">
      <c r="A155" s="6" t="s">
        <v>184</v>
      </c>
      <c r="B155" s="6" t="s">
        <v>185</v>
      </c>
      <c r="C155" s="6" t="s">
        <v>374</v>
      </c>
      <c r="D155" s="6" t="s">
        <v>186</v>
      </c>
      <c r="E155" s="6" t="s">
        <v>308</v>
      </c>
      <c r="F155" s="7">
        <v>3</v>
      </c>
      <c r="G155" s="7">
        <v>3</v>
      </c>
      <c r="H155" s="8">
        <v>1</v>
      </c>
      <c r="I155" s="6" t="s">
        <v>28</v>
      </c>
      <c r="J155" s="6"/>
      <c r="K155" s="7"/>
      <c r="L155" s="7"/>
      <c r="M155" s="8" t="s">
        <v>29</v>
      </c>
      <c r="N155" s="6"/>
      <c r="O155" s="6"/>
      <c r="P155" s="7"/>
      <c r="Q155" s="7"/>
      <c r="R155" s="8" t="s">
        <v>29</v>
      </c>
      <c r="S155" s="6"/>
      <c r="T155" s="38">
        <f>+COUNTIF(Tabla133[[#This Row],[Concepto]:[Concepto3]],"Concepto Favorable")</f>
        <v>1</v>
      </c>
      <c r="U155" s="38">
        <f>+COUNTIF(Tabla133[[#This Row],[Concepto]:[Concepto3]],"Concepto No Favorable")</f>
        <v>0</v>
      </c>
      <c r="V155" s="38">
        <f>+COUNTIF(Tabla133[[#This Row],[Concepto]:[Concepto3]],"Sin meta asignada en el periodo")</f>
        <v>0</v>
      </c>
      <c r="W155" s="38">
        <f t="shared" si="2"/>
        <v>1</v>
      </c>
    </row>
    <row r="156" spans="1:23" s="38" customFormat="1" ht="59.95" customHeight="1" x14ac:dyDescent="0.3">
      <c r="A156" s="6" t="s">
        <v>187</v>
      </c>
      <c r="B156" s="6" t="s">
        <v>185</v>
      </c>
      <c r="C156" s="6" t="s">
        <v>374</v>
      </c>
      <c r="D156" s="6" t="s">
        <v>188</v>
      </c>
      <c r="E156" s="6" t="s">
        <v>309</v>
      </c>
      <c r="F156" s="7">
        <v>0</v>
      </c>
      <c r="G156" s="7">
        <v>0</v>
      </c>
      <c r="H156" s="8" t="s">
        <v>29</v>
      </c>
      <c r="I156" s="6" t="s">
        <v>32</v>
      </c>
      <c r="J156" s="6"/>
      <c r="K156" s="7"/>
      <c r="L156" s="7"/>
      <c r="M156" s="8" t="s">
        <v>29</v>
      </c>
      <c r="N156" s="6"/>
      <c r="O156" s="6"/>
      <c r="P156" s="7"/>
      <c r="Q156" s="7"/>
      <c r="R156" s="8" t="s">
        <v>29</v>
      </c>
      <c r="S156" s="6"/>
      <c r="T156" s="38">
        <f>+COUNTIF(Tabla133[[#This Row],[Concepto]:[Concepto3]],"Concepto Favorable")</f>
        <v>0</v>
      </c>
      <c r="U156" s="38">
        <f>+COUNTIF(Tabla133[[#This Row],[Concepto]:[Concepto3]],"Concepto No Favorable")</f>
        <v>0</v>
      </c>
      <c r="V156" s="38">
        <f>+COUNTIF(Tabla133[[#This Row],[Concepto]:[Concepto3]],"Sin meta asignada en el periodo")</f>
        <v>1</v>
      </c>
      <c r="W156" s="38">
        <f t="shared" si="2"/>
        <v>1</v>
      </c>
    </row>
    <row r="157" spans="1:23" s="38" customFormat="1" ht="59.95" customHeight="1" x14ac:dyDescent="0.3">
      <c r="A157" s="6" t="s">
        <v>189</v>
      </c>
      <c r="B157" s="6" t="s">
        <v>185</v>
      </c>
      <c r="C157" s="6" t="s">
        <v>374</v>
      </c>
      <c r="D157" s="6" t="s">
        <v>190</v>
      </c>
      <c r="E157" s="6" t="s">
        <v>310</v>
      </c>
      <c r="F157" s="7">
        <v>0</v>
      </c>
      <c r="G157" s="7">
        <v>0</v>
      </c>
      <c r="H157" s="8" t="s">
        <v>29</v>
      </c>
      <c r="I157" s="6" t="s">
        <v>32</v>
      </c>
      <c r="J157" s="6"/>
      <c r="K157" s="7"/>
      <c r="L157" s="7"/>
      <c r="M157" s="8" t="s">
        <v>29</v>
      </c>
      <c r="N157" s="6"/>
      <c r="O157" s="6"/>
      <c r="P157" s="7"/>
      <c r="Q157" s="7"/>
      <c r="R157" s="8" t="s">
        <v>29</v>
      </c>
      <c r="S157" s="6"/>
      <c r="T157" s="38">
        <f>+COUNTIF(Tabla133[[#This Row],[Concepto]:[Concepto3]],"Concepto Favorable")</f>
        <v>0</v>
      </c>
      <c r="U157" s="38">
        <f>+COUNTIF(Tabla133[[#This Row],[Concepto]:[Concepto3]],"Concepto No Favorable")</f>
        <v>0</v>
      </c>
      <c r="V157" s="38">
        <f>+COUNTIF(Tabla133[[#This Row],[Concepto]:[Concepto3]],"Sin meta asignada en el periodo")</f>
        <v>1</v>
      </c>
      <c r="W157" s="38">
        <f t="shared" si="2"/>
        <v>1</v>
      </c>
    </row>
    <row r="158" spans="1:23" s="38" customFormat="1" ht="59.95" customHeight="1" x14ac:dyDescent="0.3">
      <c r="A158" s="6" t="s">
        <v>191</v>
      </c>
      <c r="B158" s="6" t="s">
        <v>185</v>
      </c>
      <c r="C158" s="6" t="s">
        <v>374</v>
      </c>
      <c r="D158" s="6" t="s">
        <v>192</v>
      </c>
      <c r="E158" s="6" t="s">
        <v>311</v>
      </c>
      <c r="F158" s="7">
        <v>3</v>
      </c>
      <c r="G158" s="7">
        <v>3</v>
      </c>
      <c r="H158" s="8">
        <v>1</v>
      </c>
      <c r="I158" s="6" t="s">
        <v>28</v>
      </c>
      <c r="J158" s="6"/>
      <c r="K158" s="7"/>
      <c r="L158" s="7"/>
      <c r="M158" s="8" t="s">
        <v>29</v>
      </c>
      <c r="N158" s="6"/>
      <c r="O158" s="6"/>
      <c r="P158" s="7"/>
      <c r="Q158" s="7"/>
      <c r="R158" s="8" t="s">
        <v>29</v>
      </c>
      <c r="S158" s="6"/>
      <c r="T158" s="38">
        <f>+COUNTIF(Tabla133[[#This Row],[Concepto]:[Concepto3]],"Concepto Favorable")</f>
        <v>1</v>
      </c>
      <c r="U158" s="38">
        <f>+COUNTIF(Tabla133[[#This Row],[Concepto]:[Concepto3]],"Concepto No Favorable")</f>
        <v>0</v>
      </c>
      <c r="V158" s="38">
        <f>+COUNTIF(Tabla133[[#This Row],[Concepto]:[Concepto3]],"Sin meta asignada en el periodo")</f>
        <v>0</v>
      </c>
      <c r="W158" s="38">
        <f t="shared" si="2"/>
        <v>1</v>
      </c>
    </row>
    <row r="159" spans="1:23" s="38" customFormat="1" ht="59.95" customHeight="1" x14ac:dyDescent="0.3">
      <c r="A159" s="6" t="s">
        <v>53</v>
      </c>
      <c r="B159" s="6" t="s">
        <v>54</v>
      </c>
      <c r="C159" s="6" t="s">
        <v>374</v>
      </c>
      <c r="D159" s="6" t="s">
        <v>55</v>
      </c>
      <c r="E159" s="6" t="s">
        <v>312</v>
      </c>
      <c r="F159" s="7">
        <v>7</v>
      </c>
      <c r="G159" s="7">
        <v>7</v>
      </c>
      <c r="H159" s="8">
        <v>1</v>
      </c>
      <c r="I159" s="6" t="s">
        <v>28</v>
      </c>
      <c r="J159" s="6"/>
      <c r="K159" s="7"/>
      <c r="L159" s="7"/>
      <c r="M159" s="8" t="s">
        <v>29</v>
      </c>
      <c r="N159" s="6"/>
      <c r="O159" s="6"/>
      <c r="P159" s="7"/>
      <c r="Q159" s="7"/>
      <c r="R159" s="8" t="s">
        <v>29</v>
      </c>
      <c r="S159" s="6"/>
      <c r="T159" s="38">
        <f>+COUNTIF(Tabla133[[#This Row],[Concepto]:[Concepto3]],"Concepto Favorable")</f>
        <v>1</v>
      </c>
      <c r="U159" s="38">
        <f>+COUNTIF(Tabla133[[#This Row],[Concepto]:[Concepto3]],"Concepto No Favorable")</f>
        <v>0</v>
      </c>
      <c r="V159" s="38">
        <f>+COUNTIF(Tabla133[[#This Row],[Concepto]:[Concepto3]],"Sin meta asignada en el periodo")</f>
        <v>0</v>
      </c>
      <c r="W159" s="38">
        <f t="shared" si="2"/>
        <v>1</v>
      </c>
    </row>
    <row r="160" spans="1:23" s="38" customFormat="1" ht="59.95" customHeight="1" x14ac:dyDescent="0.3">
      <c r="A160" s="6" t="s">
        <v>56</v>
      </c>
      <c r="B160" s="6" t="s">
        <v>54</v>
      </c>
      <c r="C160" s="6" t="s">
        <v>374</v>
      </c>
      <c r="D160" s="6" t="s">
        <v>57</v>
      </c>
      <c r="E160" s="6" t="s">
        <v>314</v>
      </c>
      <c r="F160" s="7">
        <v>1</v>
      </c>
      <c r="G160" s="7">
        <v>1</v>
      </c>
      <c r="H160" s="8">
        <v>1</v>
      </c>
      <c r="I160" s="6" t="s">
        <v>28</v>
      </c>
      <c r="J160" s="6"/>
      <c r="K160" s="7"/>
      <c r="L160" s="7"/>
      <c r="M160" s="8" t="s">
        <v>29</v>
      </c>
      <c r="N160" s="6"/>
      <c r="O160" s="6"/>
      <c r="P160" s="7"/>
      <c r="Q160" s="7"/>
      <c r="R160" s="8" t="s">
        <v>29</v>
      </c>
      <c r="S160" s="6"/>
      <c r="T160" s="38">
        <f>+COUNTIF(Tabla133[[#This Row],[Concepto]:[Concepto3]],"Concepto Favorable")</f>
        <v>1</v>
      </c>
      <c r="U160" s="38">
        <f>+COUNTIF(Tabla133[[#This Row],[Concepto]:[Concepto3]],"Concepto No Favorable")</f>
        <v>0</v>
      </c>
      <c r="V160" s="38">
        <f>+COUNTIF(Tabla133[[#This Row],[Concepto]:[Concepto3]],"Sin meta asignada en el periodo")</f>
        <v>0</v>
      </c>
      <c r="W160" s="38">
        <f t="shared" si="2"/>
        <v>1</v>
      </c>
    </row>
    <row r="161" spans="1:23" s="38" customFormat="1" ht="59.95" customHeight="1" x14ac:dyDescent="0.3">
      <c r="A161" s="6" t="s">
        <v>58</v>
      </c>
      <c r="B161" s="6" t="s">
        <v>54</v>
      </c>
      <c r="C161" s="6" t="s">
        <v>374</v>
      </c>
      <c r="D161" s="6" t="s">
        <v>59</v>
      </c>
      <c r="E161" s="6"/>
      <c r="F161" s="7"/>
      <c r="G161" s="7"/>
      <c r="H161" s="8" t="s">
        <v>29</v>
      </c>
      <c r="I161" s="6"/>
      <c r="J161" s="6" t="s">
        <v>316</v>
      </c>
      <c r="K161" s="7">
        <v>3</v>
      </c>
      <c r="L161" s="7">
        <v>3</v>
      </c>
      <c r="M161" s="8">
        <v>1</v>
      </c>
      <c r="N161" s="6" t="s">
        <v>28</v>
      </c>
      <c r="O161" s="6"/>
      <c r="P161" s="7"/>
      <c r="Q161" s="7"/>
      <c r="R161" s="8" t="s">
        <v>29</v>
      </c>
      <c r="S161" s="6"/>
      <c r="T161" s="38">
        <f>+COUNTIF(Tabla133[[#This Row],[Concepto]:[Concepto3]],"Concepto Favorable")</f>
        <v>1</v>
      </c>
      <c r="U161" s="38">
        <f>+COUNTIF(Tabla133[[#This Row],[Concepto]:[Concepto3]],"Concepto No Favorable")</f>
        <v>0</v>
      </c>
      <c r="V161" s="38">
        <f>+COUNTIF(Tabla133[[#This Row],[Concepto]:[Concepto3]],"Sin meta asignada en el periodo")</f>
        <v>0</v>
      </c>
      <c r="W161" s="38">
        <f t="shared" si="2"/>
        <v>1</v>
      </c>
    </row>
    <row r="162" spans="1:23" s="38" customFormat="1" ht="59.95" customHeight="1" x14ac:dyDescent="0.3">
      <c r="A162" s="6" t="s">
        <v>97</v>
      </c>
      <c r="B162" s="6" t="s">
        <v>95</v>
      </c>
      <c r="C162" s="6" t="s">
        <v>374</v>
      </c>
      <c r="D162" s="6" t="s">
        <v>98</v>
      </c>
      <c r="E162" s="6"/>
      <c r="F162" s="7"/>
      <c r="G162" s="7"/>
      <c r="H162" s="8" t="s">
        <v>29</v>
      </c>
      <c r="I162" s="6"/>
      <c r="J162" s="6" t="s">
        <v>99</v>
      </c>
      <c r="K162" s="7">
        <v>1</v>
      </c>
      <c r="L162" s="7">
        <v>1</v>
      </c>
      <c r="M162" s="8">
        <v>1</v>
      </c>
      <c r="N162" s="6" t="s">
        <v>28</v>
      </c>
      <c r="O162" s="6"/>
      <c r="P162" s="7"/>
      <c r="Q162" s="7"/>
      <c r="R162" s="8" t="s">
        <v>29</v>
      </c>
      <c r="S162" s="6"/>
      <c r="T162" s="38">
        <f>+COUNTIF(Tabla133[[#This Row],[Concepto]:[Concepto3]],"Concepto Favorable")</f>
        <v>1</v>
      </c>
      <c r="U162" s="38">
        <f>+COUNTIF(Tabla133[[#This Row],[Concepto]:[Concepto3]],"Concepto No Favorable")</f>
        <v>0</v>
      </c>
      <c r="V162" s="38">
        <f>+COUNTIF(Tabla133[[#This Row],[Concepto]:[Concepto3]],"Sin meta asignada en el periodo")</f>
        <v>0</v>
      </c>
      <c r="W162" s="38">
        <f t="shared" si="2"/>
        <v>1</v>
      </c>
    </row>
    <row r="163" spans="1:23" s="38" customFormat="1" ht="59.95" customHeight="1" x14ac:dyDescent="0.3">
      <c r="A163" s="6" t="s">
        <v>104</v>
      </c>
      <c r="B163" s="6" t="s">
        <v>105</v>
      </c>
      <c r="C163" s="6" t="s">
        <v>374</v>
      </c>
      <c r="D163" s="6" t="s">
        <v>106</v>
      </c>
      <c r="E163" s="6" t="s">
        <v>338</v>
      </c>
      <c r="F163" s="7">
        <v>3</v>
      </c>
      <c r="G163" s="7">
        <v>3</v>
      </c>
      <c r="H163" s="8">
        <v>1</v>
      </c>
      <c r="I163" s="6" t="s">
        <v>28</v>
      </c>
      <c r="J163" s="6" t="s">
        <v>339</v>
      </c>
      <c r="K163" s="7">
        <v>3</v>
      </c>
      <c r="L163" s="7">
        <v>3</v>
      </c>
      <c r="M163" s="8">
        <v>1</v>
      </c>
      <c r="N163" s="6" t="s">
        <v>28</v>
      </c>
      <c r="O163" s="6"/>
      <c r="P163" s="7"/>
      <c r="Q163" s="7"/>
      <c r="R163" s="8" t="s">
        <v>29</v>
      </c>
      <c r="S163" s="6"/>
      <c r="T163" s="38">
        <f>+COUNTIF(Tabla133[[#This Row],[Concepto]:[Concepto3]],"Concepto Favorable")</f>
        <v>2</v>
      </c>
      <c r="U163" s="38">
        <f>+COUNTIF(Tabla133[[#This Row],[Concepto]:[Concepto3]],"Concepto No Favorable")</f>
        <v>0</v>
      </c>
      <c r="V163" s="38">
        <f>+COUNTIF(Tabla133[[#This Row],[Concepto]:[Concepto3]],"Sin meta asignada en el periodo")</f>
        <v>0</v>
      </c>
      <c r="W163" s="38">
        <f t="shared" si="2"/>
        <v>2</v>
      </c>
    </row>
    <row r="164" spans="1:23" s="38" customFormat="1" ht="59.95" customHeight="1" x14ac:dyDescent="0.3">
      <c r="A164" s="6" t="s">
        <v>109</v>
      </c>
      <c r="B164" s="6" t="s">
        <v>105</v>
      </c>
      <c r="C164" s="6" t="s">
        <v>374</v>
      </c>
      <c r="D164" s="6" t="s">
        <v>272</v>
      </c>
      <c r="E164" s="6" t="s">
        <v>341</v>
      </c>
      <c r="F164" s="7">
        <v>3</v>
      </c>
      <c r="G164" s="7">
        <v>3</v>
      </c>
      <c r="H164" s="8">
        <v>1</v>
      </c>
      <c r="I164" s="6" t="s">
        <v>28</v>
      </c>
      <c r="J164" s="6"/>
      <c r="K164" s="7"/>
      <c r="L164" s="7"/>
      <c r="M164" s="8" t="s">
        <v>29</v>
      </c>
      <c r="N164" s="6"/>
      <c r="O164" s="6"/>
      <c r="P164" s="7"/>
      <c r="Q164" s="7"/>
      <c r="R164" s="8" t="s">
        <v>29</v>
      </c>
      <c r="S164" s="6"/>
      <c r="T164" s="38">
        <f>+COUNTIF(Tabla133[[#This Row],[Concepto]:[Concepto3]],"Concepto Favorable")</f>
        <v>1</v>
      </c>
      <c r="U164" s="38">
        <f>+COUNTIF(Tabla133[[#This Row],[Concepto]:[Concepto3]],"Concepto No Favorable")</f>
        <v>0</v>
      </c>
      <c r="V164" s="38">
        <f>+COUNTIF(Tabla133[[#This Row],[Concepto]:[Concepto3]],"Sin meta asignada en el periodo")</f>
        <v>0</v>
      </c>
      <c r="W164" s="38">
        <f t="shared" si="2"/>
        <v>1</v>
      </c>
    </row>
    <row r="165" spans="1:23" s="38" customFormat="1" ht="59.95" customHeight="1" x14ac:dyDescent="0.3">
      <c r="A165" s="6" t="s">
        <v>110</v>
      </c>
      <c r="B165" s="6" t="s">
        <v>111</v>
      </c>
      <c r="C165" s="6" t="s">
        <v>374</v>
      </c>
      <c r="D165" s="6" t="s">
        <v>112</v>
      </c>
      <c r="E165" s="6" t="s">
        <v>358</v>
      </c>
      <c r="F165" s="7">
        <v>3</v>
      </c>
      <c r="G165" s="7">
        <v>3</v>
      </c>
      <c r="H165" s="8">
        <v>1</v>
      </c>
      <c r="I165" s="6" t="s">
        <v>28</v>
      </c>
      <c r="J165" s="6"/>
      <c r="K165" s="7"/>
      <c r="L165" s="7"/>
      <c r="M165" s="8" t="s">
        <v>29</v>
      </c>
      <c r="N165" s="6"/>
      <c r="O165" s="6"/>
      <c r="P165" s="7"/>
      <c r="Q165" s="7"/>
      <c r="R165" s="8" t="s">
        <v>29</v>
      </c>
      <c r="S165" s="6"/>
      <c r="T165" s="38">
        <f>+COUNTIF(Tabla133[[#This Row],[Concepto]:[Concepto3]],"Concepto Favorable")</f>
        <v>1</v>
      </c>
      <c r="U165" s="38">
        <f>+COUNTIF(Tabla133[[#This Row],[Concepto]:[Concepto3]],"Concepto No Favorable")</f>
        <v>0</v>
      </c>
      <c r="V165" s="38">
        <f>+COUNTIF(Tabla133[[#This Row],[Concepto]:[Concepto3]],"Sin meta asignada en el periodo")</f>
        <v>0</v>
      </c>
      <c r="W165" s="38">
        <f t="shared" si="2"/>
        <v>1</v>
      </c>
    </row>
    <row r="166" spans="1:23" s="38" customFormat="1" ht="59.95" customHeight="1" x14ac:dyDescent="0.3">
      <c r="A166" s="6" t="s">
        <v>114</v>
      </c>
      <c r="B166" s="6" t="s">
        <v>111</v>
      </c>
      <c r="C166" s="6" t="s">
        <v>374</v>
      </c>
      <c r="D166" s="6" t="s">
        <v>216</v>
      </c>
      <c r="E166" s="6"/>
      <c r="F166" s="7"/>
      <c r="G166" s="7"/>
      <c r="H166" s="8" t="s">
        <v>29</v>
      </c>
      <c r="I166" s="6"/>
      <c r="J166" s="6" t="s">
        <v>362</v>
      </c>
      <c r="K166" s="7">
        <v>1</v>
      </c>
      <c r="L166" s="7">
        <v>1</v>
      </c>
      <c r="M166" s="8">
        <v>1</v>
      </c>
      <c r="N166" s="6" t="s">
        <v>28</v>
      </c>
      <c r="O166" s="6"/>
      <c r="P166" s="7"/>
      <c r="Q166" s="7"/>
      <c r="R166" s="8" t="s">
        <v>29</v>
      </c>
      <c r="S166" s="6"/>
      <c r="T166" s="38">
        <f>+COUNTIF(Tabla133[[#This Row],[Concepto]:[Concepto3]],"Concepto Favorable")</f>
        <v>1</v>
      </c>
      <c r="U166" s="38">
        <f>+COUNTIF(Tabla133[[#This Row],[Concepto]:[Concepto3]],"Concepto No Favorable")</f>
        <v>0</v>
      </c>
      <c r="V166" s="38">
        <f>+COUNTIF(Tabla133[[#This Row],[Concepto]:[Concepto3]],"Sin meta asignada en el periodo")</f>
        <v>0</v>
      </c>
      <c r="W166" s="38">
        <f t="shared" si="2"/>
        <v>1</v>
      </c>
    </row>
    <row r="167" spans="1:23" s="38" customFormat="1" ht="59.95" customHeight="1" x14ac:dyDescent="0.3">
      <c r="A167" s="6" t="s">
        <v>70</v>
      </c>
      <c r="B167" s="6" t="s">
        <v>71</v>
      </c>
      <c r="C167" s="6" t="s">
        <v>374</v>
      </c>
      <c r="D167" s="6" t="s">
        <v>72</v>
      </c>
      <c r="E167" s="6" t="s">
        <v>363</v>
      </c>
      <c r="F167" s="7">
        <v>24</v>
      </c>
      <c r="G167" s="7">
        <v>24</v>
      </c>
      <c r="H167" s="8">
        <v>1</v>
      </c>
      <c r="I167" s="6" t="s">
        <v>28</v>
      </c>
      <c r="J167" s="6" t="s">
        <v>73</v>
      </c>
      <c r="K167" s="7">
        <v>3</v>
      </c>
      <c r="L167" s="7">
        <v>3</v>
      </c>
      <c r="M167" s="8">
        <v>1</v>
      </c>
      <c r="N167" s="6" t="s">
        <v>28</v>
      </c>
      <c r="O167" s="6" t="s">
        <v>364</v>
      </c>
      <c r="P167" s="7">
        <v>3</v>
      </c>
      <c r="Q167" s="7">
        <v>3</v>
      </c>
      <c r="R167" s="8">
        <v>1</v>
      </c>
      <c r="S167" s="6" t="s">
        <v>28</v>
      </c>
      <c r="T167" s="38">
        <f>+COUNTIF(Tabla133[[#This Row],[Concepto]:[Concepto3]],"Concepto Favorable")</f>
        <v>3</v>
      </c>
      <c r="U167" s="38">
        <f>+COUNTIF(Tabla133[[#This Row],[Concepto]:[Concepto3]],"Concepto No Favorable")</f>
        <v>0</v>
      </c>
      <c r="V167" s="38">
        <f>+COUNTIF(Tabla133[[#This Row],[Concepto]:[Concepto3]],"Sin meta asignada en el periodo")</f>
        <v>0</v>
      </c>
      <c r="W167" s="38">
        <f t="shared" si="2"/>
        <v>3</v>
      </c>
    </row>
    <row r="168" spans="1:23" s="38" customFormat="1" ht="59.95" customHeight="1" x14ac:dyDescent="0.3">
      <c r="A168" s="6" t="s">
        <v>74</v>
      </c>
      <c r="B168" s="6" t="s">
        <v>71</v>
      </c>
      <c r="C168" s="6" t="s">
        <v>374</v>
      </c>
      <c r="D168" s="6" t="s">
        <v>75</v>
      </c>
      <c r="E168" s="6" t="s">
        <v>363</v>
      </c>
      <c r="F168" s="7">
        <v>24</v>
      </c>
      <c r="G168" s="7">
        <v>24</v>
      </c>
      <c r="H168" s="8">
        <v>1</v>
      </c>
      <c r="I168" s="6" t="s">
        <v>28</v>
      </c>
      <c r="J168" s="6"/>
      <c r="K168" s="7"/>
      <c r="L168" s="7"/>
      <c r="M168" s="8" t="s">
        <v>29</v>
      </c>
      <c r="N168" s="6"/>
      <c r="O168" s="6" t="s">
        <v>364</v>
      </c>
      <c r="P168" s="7">
        <v>3</v>
      </c>
      <c r="Q168" s="7">
        <v>3</v>
      </c>
      <c r="R168" s="8">
        <v>1</v>
      </c>
      <c r="S168" s="6" t="s">
        <v>28</v>
      </c>
      <c r="T168" s="38">
        <f>+COUNTIF(Tabla133[[#This Row],[Concepto]:[Concepto3]],"Concepto Favorable")</f>
        <v>2</v>
      </c>
      <c r="U168" s="38">
        <f>+COUNTIF(Tabla133[[#This Row],[Concepto]:[Concepto3]],"Concepto No Favorable")</f>
        <v>0</v>
      </c>
      <c r="V168" s="38">
        <f>+COUNTIF(Tabla133[[#This Row],[Concepto]:[Concepto3]],"Sin meta asignada en el periodo")</f>
        <v>0</v>
      </c>
      <c r="W168" s="38">
        <f t="shared" si="2"/>
        <v>2</v>
      </c>
    </row>
    <row r="169" spans="1:23" s="38" customFormat="1" ht="59.95" customHeight="1" x14ac:dyDescent="0.3">
      <c r="A169" s="6" t="s">
        <v>265</v>
      </c>
      <c r="B169" s="6" t="s">
        <v>27</v>
      </c>
      <c r="C169" s="6" t="s">
        <v>226</v>
      </c>
      <c r="D169" s="6" t="s">
        <v>96</v>
      </c>
      <c r="E169" s="6"/>
      <c r="F169" s="7"/>
      <c r="G169" s="7"/>
      <c r="H169" s="8" t="s">
        <v>29</v>
      </c>
      <c r="I169" s="6"/>
      <c r="J169" s="6"/>
      <c r="K169" s="7"/>
      <c r="L169" s="7"/>
      <c r="M169" s="8" t="s">
        <v>29</v>
      </c>
      <c r="N169" s="6"/>
      <c r="O169" s="6" t="s">
        <v>294</v>
      </c>
      <c r="P169" s="7">
        <v>6</v>
      </c>
      <c r="Q169" s="7">
        <v>6</v>
      </c>
      <c r="R169" s="8">
        <v>1</v>
      </c>
      <c r="S169" s="6" t="s">
        <v>28</v>
      </c>
      <c r="T169" s="38">
        <f>+COUNTIF(Tabla133[[#This Row],[Concepto]:[Concepto3]],"Concepto Favorable")</f>
        <v>1</v>
      </c>
      <c r="U169" s="38">
        <f>+COUNTIF(Tabla133[[#This Row],[Concepto]:[Concepto3]],"Concepto No Favorable")</f>
        <v>0</v>
      </c>
      <c r="V169" s="38">
        <f>+COUNTIF(Tabla133[[#This Row],[Concepto]:[Concepto3]],"Sin meta asignada en el periodo")</f>
        <v>0</v>
      </c>
      <c r="W169" s="38">
        <f t="shared" si="2"/>
        <v>1</v>
      </c>
    </row>
    <row r="170" spans="1:23" s="38" customFormat="1" ht="59.95" customHeight="1" x14ac:dyDescent="0.3">
      <c r="A170" s="6" t="s">
        <v>184</v>
      </c>
      <c r="B170" s="6" t="s">
        <v>185</v>
      </c>
      <c r="C170" s="6" t="s">
        <v>226</v>
      </c>
      <c r="D170" s="6" t="s">
        <v>186</v>
      </c>
      <c r="E170" s="6" t="s">
        <v>308</v>
      </c>
      <c r="F170" s="7">
        <v>3</v>
      </c>
      <c r="G170" s="7">
        <v>3</v>
      </c>
      <c r="H170" s="8">
        <v>1</v>
      </c>
      <c r="I170" s="6" t="s">
        <v>28</v>
      </c>
      <c r="J170" s="6"/>
      <c r="K170" s="7"/>
      <c r="L170" s="7"/>
      <c r="M170" s="8" t="s">
        <v>29</v>
      </c>
      <c r="N170" s="6"/>
      <c r="O170" s="6"/>
      <c r="P170" s="7"/>
      <c r="Q170" s="7"/>
      <c r="R170" s="8" t="s">
        <v>29</v>
      </c>
      <c r="S170" s="6"/>
      <c r="T170" s="38">
        <f>+COUNTIF(Tabla133[[#This Row],[Concepto]:[Concepto3]],"Concepto Favorable")</f>
        <v>1</v>
      </c>
      <c r="U170" s="38">
        <f>+COUNTIF(Tabla133[[#This Row],[Concepto]:[Concepto3]],"Concepto No Favorable")</f>
        <v>0</v>
      </c>
      <c r="V170" s="38">
        <f>+COUNTIF(Tabla133[[#This Row],[Concepto]:[Concepto3]],"Sin meta asignada en el periodo")</f>
        <v>0</v>
      </c>
      <c r="W170" s="38">
        <f t="shared" si="2"/>
        <v>1</v>
      </c>
    </row>
    <row r="171" spans="1:23" s="38" customFormat="1" ht="59.95" customHeight="1" x14ac:dyDescent="0.3">
      <c r="A171" s="6" t="s">
        <v>187</v>
      </c>
      <c r="B171" s="6" t="s">
        <v>185</v>
      </c>
      <c r="C171" s="6" t="s">
        <v>226</v>
      </c>
      <c r="D171" s="6" t="s">
        <v>188</v>
      </c>
      <c r="E171" s="6" t="s">
        <v>309</v>
      </c>
      <c r="F171" s="7">
        <v>0</v>
      </c>
      <c r="G171" s="7">
        <v>0</v>
      </c>
      <c r="H171" s="8" t="s">
        <v>29</v>
      </c>
      <c r="I171" s="6" t="s">
        <v>32</v>
      </c>
      <c r="J171" s="6"/>
      <c r="K171" s="7"/>
      <c r="L171" s="7"/>
      <c r="M171" s="8" t="s">
        <v>29</v>
      </c>
      <c r="N171" s="6"/>
      <c r="O171" s="6"/>
      <c r="P171" s="7"/>
      <c r="Q171" s="7"/>
      <c r="R171" s="8" t="s">
        <v>29</v>
      </c>
      <c r="S171" s="6"/>
      <c r="T171" s="38">
        <f>+COUNTIF(Tabla133[[#This Row],[Concepto]:[Concepto3]],"Concepto Favorable")</f>
        <v>0</v>
      </c>
      <c r="U171" s="38">
        <f>+COUNTIF(Tabla133[[#This Row],[Concepto]:[Concepto3]],"Concepto No Favorable")</f>
        <v>0</v>
      </c>
      <c r="V171" s="38">
        <f>+COUNTIF(Tabla133[[#This Row],[Concepto]:[Concepto3]],"Sin meta asignada en el periodo")</f>
        <v>1</v>
      </c>
      <c r="W171" s="38">
        <f t="shared" si="2"/>
        <v>1</v>
      </c>
    </row>
    <row r="172" spans="1:23" s="38" customFormat="1" ht="59.95" customHeight="1" x14ac:dyDescent="0.3">
      <c r="A172" s="6" t="s">
        <v>189</v>
      </c>
      <c r="B172" s="6" t="s">
        <v>185</v>
      </c>
      <c r="C172" s="6" t="s">
        <v>226</v>
      </c>
      <c r="D172" s="6" t="s">
        <v>190</v>
      </c>
      <c r="E172" s="6" t="s">
        <v>310</v>
      </c>
      <c r="F172" s="7">
        <v>0</v>
      </c>
      <c r="G172" s="7">
        <v>0</v>
      </c>
      <c r="H172" s="8" t="s">
        <v>29</v>
      </c>
      <c r="I172" s="6" t="s">
        <v>32</v>
      </c>
      <c r="J172" s="6"/>
      <c r="K172" s="7"/>
      <c r="L172" s="7"/>
      <c r="M172" s="8" t="s">
        <v>29</v>
      </c>
      <c r="N172" s="6"/>
      <c r="O172" s="6"/>
      <c r="P172" s="7"/>
      <c r="Q172" s="7"/>
      <c r="R172" s="8" t="s">
        <v>29</v>
      </c>
      <c r="S172" s="6"/>
      <c r="T172" s="38">
        <f>+COUNTIF(Tabla133[[#This Row],[Concepto]:[Concepto3]],"Concepto Favorable")</f>
        <v>0</v>
      </c>
      <c r="U172" s="38">
        <f>+COUNTIF(Tabla133[[#This Row],[Concepto]:[Concepto3]],"Concepto No Favorable")</f>
        <v>0</v>
      </c>
      <c r="V172" s="38">
        <f>+COUNTIF(Tabla133[[#This Row],[Concepto]:[Concepto3]],"Sin meta asignada en el periodo")</f>
        <v>1</v>
      </c>
      <c r="W172" s="38">
        <f t="shared" si="2"/>
        <v>1</v>
      </c>
    </row>
    <row r="173" spans="1:23" s="38" customFormat="1" ht="59.95" customHeight="1" x14ac:dyDescent="0.3">
      <c r="A173" s="6" t="s">
        <v>191</v>
      </c>
      <c r="B173" s="6" t="s">
        <v>185</v>
      </c>
      <c r="C173" s="6" t="s">
        <v>226</v>
      </c>
      <c r="D173" s="6" t="s">
        <v>192</v>
      </c>
      <c r="E173" s="6" t="s">
        <v>311</v>
      </c>
      <c r="F173" s="7">
        <v>3</v>
      </c>
      <c r="G173" s="7">
        <v>3</v>
      </c>
      <c r="H173" s="8">
        <v>1</v>
      </c>
      <c r="I173" s="6" t="s">
        <v>28</v>
      </c>
      <c r="J173" s="6"/>
      <c r="K173" s="7"/>
      <c r="L173" s="7"/>
      <c r="M173" s="8" t="s">
        <v>29</v>
      </c>
      <c r="N173" s="6"/>
      <c r="O173" s="6"/>
      <c r="P173" s="7"/>
      <c r="Q173" s="7"/>
      <c r="R173" s="8" t="s">
        <v>29</v>
      </c>
      <c r="S173" s="6"/>
      <c r="T173" s="38">
        <f>+COUNTIF(Tabla133[[#This Row],[Concepto]:[Concepto3]],"Concepto Favorable")</f>
        <v>1</v>
      </c>
      <c r="U173" s="38">
        <f>+COUNTIF(Tabla133[[#This Row],[Concepto]:[Concepto3]],"Concepto No Favorable")</f>
        <v>0</v>
      </c>
      <c r="V173" s="38">
        <f>+COUNTIF(Tabla133[[#This Row],[Concepto]:[Concepto3]],"Sin meta asignada en el periodo")</f>
        <v>0</v>
      </c>
      <c r="W173" s="38">
        <f t="shared" si="2"/>
        <v>1</v>
      </c>
    </row>
    <row r="174" spans="1:23" s="38" customFormat="1" ht="59.95" customHeight="1" x14ac:dyDescent="0.3">
      <c r="A174" s="6" t="s">
        <v>53</v>
      </c>
      <c r="B174" s="6" t="s">
        <v>54</v>
      </c>
      <c r="C174" s="6" t="s">
        <v>226</v>
      </c>
      <c r="D174" s="6" t="s">
        <v>55</v>
      </c>
      <c r="E174" s="6" t="s">
        <v>312</v>
      </c>
      <c r="F174" s="7">
        <v>1</v>
      </c>
      <c r="G174" s="7">
        <v>1</v>
      </c>
      <c r="H174" s="8">
        <v>1</v>
      </c>
      <c r="I174" s="6" t="s">
        <v>28</v>
      </c>
      <c r="J174" s="6"/>
      <c r="K174" s="7"/>
      <c r="L174" s="7"/>
      <c r="M174" s="8" t="s">
        <v>29</v>
      </c>
      <c r="N174" s="6"/>
      <c r="O174" s="6"/>
      <c r="P174" s="7"/>
      <c r="Q174" s="7"/>
      <c r="R174" s="8" t="s">
        <v>29</v>
      </c>
      <c r="S174" s="6"/>
      <c r="T174" s="38">
        <f>+COUNTIF(Tabla133[[#This Row],[Concepto]:[Concepto3]],"Concepto Favorable")</f>
        <v>1</v>
      </c>
      <c r="U174" s="38">
        <f>+COUNTIF(Tabla133[[#This Row],[Concepto]:[Concepto3]],"Concepto No Favorable")</f>
        <v>0</v>
      </c>
      <c r="V174" s="38">
        <f>+COUNTIF(Tabla133[[#This Row],[Concepto]:[Concepto3]],"Sin meta asignada en el periodo")</f>
        <v>0</v>
      </c>
      <c r="W174" s="38">
        <f t="shared" si="2"/>
        <v>1</v>
      </c>
    </row>
    <row r="175" spans="1:23" s="38" customFormat="1" ht="59.95" customHeight="1" x14ac:dyDescent="0.3">
      <c r="A175" s="6" t="s">
        <v>56</v>
      </c>
      <c r="B175" s="6" t="s">
        <v>54</v>
      </c>
      <c r="C175" s="6" t="s">
        <v>226</v>
      </c>
      <c r="D175" s="6" t="s">
        <v>57</v>
      </c>
      <c r="E175" s="6" t="s">
        <v>314</v>
      </c>
      <c r="F175" s="7">
        <v>0</v>
      </c>
      <c r="G175" s="7">
        <v>0</v>
      </c>
      <c r="H175" s="8" t="s">
        <v>29</v>
      </c>
      <c r="I175" s="6" t="s">
        <v>32</v>
      </c>
      <c r="J175" s="6"/>
      <c r="K175" s="7"/>
      <c r="L175" s="7"/>
      <c r="M175" s="8" t="s">
        <v>29</v>
      </c>
      <c r="N175" s="6"/>
      <c r="O175" s="6"/>
      <c r="P175" s="7"/>
      <c r="Q175" s="7"/>
      <c r="R175" s="8" t="s">
        <v>29</v>
      </c>
      <c r="S175" s="6"/>
      <c r="T175" s="38">
        <f>+COUNTIF(Tabla133[[#This Row],[Concepto]:[Concepto3]],"Concepto Favorable")</f>
        <v>0</v>
      </c>
      <c r="U175" s="38">
        <f>+COUNTIF(Tabla133[[#This Row],[Concepto]:[Concepto3]],"Concepto No Favorable")</f>
        <v>0</v>
      </c>
      <c r="V175" s="38">
        <f>+COUNTIF(Tabla133[[#This Row],[Concepto]:[Concepto3]],"Sin meta asignada en el periodo")</f>
        <v>1</v>
      </c>
      <c r="W175" s="38">
        <f t="shared" si="2"/>
        <v>1</v>
      </c>
    </row>
    <row r="176" spans="1:23" s="38" customFormat="1" ht="59.95" customHeight="1" x14ac:dyDescent="0.3">
      <c r="A176" s="6" t="s">
        <v>58</v>
      </c>
      <c r="B176" s="6" t="s">
        <v>54</v>
      </c>
      <c r="C176" s="6" t="s">
        <v>226</v>
      </c>
      <c r="D176" s="6" t="s">
        <v>59</v>
      </c>
      <c r="E176" s="6"/>
      <c r="F176" s="7"/>
      <c r="G176" s="7"/>
      <c r="H176" s="8" t="s">
        <v>29</v>
      </c>
      <c r="I176" s="6"/>
      <c r="J176" s="6" t="s">
        <v>316</v>
      </c>
      <c r="K176" s="7">
        <v>3</v>
      </c>
      <c r="L176" s="7">
        <v>3</v>
      </c>
      <c r="M176" s="8">
        <v>1</v>
      </c>
      <c r="N176" s="6" t="s">
        <v>28</v>
      </c>
      <c r="O176" s="6"/>
      <c r="P176" s="7"/>
      <c r="Q176" s="7"/>
      <c r="R176" s="8" t="s">
        <v>29</v>
      </c>
      <c r="S176" s="6"/>
      <c r="T176" s="38">
        <f>+COUNTIF(Tabla133[[#This Row],[Concepto]:[Concepto3]],"Concepto Favorable")</f>
        <v>1</v>
      </c>
      <c r="U176" s="38">
        <f>+COUNTIF(Tabla133[[#This Row],[Concepto]:[Concepto3]],"Concepto No Favorable")</f>
        <v>0</v>
      </c>
      <c r="V176" s="38">
        <f>+COUNTIF(Tabla133[[#This Row],[Concepto]:[Concepto3]],"Sin meta asignada en el periodo")</f>
        <v>0</v>
      </c>
      <c r="W176" s="38">
        <f t="shared" si="2"/>
        <v>1</v>
      </c>
    </row>
    <row r="177" spans="1:23" s="38" customFormat="1" ht="59.95" customHeight="1" x14ac:dyDescent="0.3">
      <c r="A177" s="6" t="s">
        <v>97</v>
      </c>
      <c r="B177" s="6" t="s">
        <v>95</v>
      </c>
      <c r="C177" s="6" t="s">
        <v>226</v>
      </c>
      <c r="D177" s="6" t="s">
        <v>98</v>
      </c>
      <c r="E177" s="6"/>
      <c r="F177" s="7"/>
      <c r="G177" s="7"/>
      <c r="H177" s="8" t="s">
        <v>29</v>
      </c>
      <c r="I177" s="6"/>
      <c r="J177" s="6" t="s">
        <v>99</v>
      </c>
      <c r="K177" s="7">
        <v>3</v>
      </c>
      <c r="L177" s="7">
        <v>3</v>
      </c>
      <c r="M177" s="8">
        <v>1</v>
      </c>
      <c r="N177" s="6" t="s">
        <v>28</v>
      </c>
      <c r="O177" s="6"/>
      <c r="P177" s="7"/>
      <c r="Q177" s="7"/>
      <c r="R177" s="8" t="s">
        <v>29</v>
      </c>
      <c r="S177" s="6"/>
      <c r="T177" s="38">
        <f>+COUNTIF(Tabla133[[#This Row],[Concepto]:[Concepto3]],"Concepto Favorable")</f>
        <v>1</v>
      </c>
      <c r="U177" s="38">
        <f>+COUNTIF(Tabla133[[#This Row],[Concepto]:[Concepto3]],"Concepto No Favorable")</f>
        <v>0</v>
      </c>
      <c r="V177" s="38">
        <f>+COUNTIF(Tabla133[[#This Row],[Concepto]:[Concepto3]],"Sin meta asignada en el periodo")</f>
        <v>0</v>
      </c>
      <c r="W177" s="38">
        <f t="shared" si="2"/>
        <v>1</v>
      </c>
    </row>
    <row r="178" spans="1:23" s="38" customFormat="1" ht="59.95" customHeight="1" x14ac:dyDescent="0.3">
      <c r="A178" s="6" t="s">
        <v>104</v>
      </c>
      <c r="B178" s="6" t="s">
        <v>105</v>
      </c>
      <c r="C178" s="6" t="s">
        <v>226</v>
      </c>
      <c r="D178" s="6" t="s">
        <v>106</v>
      </c>
      <c r="E178" s="6" t="s">
        <v>338</v>
      </c>
      <c r="F178" s="7">
        <v>3</v>
      </c>
      <c r="G178" s="7">
        <v>3</v>
      </c>
      <c r="H178" s="8">
        <v>1</v>
      </c>
      <c r="I178" s="6" t="s">
        <v>28</v>
      </c>
      <c r="J178" s="6" t="s">
        <v>339</v>
      </c>
      <c r="K178" s="7">
        <v>1</v>
      </c>
      <c r="L178" s="7">
        <v>1</v>
      </c>
      <c r="M178" s="8">
        <v>1</v>
      </c>
      <c r="N178" s="6" t="s">
        <v>28</v>
      </c>
      <c r="O178" s="6"/>
      <c r="P178" s="7"/>
      <c r="Q178" s="7"/>
      <c r="R178" s="8" t="s">
        <v>29</v>
      </c>
      <c r="S178" s="6"/>
      <c r="T178" s="38">
        <f>+COUNTIF(Tabla133[[#This Row],[Concepto]:[Concepto3]],"Concepto Favorable")</f>
        <v>2</v>
      </c>
      <c r="U178" s="38">
        <f>+COUNTIF(Tabla133[[#This Row],[Concepto]:[Concepto3]],"Concepto No Favorable")</f>
        <v>0</v>
      </c>
      <c r="V178" s="38">
        <f>+COUNTIF(Tabla133[[#This Row],[Concepto]:[Concepto3]],"Sin meta asignada en el periodo")</f>
        <v>0</v>
      </c>
      <c r="W178" s="38">
        <f t="shared" si="2"/>
        <v>2</v>
      </c>
    </row>
    <row r="179" spans="1:23" s="38" customFormat="1" ht="59.95" customHeight="1" x14ac:dyDescent="0.3">
      <c r="A179" s="6" t="s">
        <v>109</v>
      </c>
      <c r="B179" s="6" t="s">
        <v>105</v>
      </c>
      <c r="C179" s="6" t="s">
        <v>226</v>
      </c>
      <c r="D179" s="6" t="s">
        <v>272</v>
      </c>
      <c r="E179" s="6" t="s">
        <v>341</v>
      </c>
      <c r="F179" s="7">
        <v>6</v>
      </c>
      <c r="G179" s="7">
        <v>6</v>
      </c>
      <c r="H179" s="8">
        <v>1</v>
      </c>
      <c r="I179" s="6" t="s">
        <v>28</v>
      </c>
      <c r="J179" s="6"/>
      <c r="K179" s="7"/>
      <c r="L179" s="7"/>
      <c r="M179" s="8" t="s">
        <v>29</v>
      </c>
      <c r="N179" s="6"/>
      <c r="O179" s="6"/>
      <c r="P179" s="7"/>
      <c r="Q179" s="7"/>
      <c r="R179" s="8" t="s">
        <v>29</v>
      </c>
      <c r="S179" s="6"/>
      <c r="T179" s="38">
        <f>+COUNTIF(Tabla133[[#This Row],[Concepto]:[Concepto3]],"Concepto Favorable")</f>
        <v>1</v>
      </c>
      <c r="U179" s="38">
        <f>+COUNTIF(Tabla133[[#This Row],[Concepto]:[Concepto3]],"Concepto No Favorable")</f>
        <v>0</v>
      </c>
      <c r="V179" s="38">
        <f>+COUNTIF(Tabla133[[#This Row],[Concepto]:[Concepto3]],"Sin meta asignada en el periodo")</f>
        <v>0</v>
      </c>
      <c r="W179" s="38">
        <f t="shared" si="2"/>
        <v>1</v>
      </c>
    </row>
    <row r="180" spans="1:23" s="38" customFormat="1" ht="59.95" customHeight="1" x14ac:dyDescent="0.3">
      <c r="A180" s="6" t="s">
        <v>110</v>
      </c>
      <c r="B180" s="6" t="s">
        <v>111</v>
      </c>
      <c r="C180" s="6" t="s">
        <v>226</v>
      </c>
      <c r="D180" s="6" t="s">
        <v>112</v>
      </c>
      <c r="E180" s="6" t="s">
        <v>358</v>
      </c>
      <c r="F180" s="7">
        <v>6</v>
      </c>
      <c r="G180" s="7">
        <v>6</v>
      </c>
      <c r="H180" s="8">
        <v>1</v>
      </c>
      <c r="I180" s="6" t="s">
        <v>28</v>
      </c>
      <c r="J180" s="6"/>
      <c r="K180" s="7"/>
      <c r="L180" s="7"/>
      <c r="M180" s="8" t="s">
        <v>29</v>
      </c>
      <c r="N180" s="6"/>
      <c r="O180" s="6"/>
      <c r="P180" s="7"/>
      <c r="Q180" s="7"/>
      <c r="R180" s="8" t="s">
        <v>29</v>
      </c>
      <c r="S180" s="6"/>
      <c r="T180" s="38">
        <f>+COUNTIF(Tabla133[[#This Row],[Concepto]:[Concepto3]],"Concepto Favorable")</f>
        <v>1</v>
      </c>
      <c r="U180" s="38">
        <f>+COUNTIF(Tabla133[[#This Row],[Concepto]:[Concepto3]],"Concepto No Favorable")</f>
        <v>0</v>
      </c>
      <c r="V180" s="38">
        <f>+COUNTIF(Tabla133[[#This Row],[Concepto]:[Concepto3]],"Sin meta asignada en el periodo")</f>
        <v>0</v>
      </c>
      <c r="W180" s="38">
        <f t="shared" si="2"/>
        <v>1</v>
      </c>
    </row>
    <row r="181" spans="1:23" s="38" customFormat="1" ht="59.95" customHeight="1" x14ac:dyDescent="0.3">
      <c r="A181" s="6" t="s">
        <v>114</v>
      </c>
      <c r="B181" s="6" t="s">
        <v>111</v>
      </c>
      <c r="C181" s="6" t="s">
        <v>226</v>
      </c>
      <c r="D181" s="6" t="s">
        <v>216</v>
      </c>
      <c r="E181" s="6"/>
      <c r="F181" s="7"/>
      <c r="G181" s="7"/>
      <c r="H181" s="8" t="s">
        <v>29</v>
      </c>
      <c r="I181" s="6"/>
      <c r="J181" s="6" t="s">
        <v>362</v>
      </c>
      <c r="K181" s="7">
        <v>3</v>
      </c>
      <c r="L181" s="7">
        <v>3</v>
      </c>
      <c r="M181" s="8">
        <v>1</v>
      </c>
      <c r="N181" s="6" t="s">
        <v>28</v>
      </c>
      <c r="O181" s="6"/>
      <c r="P181" s="7"/>
      <c r="Q181" s="7"/>
      <c r="R181" s="8" t="s">
        <v>29</v>
      </c>
      <c r="S181" s="6"/>
      <c r="T181" s="38">
        <f>+COUNTIF(Tabla133[[#This Row],[Concepto]:[Concepto3]],"Concepto Favorable")</f>
        <v>1</v>
      </c>
      <c r="U181" s="38">
        <f>+COUNTIF(Tabla133[[#This Row],[Concepto]:[Concepto3]],"Concepto No Favorable")</f>
        <v>0</v>
      </c>
      <c r="V181" s="38">
        <f>+COUNTIF(Tabla133[[#This Row],[Concepto]:[Concepto3]],"Sin meta asignada en el periodo")</f>
        <v>0</v>
      </c>
      <c r="W181" s="38">
        <f t="shared" si="2"/>
        <v>1</v>
      </c>
    </row>
    <row r="182" spans="1:23" s="38" customFormat="1" ht="59.95" customHeight="1" x14ac:dyDescent="0.3">
      <c r="A182" s="6" t="s">
        <v>70</v>
      </c>
      <c r="B182" s="6" t="s">
        <v>71</v>
      </c>
      <c r="C182" s="6" t="s">
        <v>226</v>
      </c>
      <c r="D182" s="6" t="s">
        <v>72</v>
      </c>
      <c r="E182" s="6" t="s">
        <v>363</v>
      </c>
      <c r="F182" s="7">
        <v>24</v>
      </c>
      <c r="G182" s="7">
        <v>24</v>
      </c>
      <c r="H182" s="8">
        <v>1</v>
      </c>
      <c r="I182" s="6" t="s">
        <v>28</v>
      </c>
      <c r="J182" s="6" t="s">
        <v>73</v>
      </c>
      <c r="K182" s="7">
        <v>1</v>
      </c>
      <c r="L182" s="7">
        <v>1</v>
      </c>
      <c r="M182" s="8">
        <v>1</v>
      </c>
      <c r="N182" s="6" t="s">
        <v>28</v>
      </c>
      <c r="O182" s="6" t="s">
        <v>364</v>
      </c>
      <c r="P182" s="7">
        <v>3</v>
      </c>
      <c r="Q182" s="7">
        <v>3</v>
      </c>
      <c r="R182" s="8">
        <v>1</v>
      </c>
      <c r="S182" s="6" t="s">
        <v>28</v>
      </c>
      <c r="T182" s="38">
        <f>+COUNTIF(Tabla133[[#This Row],[Concepto]:[Concepto3]],"Concepto Favorable")</f>
        <v>3</v>
      </c>
      <c r="U182" s="38">
        <f>+COUNTIF(Tabla133[[#This Row],[Concepto]:[Concepto3]],"Concepto No Favorable")</f>
        <v>0</v>
      </c>
      <c r="V182" s="38">
        <f>+COUNTIF(Tabla133[[#This Row],[Concepto]:[Concepto3]],"Sin meta asignada en el periodo")</f>
        <v>0</v>
      </c>
      <c r="W182" s="38">
        <f t="shared" si="2"/>
        <v>3</v>
      </c>
    </row>
    <row r="183" spans="1:23" s="38" customFormat="1" ht="59.95" customHeight="1" x14ac:dyDescent="0.3">
      <c r="A183" s="6" t="s">
        <v>74</v>
      </c>
      <c r="B183" s="6" t="s">
        <v>71</v>
      </c>
      <c r="C183" s="6" t="s">
        <v>226</v>
      </c>
      <c r="D183" s="6" t="s">
        <v>75</v>
      </c>
      <c r="E183" s="6" t="s">
        <v>363</v>
      </c>
      <c r="F183" s="7">
        <v>24</v>
      </c>
      <c r="G183" s="7">
        <v>24</v>
      </c>
      <c r="H183" s="8">
        <v>1</v>
      </c>
      <c r="I183" s="6" t="s">
        <v>28</v>
      </c>
      <c r="J183" s="6"/>
      <c r="K183" s="7"/>
      <c r="L183" s="7"/>
      <c r="M183" s="8" t="s">
        <v>29</v>
      </c>
      <c r="N183" s="6"/>
      <c r="O183" s="6" t="s">
        <v>364</v>
      </c>
      <c r="P183" s="7">
        <v>3</v>
      </c>
      <c r="Q183" s="7">
        <v>3</v>
      </c>
      <c r="R183" s="8">
        <v>1</v>
      </c>
      <c r="S183" s="6" t="s">
        <v>28</v>
      </c>
      <c r="T183" s="38">
        <f>+COUNTIF(Tabla133[[#This Row],[Concepto]:[Concepto3]],"Concepto Favorable")</f>
        <v>2</v>
      </c>
      <c r="U183" s="38">
        <f>+COUNTIF(Tabla133[[#This Row],[Concepto]:[Concepto3]],"Concepto No Favorable")</f>
        <v>0</v>
      </c>
      <c r="V183" s="38">
        <f>+COUNTIF(Tabla133[[#This Row],[Concepto]:[Concepto3]],"Sin meta asignada en el periodo")</f>
        <v>0</v>
      </c>
      <c r="W183" s="38">
        <f t="shared" si="2"/>
        <v>2</v>
      </c>
    </row>
    <row r="184" spans="1:23" s="38" customFormat="1" ht="59.95" customHeight="1" x14ac:dyDescent="0.3">
      <c r="A184" s="6" t="s">
        <v>265</v>
      </c>
      <c r="B184" s="6" t="s">
        <v>27</v>
      </c>
      <c r="C184" s="6" t="s">
        <v>227</v>
      </c>
      <c r="D184" s="6" t="s">
        <v>96</v>
      </c>
      <c r="E184" s="6"/>
      <c r="F184" s="7"/>
      <c r="G184" s="7"/>
      <c r="H184" s="8" t="s">
        <v>29</v>
      </c>
      <c r="I184" s="6"/>
      <c r="J184" s="6"/>
      <c r="K184" s="7"/>
      <c r="L184" s="7"/>
      <c r="M184" s="8" t="s">
        <v>29</v>
      </c>
      <c r="N184" s="6"/>
      <c r="O184" s="6" t="s">
        <v>294</v>
      </c>
      <c r="P184" s="7">
        <v>1</v>
      </c>
      <c r="Q184" s="7">
        <v>1</v>
      </c>
      <c r="R184" s="8">
        <v>1</v>
      </c>
      <c r="S184" s="6" t="s">
        <v>28</v>
      </c>
      <c r="T184" s="38">
        <f>+COUNTIF(Tabla133[[#This Row],[Concepto]:[Concepto3]],"Concepto Favorable")</f>
        <v>1</v>
      </c>
      <c r="U184" s="38">
        <f>+COUNTIF(Tabla133[[#This Row],[Concepto]:[Concepto3]],"Concepto No Favorable")</f>
        <v>0</v>
      </c>
      <c r="V184" s="38">
        <f>+COUNTIF(Tabla133[[#This Row],[Concepto]:[Concepto3]],"Sin meta asignada en el periodo")</f>
        <v>0</v>
      </c>
      <c r="W184" s="38">
        <f t="shared" si="2"/>
        <v>1</v>
      </c>
    </row>
    <row r="185" spans="1:23" s="38" customFormat="1" ht="59.95" customHeight="1" x14ac:dyDescent="0.3">
      <c r="A185" s="6" t="s">
        <v>184</v>
      </c>
      <c r="B185" s="6" t="s">
        <v>185</v>
      </c>
      <c r="C185" s="6" t="s">
        <v>227</v>
      </c>
      <c r="D185" s="6" t="s">
        <v>186</v>
      </c>
      <c r="E185" s="6" t="s">
        <v>308</v>
      </c>
      <c r="F185" s="7">
        <v>3</v>
      </c>
      <c r="G185" s="7">
        <v>3</v>
      </c>
      <c r="H185" s="8">
        <v>1</v>
      </c>
      <c r="I185" s="6" t="s">
        <v>28</v>
      </c>
      <c r="J185" s="6"/>
      <c r="K185" s="7"/>
      <c r="L185" s="7"/>
      <c r="M185" s="8" t="s">
        <v>29</v>
      </c>
      <c r="N185" s="6"/>
      <c r="O185" s="6"/>
      <c r="P185" s="7"/>
      <c r="Q185" s="7"/>
      <c r="R185" s="8" t="s">
        <v>29</v>
      </c>
      <c r="S185" s="6"/>
      <c r="T185" s="38">
        <f>+COUNTIF(Tabla133[[#This Row],[Concepto]:[Concepto3]],"Concepto Favorable")</f>
        <v>1</v>
      </c>
      <c r="U185" s="38">
        <f>+COUNTIF(Tabla133[[#This Row],[Concepto]:[Concepto3]],"Concepto No Favorable")</f>
        <v>0</v>
      </c>
      <c r="V185" s="38">
        <f>+COUNTIF(Tabla133[[#This Row],[Concepto]:[Concepto3]],"Sin meta asignada en el periodo")</f>
        <v>0</v>
      </c>
      <c r="W185" s="38">
        <f t="shared" si="2"/>
        <v>1</v>
      </c>
    </row>
    <row r="186" spans="1:23" s="38" customFormat="1" ht="59.95" customHeight="1" x14ac:dyDescent="0.3">
      <c r="A186" s="6" t="s">
        <v>187</v>
      </c>
      <c r="B186" s="6" t="s">
        <v>185</v>
      </c>
      <c r="C186" s="6" t="s">
        <v>227</v>
      </c>
      <c r="D186" s="6" t="s">
        <v>188</v>
      </c>
      <c r="E186" s="6" t="s">
        <v>309</v>
      </c>
      <c r="F186" s="7">
        <v>0</v>
      </c>
      <c r="G186" s="7">
        <v>0</v>
      </c>
      <c r="H186" s="8" t="s">
        <v>29</v>
      </c>
      <c r="I186" s="6" t="s">
        <v>32</v>
      </c>
      <c r="J186" s="6"/>
      <c r="K186" s="7"/>
      <c r="L186" s="7"/>
      <c r="M186" s="8" t="s">
        <v>29</v>
      </c>
      <c r="N186" s="6"/>
      <c r="O186" s="6"/>
      <c r="P186" s="7"/>
      <c r="Q186" s="7"/>
      <c r="R186" s="8" t="s">
        <v>29</v>
      </c>
      <c r="S186" s="6"/>
      <c r="T186" s="38">
        <f>+COUNTIF(Tabla133[[#This Row],[Concepto]:[Concepto3]],"Concepto Favorable")</f>
        <v>0</v>
      </c>
      <c r="U186" s="38">
        <f>+COUNTIF(Tabla133[[#This Row],[Concepto]:[Concepto3]],"Concepto No Favorable")</f>
        <v>0</v>
      </c>
      <c r="V186" s="38">
        <f>+COUNTIF(Tabla133[[#This Row],[Concepto]:[Concepto3]],"Sin meta asignada en el periodo")</f>
        <v>1</v>
      </c>
      <c r="W186" s="38">
        <f t="shared" si="2"/>
        <v>1</v>
      </c>
    </row>
    <row r="187" spans="1:23" s="38" customFormat="1" ht="59.95" customHeight="1" x14ac:dyDescent="0.3">
      <c r="A187" s="6" t="s">
        <v>189</v>
      </c>
      <c r="B187" s="6" t="s">
        <v>185</v>
      </c>
      <c r="C187" s="6" t="s">
        <v>227</v>
      </c>
      <c r="D187" s="6" t="s">
        <v>190</v>
      </c>
      <c r="E187" s="6" t="s">
        <v>310</v>
      </c>
      <c r="F187" s="7">
        <v>3</v>
      </c>
      <c r="G187" s="7">
        <v>3</v>
      </c>
      <c r="H187" s="8">
        <v>1</v>
      </c>
      <c r="I187" s="6" t="s">
        <v>28</v>
      </c>
      <c r="J187" s="6"/>
      <c r="K187" s="7"/>
      <c r="L187" s="7"/>
      <c r="M187" s="8" t="s">
        <v>29</v>
      </c>
      <c r="N187" s="6"/>
      <c r="O187" s="6"/>
      <c r="P187" s="7"/>
      <c r="Q187" s="7"/>
      <c r="R187" s="8" t="s">
        <v>29</v>
      </c>
      <c r="S187" s="6"/>
      <c r="T187" s="38">
        <f>+COUNTIF(Tabla133[[#This Row],[Concepto]:[Concepto3]],"Concepto Favorable")</f>
        <v>1</v>
      </c>
      <c r="U187" s="38">
        <f>+COUNTIF(Tabla133[[#This Row],[Concepto]:[Concepto3]],"Concepto No Favorable")</f>
        <v>0</v>
      </c>
      <c r="V187" s="38">
        <f>+COUNTIF(Tabla133[[#This Row],[Concepto]:[Concepto3]],"Sin meta asignada en el periodo")</f>
        <v>0</v>
      </c>
      <c r="W187" s="38">
        <f t="shared" si="2"/>
        <v>1</v>
      </c>
    </row>
    <row r="188" spans="1:23" s="38" customFormat="1" ht="59.95" customHeight="1" x14ac:dyDescent="0.3">
      <c r="A188" s="6" t="s">
        <v>191</v>
      </c>
      <c r="B188" s="6" t="s">
        <v>185</v>
      </c>
      <c r="C188" s="6" t="s">
        <v>227</v>
      </c>
      <c r="D188" s="6" t="s">
        <v>192</v>
      </c>
      <c r="E188" s="6" t="s">
        <v>311</v>
      </c>
      <c r="F188" s="7">
        <v>3</v>
      </c>
      <c r="G188" s="7">
        <v>3</v>
      </c>
      <c r="H188" s="8">
        <v>1</v>
      </c>
      <c r="I188" s="6" t="s">
        <v>28</v>
      </c>
      <c r="J188" s="6"/>
      <c r="K188" s="7"/>
      <c r="L188" s="7"/>
      <c r="M188" s="8" t="s">
        <v>29</v>
      </c>
      <c r="N188" s="6"/>
      <c r="O188" s="6"/>
      <c r="P188" s="7"/>
      <c r="Q188" s="7"/>
      <c r="R188" s="8" t="s">
        <v>29</v>
      </c>
      <c r="S188" s="6"/>
      <c r="T188" s="38">
        <f>+COUNTIF(Tabla133[[#This Row],[Concepto]:[Concepto3]],"Concepto Favorable")</f>
        <v>1</v>
      </c>
      <c r="U188" s="38">
        <f>+COUNTIF(Tabla133[[#This Row],[Concepto]:[Concepto3]],"Concepto No Favorable")</f>
        <v>0</v>
      </c>
      <c r="V188" s="38">
        <f>+COUNTIF(Tabla133[[#This Row],[Concepto]:[Concepto3]],"Sin meta asignada en el periodo")</f>
        <v>0</v>
      </c>
      <c r="W188" s="38">
        <f t="shared" si="2"/>
        <v>1</v>
      </c>
    </row>
    <row r="189" spans="1:23" s="38" customFormat="1" ht="59.95" customHeight="1" x14ac:dyDescent="0.3">
      <c r="A189" s="6" t="s">
        <v>53</v>
      </c>
      <c r="B189" s="6" t="s">
        <v>54</v>
      </c>
      <c r="C189" s="6" t="s">
        <v>227</v>
      </c>
      <c r="D189" s="6" t="s">
        <v>55</v>
      </c>
      <c r="E189" s="6" t="s">
        <v>312</v>
      </c>
      <c r="F189" s="7">
        <v>1</v>
      </c>
      <c r="G189" s="7">
        <v>1</v>
      </c>
      <c r="H189" s="8">
        <v>1</v>
      </c>
      <c r="I189" s="6" t="s">
        <v>28</v>
      </c>
      <c r="J189" s="6"/>
      <c r="K189" s="7"/>
      <c r="L189" s="7"/>
      <c r="M189" s="8" t="s">
        <v>29</v>
      </c>
      <c r="N189" s="6"/>
      <c r="O189" s="6"/>
      <c r="P189" s="7"/>
      <c r="Q189" s="7"/>
      <c r="R189" s="8" t="s">
        <v>29</v>
      </c>
      <c r="S189" s="6"/>
      <c r="T189" s="38">
        <f>+COUNTIF(Tabla133[[#This Row],[Concepto]:[Concepto3]],"Concepto Favorable")</f>
        <v>1</v>
      </c>
      <c r="U189" s="38">
        <f>+COUNTIF(Tabla133[[#This Row],[Concepto]:[Concepto3]],"Concepto No Favorable")</f>
        <v>0</v>
      </c>
      <c r="V189" s="38">
        <f>+COUNTIF(Tabla133[[#This Row],[Concepto]:[Concepto3]],"Sin meta asignada en el periodo")</f>
        <v>0</v>
      </c>
      <c r="W189" s="38">
        <f t="shared" si="2"/>
        <v>1</v>
      </c>
    </row>
    <row r="190" spans="1:23" s="38" customFormat="1" ht="59.95" customHeight="1" x14ac:dyDescent="0.3">
      <c r="A190" s="6" t="s">
        <v>56</v>
      </c>
      <c r="B190" s="6" t="s">
        <v>54</v>
      </c>
      <c r="C190" s="6" t="s">
        <v>227</v>
      </c>
      <c r="D190" s="6" t="s">
        <v>57</v>
      </c>
      <c r="E190" s="6" t="s">
        <v>314</v>
      </c>
      <c r="F190" s="7">
        <v>0</v>
      </c>
      <c r="G190" s="7">
        <v>0</v>
      </c>
      <c r="H190" s="8" t="s">
        <v>29</v>
      </c>
      <c r="I190" s="6" t="s">
        <v>28</v>
      </c>
      <c r="J190" s="6"/>
      <c r="K190" s="7"/>
      <c r="L190" s="7"/>
      <c r="M190" s="8" t="s">
        <v>29</v>
      </c>
      <c r="N190" s="6"/>
      <c r="O190" s="6"/>
      <c r="P190" s="7"/>
      <c r="Q190" s="7"/>
      <c r="R190" s="8" t="s">
        <v>29</v>
      </c>
      <c r="S190" s="6"/>
      <c r="T190" s="38">
        <f>+COUNTIF(Tabla133[[#This Row],[Concepto]:[Concepto3]],"Concepto Favorable")</f>
        <v>1</v>
      </c>
      <c r="U190" s="38">
        <f>+COUNTIF(Tabla133[[#This Row],[Concepto]:[Concepto3]],"Concepto No Favorable")</f>
        <v>0</v>
      </c>
      <c r="V190" s="38">
        <f>+COUNTIF(Tabla133[[#This Row],[Concepto]:[Concepto3]],"Sin meta asignada en el periodo")</f>
        <v>0</v>
      </c>
      <c r="W190" s="38">
        <f t="shared" si="2"/>
        <v>1</v>
      </c>
    </row>
    <row r="191" spans="1:23" s="38" customFormat="1" ht="59.95" customHeight="1" x14ac:dyDescent="0.3">
      <c r="A191" s="6" t="s">
        <v>58</v>
      </c>
      <c r="B191" s="6" t="s">
        <v>54</v>
      </c>
      <c r="C191" s="6" t="s">
        <v>227</v>
      </c>
      <c r="D191" s="6" t="s">
        <v>59</v>
      </c>
      <c r="E191" s="6"/>
      <c r="F191" s="7"/>
      <c r="G191" s="7"/>
      <c r="H191" s="8" t="s">
        <v>29</v>
      </c>
      <c r="I191" s="6"/>
      <c r="J191" s="6" t="s">
        <v>316</v>
      </c>
      <c r="K191" s="7">
        <v>1</v>
      </c>
      <c r="L191" s="7">
        <v>1</v>
      </c>
      <c r="M191" s="8">
        <v>1</v>
      </c>
      <c r="N191" s="6" t="s">
        <v>28</v>
      </c>
      <c r="O191" s="6"/>
      <c r="P191" s="7"/>
      <c r="Q191" s="7"/>
      <c r="R191" s="8" t="s">
        <v>29</v>
      </c>
      <c r="S191" s="6"/>
      <c r="T191" s="38">
        <f>+COUNTIF(Tabla133[[#This Row],[Concepto]:[Concepto3]],"Concepto Favorable")</f>
        <v>1</v>
      </c>
      <c r="U191" s="38">
        <f>+COUNTIF(Tabla133[[#This Row],[Concepto]:[Concepto3]],"Concepto No Favorable")</f>
        <v>0</v>
      </c>
      <c r="V191" s="38">
        <f>+COUNTIF(Tabla133[[#This Row],[Concepto]:[Concepto3]],"Sin meta asignada en el periodo")</f>
        <v>0</v>
      </c>
      <c r="W191" s="38">
        <f t="shared" si="2"/>
        <v>1</v>
      </c>
    </row>
    <row r="192" spans="1:23" s="38" customFormat="1" ht="59.95" customHeight="1" x14ac:dyDescent="0.3">
      <c r="A192" s="6" t="s">
        <v>97</v>
      </c>
      <c r="B192" s="6" t="s">
        <v>95</v>
      </c>
      <c r="C192" s="6" t="s">
        <v>227</v>
      </c>
      <c r="D192" s="6" t="s">
        <v>98</v>
      </c>
      <c r="E192" s="6"/>
      <c r="F192" s="7"/>
      <c r="G192" s="7"/>
      <c r="H192" s="8" t="s">
        <v>29</v>
      </c>
      <c r="I192" s="6"/>
      <c r="J192" s="6" t="s">
        <v>99</v>
      </c>
      <c r="K192" s="7">
        <v>1</v>
      </c>
      <c r="L192" s="7">
        <v>1</v>
      </c>
      <c r="M192" s="8">
        <v>1</v>
      </c>
      <c r="N192" s="6" t="s">
        <v>28</v>
      </c>
      <c r="O192" s="6"/>
      <c r="P192" s="7"/>
      <c r="Q192" s="7"/>
      <c r="R192" s="8" t="s">
        <v>29</v>
      </c>
      <c r="S192" s="6"/>
      <c r="T192" s="38">
        <f>+COUNTIF(Tabla133[[#This Row],[Concepto]:[Concepto3]],"Concepto Favorable")</f>
        <v>1</v>
      </c>
      <c r="U192" s="38">
        <f>+COUNTIF(Tabla133[[#This Row],[Concepto]:[Concepto3]],"Concepto No Favorable")</f>
        <v>0</v>
      </c>
      <c r="V192" s="38">
        <f>+COUNTIF(Tabla133[[#This Row],[Concepto]:[Concepto3]],"Sin meta asignada en el periodo")</f>
        <v>0</v>
      </c>
      <c r="W192" s="38">
        <f t="shared" si="2"/>
        <v>1</v>
      </c>
    </row>
    <row r="193" spans="1:23" s="38" customFormat="1" ht="59.95" customHeight="1" x14ac:dyDescent="0.3">
      <c r="A193" s="6" t="s">
        <v>104</v>
      </c>
      <c r="B193" s="6" t="s">
        <v>105</v>
      </c>
      <c r="C193" s="6" t="s">
        <v>227</v>
      </c>
      <c r="D193" s="6" t="s">
        <v>106</v>
      </c>
      <c r="E193" s="6" t="s">
        <v>338</v>
      </c>
      <c r="F193" s="7">
        <v>2</v>
      </c>
      <c r="G193" s="7">
        <v>2</v>
      </c>
      <c r="H193" s="8">
        <v>1</v>
      </c>
      <c r="I193" s="6" t="s">
        <v>28</v>
      </c>
      <c r="J193" s="6" t="s">
        <v>339</v>
      </c>
      <c r="K193" s="7">
        <v>1</v>
      </c>
      <c r="L193" s="7">
        <v>1</v>
      </c>
      <c r="M193" s="8">
        <v>1</v>
      </c>
      <c r="N193" s="6" t="s">
        <v>28</v>
      </c>
      <c r="O193" s="6"/>
      <c r="P193" s="7"/>
      <c r="Q193" s="7"/>
      <c r="R193" s="8" t="s">
        <v>29</v>
      </c>
      <c r="S193" s="6"/>
      <c r="T193" s="38">
        <f>+COUNTIF(Tabla133[[#This Row],[Concepto]:[Concepto3]],"Concepto Favorable")</f>
        <v>2</v>
      </c>
      <c r="U193" s="38">
        <f>+COUNTIF(Tabla133[[#This Row],[Concepto]:[Concepto3]],"Concepto No Favorable")</f>
        <v>0</v>
      </c>
      <c r="V193" s="38">
        <f>+COUNTIF(Tabla133[[#This Row],[Concepto]:[Concepto3]],"Sin meta asignada en el periodo")</f>
        <v>0</v>
      </c>
      <c r="W193" s="38">
        <f t="shared" si="2"/>
        <v>2</v>
      </c>
    </row>
    <row r="194" spans="1:23" s="38" customFormat="1" ht="59.95" customHeight="1" x14ac:dyDescent="0.3">
      <c r="A194" s="6" t="s">
        <v>109</v>
      </c>
      <c r="B194" s="6" t="s">
        <v>105</v>
      </c>
      <c r="C194" s="6" t="s">
        <v>227</v>
      </c>
      <c r="D194" s="6" t="s">
        <v>272</v>
      </c>
      <c r="E194" s="6" t="s">
        <v>341</v>
      </c>
      <c r="F194" s="7">
        <v>3</v>
      </c>
      <c r="G194" s="7">
        <v>3</v>
      </c>
      <c r="H194" s="8">
        <v>1</v>
      </c>
      <c r="I194" s="6" t="s">
        <v>28</v>
      </c>
      <c r="J194" s="6"/>
      <c r="K194" s="7"/>
      <c r="L194" s="7"/>
      <c r="M194" s="8" t="s">
        <v>29</v>
      </c>
      <c r="N194" s="6"/>
      <c r="O194" s="6"/>
      <c r="P194" s="7"/>
      <c r="Q194" s="7"/>
      <c r="R194" s="8" t="s">
        <v>29</v>
      </c>
      <c r="S194" s="6"/>
      <c r="T194" s="38">
        <f>+COUNTIF(Tabla133[[#This Row],[Concepto]:[Concepto3]],"Concepto Favorable")</f>
        <v>1</v>
      </c>
      <c r="U194" s="38">
        <f>+COUNTIF(Tabla133[[#This Row],[Concepto]:[Concepto3]],"Concepto No Favorable")</f>
        <v>0</v>
      </c>
      <c r="V194" s="38">
        <f>+COUNTIF(Tabla133[[#This Row],[Concepto]:[Concepto3]],"Sin meta asignada en el periodo")</f>
        <v>0</v>
      </c>
      <c r="W194" s="38">
        <f t="shared" si="2"/>
        <v>1</v>
      </c>
    </row>
    <row r="195" spans="1:23" s="38" customFormat="1" ht="59.95" customHeight="1" x14ac:dyDescent="0.3">
      <c r="A195" s="6" t="s">
        <v>110</v>
      </c>
      <c r="B195" s="6" t="s">
        <v>111</v>
      </c>
      <c r="C195" s="6" t="s">
        <v>227</v>
      </c>
      <c r="D195" s="6" t="s">
        <v>112</v>
      </c>
      <c r="E195" s="6" t="s">
        <v>358</v>
      </c>
      <c r="F195" s="7">
        <v>5</v>
      </c>
      <c r="G195" s="7">
        <v>5</v>
      </c>
      <c r="H195" s="8">
        <v>1</v>
      </c>
      <c r="I195" s="6" t="s">
        <v>28</v>
      </c>
      <c r="J195" s="6"/>
      <c r="K195" s="7"/>
      <c r="L195" s="7"/>
      <c r="M195" s="8" t="s">
        <v>29</v>
      </c>
      <c r="N195" s="6"/>
      <c r="O195" s="6"/>
      <c r="P195" s="7"/>
      <c r="Q195" s="7"/>
      <c r="R195" s="8" t="s">
        <v>29</v>
      </c>
      <c r="S195" s="6"/>
      <c r="T195" s="38">
        <f>+COUNTIF(Tabla133[[#This Row],[Concepto]:[Concepto3]],"Concepto Favorable")</f>
        <v>1</v>
      </c>
      <c r="U195" s="38">
        <f>+COUNTIF(Tabla133[[#This Row],[Concepto]:[Concepto3]],"Concepto No Favorable")</f>
        <v>0</v>
      </c>
      <c r="V195" s="38">
        <f>+COUNTIF(Tabla133[[#This Row],[Concepto]:[Concepto3]],"Sin meta asignada en el periodo")</f>
        <v>0</v>
      </c>
      <c r="W195" s="38">
        <f t="shared" si="2"/>
        <v>1</v>
      </c>
    </row>
    <row r="196" spans="1:23" s="38" customFormat="1" ht="59.95" customHeight="1" x14ac:dyDescent="0.3">
      <c r="A196" s="6" t="s">
        <v>114</v>
      </c>
      <c r="B196" s="6" t="s">
        <v>111</v>
      </c>
      <c r="C196" s="6" t="s">
        <v>227</v>
      </c>
      <c r="D196" s="6" t="s">
        <v>216</v>
      </c>
      <c r="E196" s="6"/>
      <c r="F196" s="7"/>
      <c r="G196" s="7"/>
      <c r="H196" s="8" t="s">
        <v>29</v>
      </c>
      <c r="I196" s="6"/>
      <c r="J196" s="6" t="s">
        <v>362</v>
      </c>
      <c r="K196" s="7">
        <v>0</v>
      </c>
      <c r="L196" s="7">
        <v>0</v>
      </c>
      <c r="M196" s="8" t="s">
        <v>29</v>
      </c>
      <c r="N196" s="6" t="s">
        <v>28</v>
      </c>
      <c r="O196" s="6"/>
      <c r="P196" s="7"/>
      <c r="Q196" s="7"/>
      <c r="R196" s="8" t="s">
        <v>29</v>
      </c>
      <c r="S196" s="6"/>
      <c r="T196" s="38">
        <f>+COUNTIF(Tabla133[[#This Row],[Concepto]:[Concepto3]],"Concepto Favorable")</f>
        <v>1</v>
      </c>
      <c r="U196" s="38">
        <f>+COUNTIF(Tabla133[[#This Row],[Concepto]:[Concepto3]],"Concepto No Favorable")</f>
        <v>0</v>
      </c>
      <c r="V196" s="38">
        <f>+COUNTIF(Tabla133[[#This Row],[Concepto]:[Concepto3]],"Sin meta asignada en el periodo")</f>
        <v>0</v>
      </c>
      <c r="W196" s="38">
        <f t="shared" si="2"/>
        <v>1</v>
      </c>
    </row>
    <row r="197" spans="1:23" s="38" customFormat="1" ht="59.95" customHeight="1" x14ac:dyDescent="0.3">
      <c r="A197" s="6" t="s">
        <v>70</v>
      </c>
      <c r="B197" s="6" t="s">
        <v>71</v>
      </c>
      <c r="C197" s="6" t="s">
        <v>227</v>
      </c>
      <c r="D197" s="6" t="s">
        <v>72</v>
      </c>
      <c r="E197" s="6" t="s">
        <v>363</v>
      </c>
      <c r="F197" s="7">
        <v>24</v>
      </c>
      <c r="G197" s="7">
        <v>24</v>
      </c>
      <c r="H197" s="8">
        <v>1</v>
      </c>
      <c r="I197" s="6" t="s">
        <v>28</v>
      </c>
      <c r="J197" s="6" t="s">
        <v>73</v>
      </c>
      <c r="K197" s="7">
        <v>3</v>
      </c>
      <c r="L197" s="7">
        <v>3</v>
      </c>
      <c r="M197" s="8">
        <v>1</v>
      </c>
      <c r="N197" s="6" t="s">
        <v>28</v>
      </c>
      <c r="O197" s="6" t="s">
        <v>364</v>
      </c>
      <c r="P197" s="7">
        <v>3</v>
      </c>
      <c r="Q197" s="7">
        <v>3</v>
      </c>
      <c r="R197" s="8">
        <v>1</v>
      </c>
      <c r="S197" s="6" t="s">
        <v>28</v>
      </c>
      <c r="T197" s="38">
        <f>+COUNTIF(Tabla133[[#This Row],[Concepto]:[Concepto3]],"Concepto Favorable")</f>
        <v>3</v>
      </c>
      <c r="U197" s="38">
        <f>+COUNTIF(Tabla133[[#This Row],[Concepto]:[Concepto3]],"Concepto No Favorable")</f>
        <v>0</v>
      </c>
      <c r="V197" s="38">
        <f>+COUNTIF(Tabla133[[#This Row],[Concepto]:[Concepto3]],"Sin meta asignada en el periodo")</f>
        <v>0</v>
      </c>
      <c r="W197" s="38">
        <f t="shared" ref="W197:W260" si="3">+T197+V197</f>
        <v>3</v>
      </c>
    </row>
    <row r="198" spans="1:23" s="38" customFormat="1" ht="59.95" customHeight="1" x14ac:dyDescent="0.3">
      <c r="A198" s="6" t="s">
        <v>74</v>
      </c>
      <c r="B198" s="6" t="s">
        <v>71</v>
      </c>
      <c r="C198" s="6" t="s">
        <v>227</v>
      </c>
      <c r="D198" s="6" t="s">
        <v>75</v>
      </c>
      <c r="E198" s="6" t="s">
        <v>363</v>
      </c>
      <c r="F198" s="7">
        <v>24</v>
      </c>
      <c r="G198" s="7">
        <v>24</v>
      </c>
      <c r="H198" s="8">
        <v>1</v>
      </c>
      <c r="I198" s="6" t="s">
        <v>28</v>
      </c>
      <c r="J198" s="6"/>
      <c r="K198" s="7"/>
      <c r="L198" s="7"/>
      <c r="M198" s="8" t="s">
        <v>29</v>
      </c>
      <c r="N198" s="6"/>
      <c r="O198" s="6" t="s">
        <v>364</v>
      </c>
      <c r="P198" s="7">
        <v>3</v>
      </c>
      <c r="Q198" s="7">
        <v>3</v>
      </c>
      <c r="R198" s="8">
        <v>1</v>
      </c>
      <c r="S198" s="6" t="s">
        <v>28</v>
      </c>
      <c r="T198" s="38">
        <f>+COUNTIF(Tabla133[[#This Row],[Concepto]:[Concepto3]],"Concepto Favorable")</f>
        <v>2</v>
      </c>
      <c r="U198" s="38">
        <f>+COUNTIF(Tabla133[[#This Row],[Concepto]:[Concepto3]],"Concepto No Favorable")</f>
        <v>0</v>
      </c>
      <c r="V198" s="38">
        <f>+COUNTIF(Tabla133[[#This Row],[Concepto]:[Concepto3]],"Sin meta asignada en el periodo")</f>
        <v>0</v>
      </c>
      <c r="W198" s="38">
        <f t="shared" si="3"/>
        <v>2</v>
      </c>
    </row>
    <row r="199" spans="1:23" s="38" customFormat="1" ht="59.95" customHeight="1" x14ac:dyDescent="0.3">
      <c r="A199" s="6" t="s">
        <v>265</v>
      </c>
      <c r="B199" s="6" t="s">
        <v>27</v>
      </c>
      <c r="C199" s="6" t="s">
        <v>4</v>
      </c>
      <c r="D199" s="6" t="s">
        <v>96</v>
      </c>
      <c r="E199" s="6"/>
      <c r="F199" s="7"/>
      <c r="G199" s="7"/>
      <c r="H199" s="8" t="s">
        <v>29</v>
      </c>
      <c r="I199" s="6"/>
      <c r="J199" s="6"/>
      <c r="K199" s="7"/>
      <c r="L199" s="7"/>
      <c r="M199" s="8" t="s">
        <v>29</v>
      </c>
      <c r="N199" s="6"/>
      <c r="O199" s="6" t="s">
        <v>294</v>
      </c>
      <c r="P199" s="7">
        <v>1</v>
      </c>
      <c r="Q199" s="7">
        <v>1</v>
      </c>
      <c r="R199" s="8">
        <v>1</v>
      </c>
      <c r="S199" s="6" t="s">
        <v>28</v>
      </c>
      <c r="T199" s="38">
        <f>+COUNTIF(Tabla133[[#This Row],[Concepto]:[Concepto3]],"Concepto Favorable")</f>
        <v>1</v>
      </c>
      <c r="U199" s="38">
        <f>+COUNTIF(Tabla133[[#This Row],[Concepto]:[Concepto3]],"Concepto No Favorable")</f>
        <v>0</v>
      </c>
      <c r="V199" s="38">
        <f>+COUNTIF(Tabla133[[#This Row],[Concepto]:[Concepto3]],"Sin meta asignada en el periodo")</f>
        <v>0</v>
      </c>
      <c r="W199" s="38">
        <f t="shared" si="3"/>
        <v>1</v>
      </c>
    </row>
    <row r="200" spans="1:23" s="38" customFormat="1" ht="59.95" customHeight="1" x14ac:dyDescent="0.3">
      <c r="A200" s="6" t="s">
        <v>184</v>
      </c>
      <c r="B200" s="6" t="s">
        <v>185</v>
      </c>
      <c r="C200" s="6" t="s">
        <v>4</v>
      </c>
      <c r="D200" s="6" t="s">
        <v>186</v>
      </c>
      <c r="E200" s="6" t="s">
        <v>308</v>
      </c>
      <c r="F200" s="7">
        <v>3</v>
      </c>
      <c r="G200" s="7">
        <v>3</v>
      </c>
      <c r="H200" s="8">
        <v>1</v>
      </c>
      <c r="I200" s="6" t="s">
        <v>28</v>
      </c>
      <c r="J200" s="6"/>
      <c r="K200" s="7"/>
      <c r="L200" s="7"/>
      <c r="M200" s="8" t="s">
        <v>29</v>
      </c>
      <c r="N200" s="6"/>
      <c r="O200" s="6"/>
      <c r="P200" s="7"/>
      <c r="Q200" s="7"/>
      <c r="R200" s="8" t="s">
        <v>29</v>
      </c>
      <c r="S200" s="6"/>
      <c r="T200" s="38">
        <f>+COUNTIF(Tabla133[[#This Row],[Concepto]:[Concepto3]],"Concepto Favorable")</f>
        <v>1</v>
      </c>
      <c r="U200" s="38">
        <f>+COUNTIF(Tabla133[[#This Row],[Concepto]:[Concepto3]],"Concepto No Favorable")</f>
        <v>0</v>
      </c>
      <c r="V200" s="38">
        <f>+COUNTIF(Tabla133[[#This Row],[Concepto]:[Concepto3]],"Sin meta asignada en el periodo")</f>
        <v>0</v>
      </c>
      <c r="W200" s="38">
        <f t="shared" si="3"/>
        <v>1</v>
      </c>
    </row>
    <row r="201" spans="1:23" s="38" customFormat="1" ht="59.95" customHeight="1" x14ac:dyDescent="0.3">
      <c r="A201" s="6" t="s">
        <v>187</v>
      </c>
      <c r="B201" s="6" t="s">
        <v>185</v>
      </c>
      <c r="C201" s="6" t="s">
        <v>4</v>
      </c>
      <c r="D201" s="6" t="s">
        <v>188</v>
      </c>
      <c r="E201" s="6" t="s">
        <v>309</v>
      </c>
      <c r="F201" s="7">
        <v>1</v>
      </c>
      <c r="G201" s="7">
        <v>1</v>
      </c>
      <c r="H201" s="8">
        <v>1</v>
      </c>
      <c r="I201" s="6" t="s">
        <v>28</v>
      </c>
      <c r="J201" s="6"/>
      <c r="K201" s="7"/>
      <c r="L201" s="7"/>
      <c r="M201" s="8" t="s">
        <v>29</v>
      </c>
      <c r="N201" s="6"/>
      <c r="O201" s="6"/>
      <c r="P201" s="7"/>
      <c r="Q201" s="7"/>
      <c r="R201" s="8" t="s">
        <v>29</v>
      </c>
      <c r="S201" s="6"/>
      <c r="T201" s="38">
        <f>+COUNTIF(Tabla133[[#This Row],[Concepto]:[Concepto3]],"Concepto Favorable")</f>
        <v>1</v>
      </c>
      <c r="U201" s="38">
        <f>+COUNTIF(Tabla133[[#This Row],[Concepto]:[Concepto3]],"Concepto No Favorable")</f>
        <v>0</v>
      </c>
      <c r="V201" s="38">
        <f>+COUNTIF(Tabla133[[#This Row],[Concepto]:[Concepto3]],"Sin meta asignada en el periodo")</f>
        <v>0</v>
      </c>
      <c r="W201" s="38">
        <f t="shared" si="3"/>
        <v>1</v>
      </c>
    </row>
    <row r="202" spans="1:23" s="38" customFormat="1" ht="59.95" customHeight="1" x14ac:dyDescent="0.3">
      <c r="A202" s="6" t="s">
        <v>189</v>
      </c>
      <c r="B202" s="6" t="s">
        <v>185</v>
      </c>
      <c r="C202" s="6" t="s">
        <v>4</v>
      </c>
      <c r="D202" s="6" t="s">
        <v>190</v>
      </c>
      <c r="E202" s="6" t="s">
        <v>310</v>
      </c>
      <c r="F202" s="7">
        <v>6</v>
      </c>
      <c r="G202" s="7">
        <v>6</v>
      </c>
      <c r="H202" s="8">
        <v>1</v>
      </c>
      <c r="I202" s="6" t="s">
        <v>28</v>
      </c>
      <c r="J202" s="6"/>
      <c r="K202" s="7"/>
      <c r="L202" s="7"/>
      <c r="M202" s="8" t="s">
        <v>29</v>
      </c>
      <c r="N202" s="6"/>
      <c r="O202" s="6"/>
      <c r="P202" s="7"/>
      <c r="Q202" s="7"/>
      <c r="R202" s="8" t="s">
        <v>29</v>
      </c>
      <c r="S202" s="6"/>
      <c r="T202" s="38">
        <f>+COUNTIF(Tabla133[[#This Row],[Concepto]:[Concepto3]],"Concepto Favorable")</f>
        <v>1</v>
      </c>
      <c r="U202" s="38">
        <f>+COUNTIF(Tabla133[[#This Row],[Concepto]:[Concepto3]],"Concepto No Favorable")</f>
        <v>0</v>
      </c>
      <c r="V202" s="38">
        <f>+COUNTIF(Tabla133[[#This Row],[Concepto]:[Concepto3]],"Sin meta asignada en el periodo")</f>
        <v>0</v>
      </c>
      <c r="W202" s="38">
        <f t="shared" si="3"/>
        <v>1</v>
      </c>
    </row>
    <row r="203" spans="1:23" s="38" customFormat="1" ht="59.95" customHeight="1" x14ac:dyDescent="0.3">
      <c r="A203" s="6" t="s">
        <v>191</v>
      </c>
      <c r="B203" s="6" t="s">
        <v>185</v>
      </c>
      <c r="C203" s="6" t="s">
        <v>4</v>
      </c>
      <c r="D203" s="6" t="s">
        <v>192</v>
      </c>
      <c r="E203" s="6" t="s">
        <v>311</v>
      </c>
      <c r="F203" s="7">
        <v>3</v>
      </c>
      <c r="G203" s="7">
        <v>3</v>
      </c>
      <c r="H203" s="8">
        <v>1</v>
      </c>
      <c r="I203" s="6" t="s">
        <v>28</v>
      </c>
      <c r="J203" s="6"/>
      <c r="K203" s="7"/>
      <c r="L203" s="7"/>
      <c r="M203" s="8" t="s">
        <v>29</v>
      </c>
      <c r="N203" s="6"/>
      <c r="O203" s="6"/>
      <c r="P203" s="7"/>
      <c r="Q203" s="7"/>
      <c r="R203" s="8" t="s">
        <v>29</v>
      </c>
      <c r="S203" s="6"/>
      <c r="T203" s="38">
        <f>+COUNTIF(Tabla133[[#This Row],[Concepto]:[Concepto3]],"Concepto Favorable")</f>
        <v>1</v>
      </c>
      <c r="U203" s="38">
        <f>+COUNTIF(Tabla133[[#This Row],[Concepto]:[Concepto3]],"Concepto No Favorable")</f>
        <v>0</v>
      </c>
      <c r="V203" s="38">
        <f>+COUNTIF(Tabla133[[#This Row],[Concepto]:[Concepto3]],"Sin meta asignada en el periodo")</f>
        <v>0</v>
      </c>
      <c r="W203" s="38">
        <f t="shared" si="3"/>
        <v>1</v>
      </c>
    </row>
    <row r="204" spans="1:23" s="38" customFormat="1" ht="59.95" customHeight="1" x14ac:dyDescent="0.3">
      <c r="A204" s="6" t="s">
        <v>53</v>
      </c>
      <c r="B204" s="6" t="s">
        <v>54</v>
      </c>
      <c r="C204" s="6" t="s">
        <v>4</v>
      </c>
      <c r="D204" s="6" t="s">
        <v>55</v>
      </c>
      <c r="E204" s="6" t="s">
        <v>312</v>
      </c>
      <c r="F204" s="7">
        <v>1</v>
      </c>
      <c r="G204" s="7">
        <v>1</v>
      </c>
      <c r="H204" s="8">
        <v>1</v>
      </c>
      <c r="I204" s="6" t="s">
        <v>28</v>
      </c>
      <c r="J204" s="6"/>
      <c r="K204" s="7"/>
      <c r="L204" s="7"/>
      <c r="M204" s="8" t="s">
        <v>29</v>
      </c>
      <c r="N204" s="6"/>
      <c r="O204" s="6"/>
      <c r="P204" s="7"/>
      <c r="Q204" s="7"/>
      <c r="R204" s="8" t="s">
        <v>29</v>
      </c>
      <c r="S204" s="6"/>
      <c r="T204" s="38">
        <f>+COUNTIF(Tabla133[[#This Row],[Concepto]:[Concepto3]],"Concepto Favorable")</f>
        <v>1</v>
      </c>
      <c r="U204" s="38">
        <f>+COUNTIF(Tabla133[[#This Row],[Concepto]:[Concepto3]],"Concepto No Favorable")</f>
        <v>0</v>
      </c>
      <c r="V204" s="38">
        <f>+COUNTIF(Tabla133[[#This Row],[Concepto]:[Concepto3]],"Sin meta asignada en el periodo")</f>
        <v>0</v>
      </c>
      <c r="W204" s="38">
        <f t="shared" si="3"/>
        <v>1</v>
      </c>
    </row>
    <row r="205" spans="1:23" s="38" customFormat="1" ht="59.95" customHeight="1" x14ac:dyDescent="0.3">
      <c r="A205" s="6" t="s">
        <v>56</v>
      </c>
      <c r="B205" s="6" t="s">
        <v>54</v>
      </c>
      <c r="C205" s="6" t="s">
        <v>4</v>
      </c>
      <c r="D205" s="6" t="s">
        <v>57</v>
      </c>
      <c r="E205" s="6" t="s">
        <v>314</v>
      </c>
      <c r="F205" s="7">
        <v>1</v>
      </c>
      <c r="G205" s="7">
        <v>1</v>
      </c>
      <c r="H205" s="8">
        <v>1</v>
      </c>
      <c r="I205" s="6" t="s">
        <v>28</v>
      </c>
      <c r="J205" s="6"/>
      <c r="K205" s="7"/>
      <c r="L205" s="7"/>
      <c r="M205" s="8" t="s">
        <v>29</v>
      </c>
      <c r="N205" s="6"/>
      <c r="O205" s="6"/>
      <c r="P205" s="7"/>
      <c r="Q205" s="7"/>
      <c r="R205" s="8" t="s">
        <v>29</v>
      </c>
      <c r="S205" s="6"/>
      <c r="T205" s="38">
        <f>+COUNTIF(Tabla133[[#This Row],[Concepto]:[Concepto3]],"Concepto Favorable")</f>
        <v>1</v>
      </c>
      <c r="U205" s="38">
        <f>+COUNTIF(Tabla133[[#This Row],[Concepto]:[Concepto3]],"Concepto No Favorable")</f>
        <v>0</v>
      </c>
      <c r="V205" s="38">
        <f>+COUNTIF(Tabla133[[#This Row],[Concepto]:[Concepto3]],"Sin meta asignada en el periodo")</f>
        <v>0</v>
      </c>
      <c r="W205" s="38">
        <f t="shared" si="3"/>
        <v>1</v>
      </c>
    </row>
    <row r="206" spans="1:23" s="38" customFormat="1" ht="59.95" customHeight="1" x14ac:dyDescent="0.3">
      <c r="A206" s="6" t="s">
        <v>58</v>
      </c>
      <c r="B206" s="6" t="s">
        <v>54</v>
      </c>
      <c r="C206" s="6" t="s">
        <v>4</v>
      </c>
      <c r="D206" s="6" t="s">
        <v>59</v>
      </c>
      <c r="E206" s="6"/>
      <c r="F206" s="7"/>
      <c r="G206" s="7"/>
      <c r="H206" s="8" t="s">
        <v>29</v>
      </c>
      <c r="I206" s="6"/>
      <c r="J206" s="6" t="s">
        <v>316</v>
      </c>
      <c r="K206" s="7">
        <v>1</v>
      </c>
      <c r="L206" s="7">
        <v>1</v>
      </c>
      <c r="M206" s="8">
        <v>1</v>
      </c>
      <c r="N206" s="6" t="s">
        <v>28</v>
      </c>
      <c r="O206" s="6"/>
      <c r="P206" s="7"/>
      <c r="Q206" s="7"/>
      <c r="R206" s="8" t="s">
        <v>29</v>
      </c>
      <c r="S206" s="6"/>
      <c r="T206" s="38">
        <f>+COUNTIF(Tabla133[[#This Row],[Concepto]:[Concepto3]],"Concepto Favorable")</f>
        <v>1</v>
      </c>
      <c r="U206" s="38">
        <f>+COUNTIF(Tabla133[[#This Row],[Concepto]:[Concepto3]],"Concepto No Favorable")</f>
        <v>0</v>
      </c>
      <c r="V206" s="38">
        <f>+COUNTIF(Tabla133[[#This Row],[Concepto]:[Concepto3]],"Sin meta asignada en el periodo")</f>
        <v>0</v>
      </c>
      <c r="W206" s="38">
        <f t="shared" si="3"/>
        <v>1</v>
      </c>
    </row>
    <row r="207" spans="1:23" s="38" customFormat="1" ht="59.95" customHeight="1" x14ac:dyDescent="0.3">
      <c r="A207" s="6" t="s">
        <v>97</v>
      </c>
      <c r="B207" s="6" t="s">
        <v>95</v>
      </c>
      <c r="C207" s="6" t="s">
        <v>4</v>
      </c>
      <c r="D207" s="6" t="s">
        <v>98</v>
      </c>
      <c r="E207" s="6"/>
      <c r="F207" s="7"/>
      <c r="G207" s="7"/>
      <c r="H207" s="8" t="s">
        <v>29</v>
      </c>
      <c r="I207" s="6"/>
      <c r="J207" s="6" t="s">
        <v>99</v>
      </c>
      <c r="K207" s="7">
        <v>1</v>
      </c>
      <c r="L207" s="7">
        <v>1</v>
      </c>
      <c r="M207" s="8">
        <v>1</v>
      </c>
      <c r="N207" s="6" t="s">
        <v>28</v>
      </c>
      <c r="O207" s="6"/>
      <c r="P207" s="7"/>
      <c r="Q207" s="7"/>
      <c r="R207" s="8" t="s">
        <v>29</v>
      </c>
      <c r="S207" s="6"/>
      <c r="T207" s="38">
        <f>+COUNTIF(Tabla133[[#This Row],[Concepto]:[Concepto3]],"Concepto Favorable")</f>
        <v>1</v>
      </c>
      <c r="U207" s="38">
        <f>+COUNTIF(Tabla133[[#This Row],[Concepto]:[Concepto3]],"Concepto No Favorable")</f>
        <v>0</v>
      </c>
      <c r="V207" s="38">
        <f>+COUNTIF(Tabla133[[#This Row],[Concepto]:[Concepto3]],"Sin meta asignada en el periodo")</f>
        <v>0</v>
      </c>
      <c r="W207" s="38">
        <f t="shared" si="3"/>
        <v>1</v>
      </c>
    </row>
    <row r="208" spans="1:23" s="38" customFormat="1" ht="59.95" customHeight="1" x14ac:dyDescent="0.3">
      <c r="A208" s="6" t="s">
        <v>104</v>
      </c>
      <c r="B208" s="6" t="s">
        <v>105</v>
      </c>
      <c r="C208" s="6" t="s">
        <v>4</v>
      </c>
      <c r="D208" s="6" t="s">
        <v>106</v>
      </c>
      <c r="E208" s="6" t="s">
        <v>338</v>
      </c>
      <c r="F208" s="7">
        <v>1</v>
      </c>
      <c r="G208" s="7">
        <v>1</v>
      </c>
      <c r="H208" s="8">
        <v>1</v>
      </c>
      <c r="I208" s="6" t="s">
        <v>28</v>
      </c>
      <c r="J208" s="6" t="s">
        <v>339</v>
      </c>
      <c r="K208" s="7">
        <v>1</v>
      </c>
      <c r="L208" s="7">
        <v>1</v>
      </c>
      <c r="M208" s="8">
        <v>1</v>
      </c>
      <c r="N208" s="6" t="s">
        <v>28</v>
      </c>
      <c r="O208" s="6"/>
      <c r="P208" s="7"/>
      <c r="Q208" s="7"/>
      <c r="R208" s="8" t="s">
        <v>29</v>
      </c>
      <c r="S208" s="6"/>
      <c r="T208" s="38">
        <f>+COUNTIF(Tabla133[[#This Row],[Concepto]:[Concepto3]],"Concepto Favorable")</f>
        <v>2</v>
      </c>
      <c r="U208" s="38">
        <f>+COUNTIF(Tabla133[[#This Row],[Concepto]:[Concepto3]],"Concepto No Favorable")</f>
        <v>0</v>
      </c>
      <c r="V208" s="38">
        <f>+COUNTIF(Tabla133[[#This Row],[Concepto]:[Concepto3]],"Sin meta asignada en el periodo")</f>
        <v>0</v>
      </c>
      <c r="W208" s="38">
        <f t="shared" si="3"/>
        <v>2</v>
      </c>
    </row>
    <row r="209" spans="1:23" s="38" customFormat="1" ht="59.95" customHeight="1" x14ac:dyDescent="0.3">
      <c r="A209" s="6" t="s">
        <v>109</v>
      </c>
      <c r="B209" s="6" t="s">
        <v>105</v>
      </c>
      <c r="C209" s="6" t="s">
        <v>4</v>
      </c>
      <c r="D209" s="6" t="s">
        <v>272</v>
      </c>
      <c r="E209" s="6" t="s">
        <v>341</v>
      </c>
      <c r="F209" s="7">
        <v>2</v>
      </c>
      <c r="G209" s="7">
        <v>2</v>
      </c>
      <c r="H209" s="8">
        <v>1</v>
      </c>
      <c r="I209" s="6" t="s">
        <v>28</v>
      </c>
      <c r="J209" s="6"/>
      <c r="K209" s="7"/>
      <c r="L209" s="7"/>
      <c r="M209" s="8" t="s">
        <v>29</v>
      </c>
      <c r="N209" s="6"/>
      <c r="O209" s="6"/>
      <c r="P209" s="7"/>
      <c r="Q209" s="7"/>
      <c r="R209" s="8" t="s">
        <v>29</v>
      </c>
      <c r="S209" s="6"/>
      <c r="T209" s="38">
        <f>+COUNTIF(Tabla133[[#This Row],[Concepto]:[Concepto3]],"Concepto Favorable")</f>
        <v>1</v>
      </c>
      <c r="U209" s="38">
        <f>+COUNTIF(Tabla133[[#This Row],[Concepto]:[Concepto3]],"Concepto No Favorable")</f>
        <v>0</v>
      </c>
      <c r="V209" s="38">
        <f>+COUNTIF(Tabla133[[#This Row],[Concepto]:[Concepto3]],"Sin meta asignada en el periodo")</f>
        <v>0</v>
      </c>
      <c r="W209" s="38">
        <f t="shared" si="3"/>
        <v>1</v>
      </c>
    </row>
    <row r="210" spans="1:23" s="38" customFormat="1" ht="59.95" customHeight="1" x14ac:dyDescent="0.3">
      <c r="A210" s="6" t="s">
        <v>110</v>
      </c>
      <c r="B210" s="6" t="s">
        <v>111</v>
      </c>
      <c r="C210" s="6" t="s">
        <v>4</v>
      </c>
      <c r="D210" s="6" t="s">
        <v>112</v>
      </c>
      <c r="E210" s="6" t="s">
        <v>358</v>
      </c>
      <c r="F210" s="7">
        <v>3</v>
      </c>
      <c r="G210" s="7">
        <v>3</v>
      </c>
      <c r="H210" s="8">
        <v>1</v>
      </c>
      <c r="I210" s="6" t="s">
        <v>28</v>
      </c>
      <c r="J210" s="6"/>
      <c r="K210" s="7"/>
      <c r="L210" s="7"/>
      <c r="M210" s="8" t="s">
        <v>29</v>
      </c>
      <c r="N210" s="6"/>
      <c r="O210" s="6"/>
      <c r="P210" s="7"/>
      <c r="Q210" s="7"/>
      <c r="R210" s="8" t="s">
        <v>29</v>
      </c>
      <c r="S210" s="6"/>
      <c r="T210" s="38">
        <f>+COUNTIF(Tabla133[[#This Row],[Concepto]:[Concepto3]],"Concepto Favorable")</f>
        <v>1</v>
      </c>
      <c r="U210" s="38">
        <f>+COUNTIF(Tabla133[[#This Row],[Concepto]:[Concepto3]],"Concepto No Favorable")</f>
        <v>0</v>
      </c>
      <c r="V210" s="38">
        <f>+COUNTIF(Tabla133[[#This Row],[Concepto]:[Concepto3]],"Sin meta asignada en el periodo")</f>
        <v>0</v>
      </c>
      <c r="W210" s="38">
        <f t="shared" si="3"/>
        <v>1</v>
      </c>
    </row>
    <row r="211" spans="1:23" s="38" customFormat="1" ht="59.95" customHeight="1" x14ac:dyDescent="0.3">
      <c r="A211" s="6" t="s">
        <v>114</v>
      </c>
      <c r="B211" s="6" t="s">
        <v>111</v>
      </c>
      <c r="C211" s="6" t="s">
        <v>4</v>
      </c>
      <c r="D211" s="6" t="s">
        <v>216</v>
      </c>
      <c r="E211" s="6"/>
      <c r="F211" s="7"/>
      <c r="G211" s="7"/>
      <c r="H211" s="8" t="s">
        <v>29</v>
      </c>
      <c r="I211" s="6"/>
      <c r="J211" s="6" t="s">
        <v>362</v>
      </c>
      <c r="K211" s="7">
        <v>1</v>
      </c>
      <c r="L211" s="7">
        <v>1</v>
      </c>
      <c r="M211" s="8">
        <v>1</v>
      </c>
      <c r="N211" s="6" t="s">
        <v>28</v>
      </c>
      <c r="O211" s="6"/>
      <c r="P211" s="7"/>
      <c r="Q211" s="7"/>
      <c r="R211" s="8" t="s">
        <v>29</v>
      </c>
      <c r="S211" s="6"/>
      <c r="T211" s="38">
        <f>+COUNTIF(Tabla133[[#This Row],[Concepto]:[Concepto3]],"Concepto Favorable")</f>
        <v>1</v>
      </c>
      <c r="U211" s="38">
        <f>+COUNTIF(Tabla133[[#This Row],[Concepto]:[Concepto3]],"Concepto No Favorable")</f>
        <v>0</v>
      </c>
      <c r="V211" s="38">
        <f>+COUNTIF(Tabla133[[#This Row],[Concepto]:[Concepto3]],"Sin meta asignada en el periodo")</f>
        <v>0</v>
      </c>
      <c r="W211" s="38">
        <f t="shared" si="3"/>
        <v>1</v>
      </c>
    </row>
    <row r="212" spans="1:23" s="38" customFormat="1" ht="59.95" customHeight="1" x14ac:dyDescent="0.3">
      <c r="A212" s="6" t="s">
        <v>70</v>
      </c>
      <c r="B212" s="6" t="s">
        <v>71</v>
      </c>
      <c r="C212" s="6" t="s">
        <v>4</v>
      </c>
      <c r="D212" s="6" t="s">
        <v>72</v>
      </c>
      <c r="E212" s="6" t="s">
        <v>363</v>
      </c>
      <c r="F212" s="7">
        <v>24</v>
      </c>
      <c r="G212" s="7">
        <v>24</v>
      </c>
      <c r="H212" s="8">
        <v>1</v>
      </c>
      <c r="I212" s="6" t="s">
        <v>28</v>
      </c>
      <c r="J212" s="6" t="s">
        <v>73</v>
      </c>
      <c r="K212" s="7">
        <v>1</v>
      </c>
      <c r="L212" s="7">
        <v>1</v>
      </c>
      <c r="M212" s="8">
        <v>1</v>
      </c>
      <c r="N212" s="6" t="s">
        <v>28</v>
      </c>
      <c r="O212" s="6" t="s">
        <v>364</v>
      </c>
      <c r="P212" s="7">
        <v>3</v>
      </c>
      <c r="Q212" s="7">
        <v>3</v>
      </c>
      <c r="R212" s="8">
        <v>1</v>
      </c>
      <c r="S212" s="6" t="s">
        <v>28</v>
      </c>
      <c r="T212" s="38">
        <f>+COUNTIF(Tabla133[[#This Row],[Concepto]:[Concepto3]],"Concepto Favorable")</f>
        <v>3</v>
      </c>
      <c r="U212" s="38">
        <f>+COUNTIF(Tabla133[[#This Row],[Concepto]:[Concepto3]],"Concepto No Favorable")</f>
        <v>0</v>
      </c>
      <c r="V212" s="38">
        <f>+COUNTIF(Tabla133[[#This Row],[Concepto]:[Concepto3]],"Sin meta asignada en el periodo")</f>
        <v>0</v>
      </c>
      <c r="W212" s="38">
        <f t="shared" si="3"/>
        <v>3</v>
      </c>
    </row>
    <row r="213" spans="1:23" s="38" customFormat="1" ht="59.95" customHeight="1" x14ac:dyDescent="0.3">
      <c r="A213" s="6" t="s">
        <v>74</v>
      </c>
      <c r="B213" s="6" t="s">
        <v>71</v>
      </c>
      <c r="C213" s="6" t="s">
        <v>4</v>
      </c>
      <c r="D213" s="6" t="s">
        <v>75</v>
      </c>
      <c r="E213" s="6" t="s">
        <v>363</v>
      </c>
      <c r="F213" s="7">
        <v>24</v>
      </c>
      <c r="G213" s="7">
        <v>24</v>
      </c>
      <c r="H213" s="8">
        <v>1</v>
      </c>
      <c r="I213" s="6" t="s">
        <v>28</v>
      </c>
      <c r="J213" s="6"/>
      <c r="K213" s="7"/>
      <c r="L213" s="7"/>
      <c r="M213" s="8" t="s">
        <v>29</v>
      </c>
      <c r="N213" s="6"/>
      <c r="O213" s="6" t="s">
        <v>364</v>
      </c>
      <c r="P213" s="7">
        <v>3</v>
      </c>
      <c r="Q213" s="7">
        <v>3</v>
      </c>
      <c r="R213" s="8">
        <v>1</v>
      </c>
      <c r="S213" s="6" t="s">
        <v>28</v>
      </c>
      <c r="T213" s="38">
        <f>+COUNTIF(Tabla133[[#This Row],[Concepto]:[Concepto3]],"Concepto Favorable")</f>
        <v>2</v>
      </c>
      <c r="U213" s="38">
        <f>+COUNTIF(Tabla133[[#This Row],[Concepto]:[Concepto3]],"Concepto No Favorable")</f>
        <v>0</v>
      </c>
      <c r="V213" s="38">
        <f>+COUNTIF(Tabla133[[#This Row],[Concepto]:[Concepto3]],"Sin meta asignada en el periodo")</f>
        <v>0</v>
      </c>
      <c r="W213" s="38">
        <f t="shared" si="3"/>
        <v>2</v>
      </c>
    </row>
    <row r="214" spans="1:23" s="38" customFormat="1" ht="59.95" customHeight="1" x14ac:dyDescent="0.3">
      <c r="A214" s="6" t="s">
        <v>265</v>
      </c>
      <c r="B214" s="6" t="s">
        <v>27</v>
      </c>
      <c r="C214" s="6" t="s">
        <v>228</v>
      </c>
      <c r="D214" s="6" t="s">
        <v>96</v>
      </c>
      <c r="E214" s="6"/>
      <c r="F214" s="7"/>
      <c r="G214" s="7"/>
      <c r="H214" s="8" t="s">
        <v>29</v>
      </c>
      <c r="I214" s="6"/>
      <c r="J214" s="6"/>
      <c r="K214" s="7"/>
      <c r="L214" s="7"/>
      <c r="M214" s="8" t="s">
        <v>29</v>
      </c>
      <c r="N214" s="6"/>
      <c r="O214" s="6" t="s">
        <v>294</v>
      </c>
      <c r="P214" s="7">
        <v>1</v>
      </c>
      <c r="Q214" s="7">
        <v>1</v>
      </c>
      <c r="R214" s="8">
        <v>1</v>
      </c>
      <c r="S214" s="6" t="s">
        <v>28</v>
      </c>
      <c r="T214" s="38">
        <f>+COUNTIF(Tabla133[[#This Row],[Concepto]:[Concepto3]],"Concepto Favorable")</f>
        <v>1</v>
      </c>
      <c r="U214" s="38">
        <f>+COUNTIF(Tabla133[[#This Row],[Concepto]:[Concepto3]],"Concepto No Favorable")</f>
        <v>0</v>
      </c>
      <c r="V214" s="38">
        <f>+COUNTIF(Tabla133[[#This Row],[Concepto]:[Concepto3]],"Sin meta asignada en el periodo")</f>
        <v>0</v>
      </c>
      <c r="W214" s="38">
        <f t="shared" si="3"/>
        <v>1</v>
      </c>
    </row>
    <row r="215" spans="1:23" s="38" customFormat="1" ht="59.95" customHeight="1" x14ac:dyDescent="0.3">
      <c r="A215" s="6" t="s">
        <v>184</v>
      </c>
      <c r="B215" s="6" t="s">
        <v>185</v>
      </c>
      <c r="C215" s="6" t="s">
        <v>228</v>
      </c>
      <c r="D215" s="6" t="s">
        <v>186</v>
      </c>
      <c r="E215" s="6" t="s">
        <v>308</v>
      </c>
      <c r="F215" s="7">
        <v>3</v>
      </c>
      <c r="G215" s="7">
        <v>3</v>
      </c>
      <c r="H215" s="8">
        <v>1</v>
      </c>
      <c r="I215" s="6" t="s">
        <v>28</v>
      </c>
      <c r="J215" s="6"/>
      <c r="K215" s="7"/>
      <c r="L215" s="7"/>
      <c r="M215" s="8" t="s">
        <v>29</v>
      </c>
      <c r="N215" s="6"/>
      <c r="O215" s="6"/>
      <c r="P215" s="7"/>
      <c r="Q215" s="7"/>
      <c r="R215" s="8" t="s">
        <v>29</v>
      </c>
      <c r="S215" s="6"/>
      <c r="T215" s="38">
        <f>+COUNTIF(Tabla133[[#This Row],[Concepto]:[Concepto3]],"Concepto Favorable")</f>
        <v>1</v>
      </c>
      <c r="U215" s="38">
        <f>+COUNTIF(Tabla133[[#This Row],[Concepto]:[Concepto3]],"Concepto No Favorable")</f>
        <v>0</v>
      </c>
      <c r="V215" s="38">
        <f>+COUNTIF(Tabla133[[#This Row],[Concepto]:[Concepto3]],"Sin meta asignada en el periodo")</f>
        <v>0</v>
      </c>
      <c r="W215" s="38">
        <f t="shared" si="3"/>
        <v>1</v>
      </c>
    </row>
    <row r="216" spans="1:23" s="38" customFormat="1" ht="59.95" customHeight="1" x14ac:dyDescent="0.3">
      <c r="A216" s="11" t="s">
        <v>187</v>
      </c>
      <c r="B216" s="11" t="s">
        <v>185</v>
      </c>
      <c r="C216" s="11" t="s">
        <v>228</v>
      </c>
      <c r="D216" s="11" t="s">
        <v>188</v>
      </c>
      <c r="E216" s="11" t="s">
        <v>309</v>
      </c>
      <c r="F216" s="12">
        <v>0</v>
      </c>
      <c r="G216" s="12">
        <v>0</v>
      </c>
      <c r="H216" s="8" t="s">
        <v>29</v>
      </c>
      <c r="I216" s="11" t="s">
        <v>32</v>
      </c>
      <c r="J216" s="11"/>
      <c r="K216" s="7"/>
      <c r="L216" s="12"/>
      <c r="M216" s="8" t="s">
        <v>29</v>
      </c>
      <c r="N216" s="11"/>
      <c r="O216" s="11"/>
      <c r="P216" s="12"/>
      <c r="Q216" s="12"/>
      <c r="R216" s="13" t="s">
        <v>29</v>
      </c>
      <c r="S216" s="11"/>
      <c r="T216" s="38">
        <f>+COUNTIF(Tabla133[[#This Row],[Concepto]:[Concepto3]],"Concepto Favorable")</f>
        <v>0</v>
      </c>
      <c r="U216" s="38">
        <f>+COUNTIF(Tabla133[[#This Row],[Concepto]:[Concepto3]],"Concepto No Favorable")</f>
        <v>0</v>
      </c>
      <c r="V216" s="38">
        <f>+COUNTIF(Tabla133[[#This Row],[Concepto]:[Concepto3]],"Sin meta asignada en el periodo")</f>
        <v>1</v>
      </c>
      <c r="W216" s="38">
        <f t="shared" si="3"/>
        <v>1</v>
      </c>
    </row>
    <row r="217" spans="1:23" s="38" customFormat="1" ht="59.95" customHeight="1" x14ac:dyDescent="0.3">
      <c r="A217" s="6" t="s">
        <v>189</v>
      </c>
      <c r="B217" s="6" t="s">
        <v>185</v>
      </c>
      <c r="C217" s="6" t="s">
        <v>228</v>
      </c>
      <c r="D217" s="6" t="s">
        <v>190</v>
      </c>
      <c r="E217" s="6" t="s">
        <v>310</v>
      </c>
      <c r="F217" s="7">
        <v>6</v>
      </c>
      <c r="G217" s="7">
        <v>6</v>
      </c>
      <c r="H217" s="8">
        <v>1</v>
      </c>
      <c r="I217" s="6" t="s">
        <v>28</v>
      </c>
      <c r="J217" s="6"/>
      <c r="K217" s="7"/>
      <c r="L217" s="7"/>
      <c r="M217" s="8" t="s">
        <v>29</v>
      </c>
      <c r="N217" s="6"/>
      <c r="O217" s="6"/>
      <c r="P217" s="7"/>
      <c r="Q217" s="7"/>
      <c r="R217" s="8" t="s">
        <v>29</v>
      </c>
      <c r="S217" s="6"/>
      <c r="T217" s="38">
        <f>+COUNTIF(Tabla133[[#This Row],[Concepto]:[Concepto3]],"Concepto Favorable")</f>
        <v>1</v>
      </c>
      <c r="U217" s="38">
        <f>+COUNTIF(Tabla133[[#This Row],[Concepto]:[Concepto3]],"Concepto No Favorable")</f>
        <v>0</v>
      </c>
      <c r="V217" s="38">
        <f>+COUNTIF(Tabla133[[#This Row],[Concepto]:[Concepto3]],"Sin meta asignada en el periodo")</f>
        <v>0</v>
      </c>
      <c r="W217" s="38">
        <f t="shared" si="3"/>
        <v>1</v>
      </c>
    </row>
    <row r="218" spans="1:23" s="38" customFormat="1" ht="59.95" customHeight="1" x14ac:dyDescent="0.3">
      <c r="A218" s="6" t="s">
        <v>191</v>
      </c>
      <c r="B218" s="6" t="s">
        <v>185</v>
      </c>
      <c r="C218" s="6" t="s">
        <v>228</v>
      </c>
      <c r="D218" s="6" t="s">
        <v>192</v>
      </c>
      <c r="E218" s="6" t="s">
        <v>311</v>
      </c>
      <c r="F218" s="7">
        <v>3</v>
      </c>
      <c r="G218" s="7">
        <v>3</v>
      </c>
      <c r="H218" s="8">
        <v>1</v>
      </c>
      <c r="I218" s="6" t="s">
        <v>28</v>
      </c>
      <c r="J218" s="6"/>
      <c r="K218" s="7"/>
      <c r="L218" s="7"/>
      <c r="M218" s="8" t="s">
        <v>29</v>
      </c>
      <c r="N218" s="6"/>
      <c r="O218" s="6"/>
      <c r="P218" s="7"/>
      <c r="Q218" s="7"/>
      <c r="R218" s="8" t="s">
        <v>29</v>
      </c>
      <c r="S218" s="6"/>
      <c r="T218" s="38">
        <f>+COUNTIF(Tabla133[[#This Row],[Concepto]:[Concepto3]],"Concepto Favorable")</f>
        <v>1</v>
      </c>
      <c r="U218" s="38">
        <f>+COUNTIF(Tabla133[[#This Row],[Concepto]:[Concepto3]],"Concepto No Favorable")</f>
        <v>0</v>
      </c>
      <c r="V218" s="38">
        <f>+COUNTIF(Tabla133[[#This Row],[Concepto]:[Concepto3]],"Sin meta asignada en el periodo")</f>
        <v>0</v>
      </c>
      <c r="W218" s="38">
        <f t="shared" si="3"/>
        <v>1</v>
      </c>
    </row>
    <row r="219" spans="1:23" s="38" customFormat="1" ht="59.95" customHeight="1" x14ac:dyDescent="0.3">
      <c r="A219" s="6" t="s">
        <v>53</v>
      </c>
      <c r="B219" s="6" t="s">
        <v>54</v>
      </c>
      <c r="C219" s="6" t="s">
        <v>228</v>
      </c>
      <c r="D219" s="6" t="s">
        <v>55</v>
      </c>
      <c r="E219" s="6" t="s">
        <v>312</v>
      </c>
      <c r="F219" s="7">
        <v>1</v>
      </c>
      <c r="G219" s="7">
        <v>1</v>
      </c>
      <c r="H219" s="8">
        <v>1</v>
      </c>
      <c r="I219" s="6" t="s">
        <v>28</v>
      </c>
      <c r="J219" s="6"/>
      <c r="K219" s="7"/>
      <c r="L219" s="7"/>
      <c r="M219" s="8" t="s">
        <v>29</v>
      </c>
      <c r="N219" s="6"/>
      <c r="O219" s="6"/>
      <c r="P219" s="7"/>
      <c r="Q219" s="7"/>
      <c r="R219" s="8" t="s">
        <v>29</v>
      </c>
      <c r="S219" s="6"/>
      <c r="T219" s="38">
        <f>+COUNTIF(Tabla133[[#This Row],[Concepto]:[Concepto3]],"Concepto Favorable")</f>
        <v>1</v>
      </c>
      <c r="U219" s="38">
        <f>+COUNTIF(Tabla133[[#This Row],[Concepto]:[Concepto3]],"Concepto No Favorable")</f>
        <v>0</v>
      </c>
      <c r="V219" s="38">
        <f>+COUNTIF(Tabla133[[#This Row],[Concepto]:[Concepto3]],"Sin meta asignada en el periodo")</f>
        <v>0</v>
      </c>
      <c r="W219" s="38">
        <f t="shared" si="3"/>
        <v>1</v>
      </c>
    </row>
    <row r="220" spans="1:23" s="38" customFormat="1" ht="59.95" customHeight="1" x14ac:dyDescent="0.3">
      <c r="A220" s="6" t="s">
        <v>56</v>
      </c>
      <c r="B220" s="6" t="s">
        <v>54</v>
      </c>
      <c r="C220" s="6" t="s">
        <v>228</v>
      </c>
      <c r="D220" s="6" t="s">
        <v>57</v>
      </c>
      <c r="E220" s="6" t="s">
        <v>314</v>
      </c>
      <c r="F220" s="7">
        <v>1</v>
      </c>
      <c r="G220" s="7">
        <v>1</v>
      </c>
      <c r="H220" s="8">
        <v>1</v>
      </c>
      <c r="I220" s="6" t="s">
        <v>28</v>
      </c>
      <c r="J220" s="6"/>
      <c r="K220" s="7"/>
      <c r="L220" s="7"/>
      <c r="M220" s="8" t="s">
        <v>29</v>
      </c>
      <c r="N220" s="6"/>
      <c r="O220" s="6"/>
      <c r="P220" s="7"/>
      <c r="Q220" s="7"/>
      <c r="R220" s="8" t="s">
        <v>29</v>
      </c>
      <c r="S220" s="6"/>
      <c r="T220" s="38">
        <f>+COUNTIF(Tabla133[[#This Row],[Concepto]:[Concepto3]],"Concepto Favorable")</f>
        <v>1</v>
      </c>
      <c r="U220" s="38">
        <f>+COUNTIF(Tabla133[[#This Row],[Concepto]:[Concepto3]],"Concepto No Favorable")</f>
        <v>0</v>
      </c>
      <c r="V220" s="38">
        <f>+COUNTIF(Tabla133[[#This Row],[Concepto]:[Concepto3]],"Sin meta asignada en el periodo")</f>
        <v>0</v>
      </c>
      <c r="W220" s="38">
        <f t="shared" si="3"/>
        <v>1</v>
      </c>
    </row>
    <row r="221" spans="1:23" s="38" customFormat="1" ht="59.95" customHeight="1" x14ac:dyDescent="0.3">
      <c r="A221" s="6" t="s">
        <v>58</v>
      </c>
      <c r="B221" s="6" t="s">
        <v>54</v>
      </c>
      <c r="C221" s="6" t="s">
        <v>228</v>
      </c>
      <c r="D221" s="6" t="s">
        <v>59</v>
      </c>
      <c r="E221" s="6"/>
      <c r="F221" s="7"/>
      <c r="G221" s="7"/>
      <c r="H221" s="8" t="s">
        <v>29</v>
      </c>
      <c r="I221" s="6"/>
      <c r="J221" s="6" t="s">
        <v>316</v>
      </c>
      <c r="K221" s="7">
        <v>0</v>
      </c>
      <c r="L221" s="7">
        <v>0</v>
      </c>
      <c r="M221" s="8" t="s">
        <v>29</v>
      </c>
      <c r="N221" s="6" t="s">
        <v>32</v>
      </c>
      <c r="O221" s="6"/>
      <c r="P221" s="7"/>
      <c r="Q221" s="7"/>
      <c r="R221" s="8" t="s">
        <v>29</v>
      </c>
      <c r="S221" s="6"/>
      <c r="T221" s="38">
        <f>+COUNTIF(Tabla133[[#This Row],[Concepto]:[Concepto3]],"Concepto Favorable")</f>
        <v>0</v>
      </c>
      <c r="U221" s="38">
        <f>+COUNTIF(Tabla133[[#This Row],[Concepto]:[Concepto3]],"Concepto No Favorable")</f>
        <v>0</v>
      </c>
      <c r="V221" s="38">
        <f>+COUNTIF(Tabla133[[#This Row],[Concepto]:[Concepto3]],"Sin meta asignada en el periodo")</f>
        <v>1</v>
      </c>
      <c r="W221" s="38">
        <f t="shared" si="3"/>
        <v>1</v>
      </c>
    </row>
    <row r="222" spans="1:23" s="38" customFormat="1" ht="59.95" customHeight="1" x14ac:dyDescent="0.3">
      <c r="A222" s="6" t="s">
        <v>97</v>
      </c>
      <c r="B222" s="6" t="s">
        <v>95</v>
      </c>
      <c r="C222" s="6" t="s">
        <v>228</v>
      </c>
      <c r="D222" s="6" t="s">
        <v>98</v>
      </c>
      <c r="E222" s="6"/>
      <c r="F222" s="7"/>
      <c r="G222" s="7"/>
      <c r="H222" s="8" t="s">
        <v>29</v>
      </c>
      <c r="I222" s="6"/>
      <c r="J222" s="6" t="s">
        <v>99</v>
      </c>
      <c r="K222" s="7">
        <v>0</v>
      </c>
      <c r="L222" s="7">
        <v>0</v>
      </c>
      <c r="M222" s="8" t="s">
        <v>29</v>
      </c>
      <c r="N222" s="6" t="s">
        <v>32</v>
      </c>
      <c r="O222" s="6"/>
      <c r="P222" s="7"/>
      <c r="Q222" s="7"/>
      <c r="R222" s="8" t="s">
        <v>29</v>
      </c>
      <c r="S222" s="6"/>
      <c r="T222" s="38">
        <f>+COUNTIF(Tabla133[[#This Row],[Concepto]:[Concepto3]],"Concepto Favorable")</f>
        <v>0</v>
      </c>
      <c r="U222" s="38">
        <f>+COUNTIF(Tabla133[[#This Row],[Concepto]:[Concepto3]],"Concepto No Favorable")</f>
        <v>0</v>
      </c>
      <c r="V222" s="38">
        <f>+COUNTIF(Tabla133[[#This Row],[Concepto]:[Concepto3]],"Sin meta asignada en el periodo")</f>
        <v>1</v>
      </c>
      <c r="W222" s="38">
        <f t="shared" si="3"/>
        <v>1</v>
      </c>
    </row>
    <row r="223" spans="1:23" s="38" customFormat="1" ht="59.95" customHeight="1" x14ac:dyDescent="0.3">
      <c r="A223" s="6" t="s">
        <v>104</v>
      </c>
      <c r="B223" s="6" t="s">
        <v>105</v>
      </c>
      <c r="C223" s="6" t="s">
        <v>228</v>
      </c>
      <c r="D223" s="6" t="s">
        <v>106</v>
      </c>
      <c r="E223" s="6" t="s">
        <v>338</v>
      </c>
      <c r="F223" s="7">
        <v>1</v>
      </c>
      <c r="G223" s="7">
        <v>1</v>
      </c>
      <c r="H223" s="8">
        <v>1</v>
      </c>
      <c r="I223" s="6" t="s">
        <v>28</v>
      </c>
      <c r="J223" s="6" t="s">
        <v>339</v>
      </c>
      <c r="K223" s="7">
        <v>3</v>
      </c>
      <c r="L223" s="7">
        <v>3</v>
      </c>
      <c r="M223" s="8">
        <v>1</v>
      </c>
      <c r="N223" s="6" t="s">
        <v>28</v>
      </c>
      <c r="O223" s="6"/>
      <c r="P223" s="7"/>
      <c r="Q223" s="7"/>
      <c r="R223" s="8" t="s">
        <v>29</v>
      </c>
      <c r="S223" s="6"/>
      <c r="T223" s="38">
        <f>+COUNTIF(Tabla133[[#This Row],[Concepto]:[Concepto3]],"Concepto Favorable")</f>
        <v>2</v>
      </c>
      <c r="U223" s="38">
        <f>+COUNTIF(Tabla133[[#This Row],[Concepto]:[Concepto3]],"Concepto No Favorable")</f>
        <v>0</v>
      </c>
      <c r="V223" s="38">
        <f>+COUNTIF(Tabla133[[#This Row],[Concepto]:[Concepto3]],"Sin meta asignada en el periodo")</f>
        <v>0</v>
      </c>
      <c r="W223" s="38">
        <f t="shared" si="3"/>
        <v>2</v>
      </c>
    </row>
    <row r="224" spans="1:23" s="38" customFormat="1" ht="59.95" customHeight="1" x14ac:dyDescent="0.3">
      <c r="A224" s="6" t="s">
        <v>109</v>
      </c>
      <c r="B224" s="6" t="s">
        <v>105</v>
      </c>
      <c r="C224" s="6" t="s">
        <v>228</v>
      </c>
      <c r="D224" s="6" t="s">
        <v>272</v>
      </c>
      <c r="E224" s="6" t="s">
        <v>341</v>
      </c>
      <c r="F224" s="7">
        <v>3</v>
      </c>
      <c r="G224" s="7">
        <v>3</v>
      </c>
      <c r="H224" s="8">
        <v>1</v>
      </c>
      <c r="I224" s="6" t="s">
        <v>28</v>
      </c>
      <c r="J224" s="6"/>
      <c r="K224" s="7"/>
      <c r="L224" s="7"/>
      <c r="M224" s="8" t="s">
        <v>29</v>
      </c>
      <c r="N224" s="6"/>
      <c r="O224" s="6"/>
      <c r="P224" s="7"/>
      <c r="Q224" s="7"/>
      <c r="R224" s="8" t="s">
        <v>29</v>
      </c>
      <c r="S224" s="6"/>
      <c r="T224" s="38">
        <f>+COUNTIF(Tabla133[[#This Row],[Concepto]:[Concepto3]],"Concepto Favorable")</f>
        <v>1</v>
      </c>
      <c r="U224" s="38">
        <f>+COUNTIF(Tabla133[[#This Row],[Concepto]:[Concepto3]],"Concepto No Favorable")</f>
        <v>0</v>
      </c>
      <c r="V224" s="38">
        <f>+COUNTIF(Tabla133[[#This Row],[Concepto]:[Concepto3]],"Sin meta asignada en el periodo")</f>
        <v>0</v>
      </c>
      <c r="W224" s="38">
        <f t="shared" si="3"/>
        <v>1</v>
      </c>
    </row>
    <row r="225" spans="1:23" s="38" customFormat="1" ht="59.95" customHeight="1" x14ac:dyDescent="0.3">
      <c r="A225" s="6" t="s">
        <v>110</v>
      </c>
      <c r="B225" s="6" t="s">
        <v>111</v>
      </c>
      <c r="C225" s="6" t="s">
        <v>228</v>
      </c>
      <c r="D225" s="6" t="s">
        <v>112</v>
      </c>
      <c r="E225" s="6" t="s">
        <v>358</v>
      </c>
      <c r="F225" s="7">
        <v>3</v>
      </c>
      <c r="G225" s="7">
        <v>3</v>
      </c>
      <c r="H225" s="8">
        <v>1</v>
      </c>
      <c r="I225" s="6" t="s">
        <v>28</v>
      </c>
      <c r="J225" s="6"/>
      <c r="K225" s="7"/>
      <c r="L225" s="7"/>
      <c r="M225" s="8" t="s">
        <v>29</v>
      </c>
      <c r="N225" s="6"/>
      <c r="O225" s="6"/>
      <c r="P225" s="7"/>
      <c r="Q225" s="7"/>
      <c r="R225" s="8" t="s">
        <v>29</v>
      </c>
      <c r="S225" s="6"/>
      <c r="T225" s="38">
        <f>+COUNTIF(Tabla133[[#This Row],[Concepto]:[Concepto3]],"Concepto Favorable")</f>
        <v>1</v>
      </c>
      <c r="U225" s="38">
        <f>+COUNTIF(Tabla133[[#This Row],[Concepto]:[Concepto3]],"Concepto No Favorable")</f>
        <v>0</v>
      </c>
      <c r="V225" s="38">
        <f>+COUNTIF(Tabla133[[#This Row],[Concepto]:[Concepto3]],"Sin meta asignada en el periodo")</f>
        <v>0</v>
      </c>
      <c r="W225" s="38">
        <f t="shared" si="3"/>
        <v>1</v>
      </c>
    </row>
    <row r="226" spans="1:23" s="38" customFormat="1" ht="59.95" customHeight="1" x14ac:dyDescent="0.3">
      <c r="A226" s="6" t="s">
        <v>114</v>
      </c>
      <c r="B226" s="6" t="s">
        <v>111</v>
      </c>
      <c r="C226" s="6" t="s">
        <v>228</v>
      </c>
      <c r="D226" s="6" t="s">
        <v>216</v>
      </c>
      <c r="E226" s="6"/>
      <c r="F226" s="7"/>
      <c r="G226" s="7"/>
      <c r="H226" s="8" t="s">
        <v>29</v>
      </c>
      <c r="I226" s="6"/>
      <c r="J226" s="6" t="s">
        <v>362</v>
      </c>
      <c r="K226" s="7">
        <v>1</v>
      </c>
      <c r="L226" s="7">
        <v>1</v>
      </c>
      <c r="M226" s="8">
        <v>1</v>
      </c>
      <c r="N226" s="6" t="s">
        <v>28</v>
      </c>
      <c r="O226" s="6"/>
      <c r="P226" s="7"/>
      <c r="Q226" s="7"/>
      <c r="R226" s="8" t="s">
        <v>29</v>
      </c>
      <c r="S226" s="6"/>
      <c r="T226" s="38">
        <f>+COUNTIF(Tabla133[[#This Row],[Concepto]:[Concepto3]],"Concepto Favorable")</f>
        <v>1</v>
      </c>
      <c r="U226" s="38">
        <f>+COUNTIF(Tabla133[[#This Row],[Concepto]:[Concepto3]],"Concepto No Favorable")</f>
        <v>0</v>
      </c>
      <c r="V226" s="38">
        <f>+COUNTIF(Tabla133[[#This Row],[Concepto]:[Concepto3]],"Sin meta asignada en el periodo")</f>
        <v>0</v>
      </c>
      <c r="W226" s="38">
        <f t="shared" si="3"/>
        <v>1</v>
      </c>
    </row>
    <row r="227" spans="1:23" s="38" customFormat="1" ht="59.95" customHeight="1" x14ac:dyDescent="0.3">
      <c r="A227" s="6" t="s">
        <v>70</v>
      </c>
      <c r="B227" s="6" t="s">
        <v>71</v>
      </c>
      <c r="C227" s="6" t="s">
        <v>228</v>
      </c>
      <c r="D227" s="6" t="s">
        <v>72</v>
      </c>
      <c r="E227" s="6" t="s">
        <v>363</v>
      </c>
      <c r="F227" s="7">
        <v>24</v>
      </c>
      <c r="G227" s="7">
        <v>24</v>
      </c>
      <c r="H227" s="8">
        <v>1</v>
      </c>
      <c r="I227" s="6" t="s">
        <v>28</v>
      </c>
      <c r="J227" s="6" t="s">
        <v>73</v>
      </c>
      <c r="K227" s="7">
        <v>1</v>
      </c>
      <c r="L227" s="7">
        <v>1</v>
      </c>
      <c r="M227" s="8">
        <v>1</v>
      </c>
      <c r="N227" s="6" t="s">
        <v>28</v>
      </c>
      <c r="O227" s="6" t="s">
        <v>364</v>
      </c>
      <c r="P227" s="7">
        <v>3</v>
      </c>
      <c r="Q227" s="7">
        <v>3</v>
      </c>
      <c r="R227" s="8">
        <v>1</v>
      </c>
      <c r="S227" s="6" t="s">
        <v>28</v>
      </c>
      <c r="T227" s="38">
        <f>+COUNTIF(Tabla133[[#This Row],[Concepto]:[Concepto3]],"Concepto Favorable")</f>
        <v>3</v>
      </c>
      <c r="U227" s="38">
        <f>+COUNTIF(Tabla133[[#This Row],[Concepto]:[Concepto3]],"Concepto No Favorable")</f>
        <v>0</v>
      </c>
      <c r="V227" s="38">
        <f>+COUNTIF(Tabla133[[#This Row],[Concepto]:[Concepto3]],"Sin meta asignada en el periodo")</f>
        <v>0</v>
      </c>
      <c r="W227" s="38">
        <f t="shared" si="3"/>
        <v>3</v>
      </c>
    </row>
    <row r="228" spans="1:23" s="38" customFormat="1" ht="59.95" customHeight="1" x14ac:dyDescent="0.3">
      <c r="A228" s="6" t="s">
        <v>74</v>
      </c>
      <c r="B228" s="6" t="s">
        <v>71</v>
      </c>
      <c r="C228" s="6" t="s">
        <v>228</v>
      </c>
      <c r="D228" s="6" t="s">
        <v>75</v>
      </c>
      <c r="E228" s="6" t="s">
        <v>363</v>
      </c>
      <c r="F228" s="7">
        <v>24</v>
      </c>
      <c r="G228" s="7">
        <v>24</v>
      </c>
      <c r="H228" s="8">
        <v>1</v>
      </c>
      <c r="I228" s="6" t="s">
        <v>28</v>
      </c>
      <c r="J228" s="6"/>
      <c r="K228" s="7"/>
      <c r="L228" s="7"/>
      <c r="M228" s="8" t="s">
        <v>29</v>
      </c>
      <c r="N228" s="6"/>
      <c r="O228" s="6" t="s">
        <v>364</v>
      </c>
      <c r="P228" s="7">
        <v>3</v>
      </c>
      <c r="Q228" s="7">
        <v>3</v>
      </c>
      <c r="R228" s="8">
        <v>1</v>
      </c>
      <c r="S228" s="6" t="s">
        <v>28</v>
      </c>
      <c r="T228" s="38">
        <f>+COUNTIF(Tabla133[[#This Row],[Concepto]:[Concepto3]],"Concepto Favorable")</f>
        <v>2</v>
      </c>
      <c r="U228" s="38">
        <f>+COUNTIF(Tabla133[[#This Row],[Concepto]:[Concepto3]],"Concepto No Favorable")</f>
        <v>0</v>
      </c>
      <c r="V228" s="38">
        <f>+COUNTIF(Tabla133[[#This Row],[Concepto]:[Concepto3]],"Sin meta asignada en el periodo")</f>
        <v>0</v>
      </c>
      <c r="W228" s="38">
        <f t="shared" si="3"/>
        <v>2</v>
      </c>
    </row>
    <row r="229" spans="1:23" s="38" customFormat="1" ht="59.95" customHeight="1" x14ac:dyDescent="0.3">
      <c r="A229" s="6" t="s">
        <v>265</v>
      </c>
      <c r="B229" s="6" t="s">
        <v>27</v>
      </c>
      <c r="C229" s="6" t="s">
        <v>229</v>
      </c>
      <c r="D229" s="6" t="s">
        <v>96</v>
      </c>
      <c r="E229" s="6"/>
      <c r="F229" s="7"/>
      <c r="G229" s="7"/>
      <c r="H229" s="8" t="s">
        <v>29</v>
      </c>
      <c r="I229" s="6"/>
      <c r="J229" s="6"/>
      <c r="K229" s="7"/>
      <c r="L229" s="7"/>
      <c r="M229" s="8" t="s">
        <v>29</v>
      </c>
      <c r="N229" s="6"/>
      <c r="O229" s="6" t="s">
        <v>294</v>
      </c>
      <c r="P229" s="7">
        <v>1</v>
      </c>
      <c r="Q229" s="7">
        <v>1</v>
      </c>
      <c r="R229" s="8">
        <v>1</v>
      </c>
      <c r="S229" s="6" t="s">
        <v>28</v>
      </c>
      <c r="T229" s="38">
        <f>+COUNTIF(Tabla133[[#This Row],[Concepto]:[Concepto3]],"Concepto Favorable")</f>
        <v>1</v>
      </c>
      <c r="U229" s="38">
        <f>+COUNTIF(Tabla133[[#This Row],[Concepto]:[Concepto3]],"Concepto No Favorable")</f>
        <v>0</v>
      </c>
      <c r="V229" s="38">
        <f>+COUNTIF(Tabla133[[#This Row],[Concepto]:[Concepto3]],"Sin meta asignada en el periodo")</f>
        <v>0</v>
      </c>
      <c r="W229" s="38">
        <f t="shared" si="3"/>
        <v>1</v>
      </c>
    </row>
    <row r="230" spans="1:23" s="38" customFormat="1" ht="59.95" customHeight="1" x14ac:dyDescent="0.3">
      <c r="A230" s="6" t="s">
        <v>184</v>
      </c>
      <c r="B230" s="6" t="s">
        <v>185</v>
      </c>
      <c r="C230" s="6" t="s">
        <v>229</v>
      </c>
      <c r="D230" s="6" t="s">
        <v>186</v>
      </c>
      <c r="E230" s="6" t="s">
        <v>308</v>
      </c>
      <c r="F230" s="7">
        <v>3</v>
      </c>
      <c r="G230" s="7">
        <v>3</v>
      </c>
      <c r="H230" s="8">
        <v>1</v>
      </c>
      <c r="I230" s="6" t="s">
        <v>28</v>
      </c>
      <c r="J230" s="6"/>
      <c r="K230" s="7"/>
      <c r="L230" s="7"/>
      <c r="M230" s="8" t="s">
        <v>29</v>
      </c>
      <c r="N230" s="6"/>
      <c r="O230" s="6"/>
      <c r="P230" s="7"/>
      <c r="Q230" s="7"/>
      <c r="R230" s="8" t="s">
        <v>29</v>
      </c>
      <c r="S230" s="6"/>
      <c r="T230" s="38">
        <f>+COUNTIF(Tabla133[[#This Row],[Concepto]:[Concepto3]],"Concepto Favorable")</f>
        <v>1</v>
      </c>
      <c r="U230" s="38">
        <f>+COUNTIF(Tabla133[[#This Row],[Concepto]:[Concepto3]],"Concepto No Favorable")</f>
        <v>0</v>
      </c>
      <c r="V230" s="38">
        <f>+COUNTIF(Tabla133[[#This Row],[Concepto]:[Concepto3]],"Sin meta asignada en el periodo")</f>
        <v>0</v>
      </c>
      <c r="W230" s="38">
        <f t="shared" si="3"/>
        <v>1</v>
      </c>
    </row>
    <row r="231" spans="1:23" s="38" customFormat="1" ht="59.95" customHeight="1" x14ac:dyDescent="0.3">
      <c r="A231" s="6" t="s">
        <v>187</v>
      </c>
      <c r="B231" s="6" t="s">
        <v>185</v>
      </c>
      <c r="C231" s="6" t="s">
        <v>229</v>
      </c>
      <c r="D231" s="6" t="s">
        <v>188</v>
      </c>
      <c r="E231" s="6" t="s">
        <v>309</v>
      </c>
      <c r="F231" s="7">
        <v>0</v>
      </c>
      <c r="G231" s="7">
        <v>0</v>
      </c>
      <c r="H231" s="8" t="s">
        <v>29</v>
      </c>
      <c r="I231" s="6" t="s">
        <v>32</v>
      </c>
      <c r="J231" s="6"/>
      <c r="K231" s="7"/>
      <c r="L231" s="7"/>
      <c r="M231" s="8" t="s">
        <v>29</v>
      </c>
      <c r="N231" s="6"/>
      <c r="O231" s="6"/>
      <c r="P231" s="7"/>
      <c r="Q231" s="7"/>
      <c r="R231" s="8" t="s">
        <v>29</v>
      </c>
      <c r="S231" s="6"/>
      <c r="T231" s="38">
        <f>+COUNTIF(Tabla133[[#This Row],[Concepto]:[Concepto3]],"Concepto Favorable")</f>
        <v>0</v>
      </c>
      <c r="U231" s="38">
        <f>+COUNTIF(Tabla133[[#This Row],[Concepto]:[Concepto3]],"Concepto No Favorable")</f>
        <v>0</v>
      </c>
      <c r="V231" s="38">
        <f>+COUNTIF(Tabla133[[#This Row],[Concepto]:[Concepto3]],"Sin meta asignada en el periodo")</f>
        <v>1</v>
      </c>
      <c r="W231" s="38">
        <f t="shared" si="3"/>
        <v>1</v>
      </c>
    </row>
    <row r="232" spans="1:23" s="38" customFormat="1" ht="59.95" customHeight="1" x14ac:dyDescent="0.3">
      <c r="A232" s="6" t="s">
        <v>189</v>
      </c>
      <c r="B232" s="6" t="s">
        <v>185</v>
      </c>
      <c r="C232" s="6" t="s">
        <v>229</v>
      </c>
      <c r="D232" s="6" t="s">
        <v>190</v>
      </c>
      <c r="E232" s="6" t="s">
        <v>310</v>
      </c>
      <c r="F232" s="7">
        <v>5</v>
      </c>
      <c r="G232" s="7">
        <v>5</v>
      </c>
      <c r="H232" s="8">
        <v>1</v>
      </c>
      <c r="I232" s="6" t="s">
        <v>28</v>
      </c>
      <c r="J232" s="6"/>
      <c r="K232" s="7"/>
      <c r="L232" s="7"/>
      <c r="M232" s="8" t="s">
        <v>29</v>
      </c>
      <c r="N232" s="6"/>
      <c r="O232" s="6"/>
      <c r="P232" s="7"/>
      <c r="Q232" s="7"/>
      <c r="R232" s="8" t="s">
        <v>29</v>
      </c>
      <c r="S232" s="6"/>
      <c r="T232" s="38">
        <f>+COUNTIF(Tabla133[[#This Row],[Concepto]:[Concepto3]],"Concepto Favorable")</f>
        <v>1</v>
      </c>
      <c r="U232" s="38">
        <f>+COUNTIF(Tabla133[[#This Row],[Concepto]:[Concepto3]],"Concepto No Favorable")</f>
        <v>0</v>
      </c>
      <c r="V232" s="38">
        <f>+COUNTIF(Tabla133[[#This Row],[Concepto]:[Concepto3]],"Sin meta asignada en el periodo")</f>
        <v>0</v>
      </c>
      <c r="W232" s="38">
        <f t="shared" si="3"/>
        <v>1</v>
      </c>
    </row>
    <row r="233" spans="1:23" s="38" customFormat="1" ht="59.95" customHeight="1" x14ac:dyDescent="0.3">
      <c r="A233" s="6" t="s">
        <v>191</v>
      </c>
      <c r="B233" s="6" t="s">
        <v>185</v>
      </c>
      <c r="C233" s="6" t="s">
        <v>229</v>
      </c>
      <c r="D233" s="6" t="s">
        <v>192</v>
      </c>
      <c r="E233" s="6" t="s">
        <v>311</v>
      </c>
      <c r="F233" s="7">
        <v>3</v>
      </c>
      <c r="G233" s="7">
        <v>3</v>
      </c>
      <c r="H233" s="8">
        <v>1</v>
      </c>
      <c r="I233" s="6" t="s">
        <v>28</v>
      </c>
      <c r="J233" s="6"/>
      <c r="K233" s="7"/>
      <c r="L233" s="7"/>
      <c r="M233" s="8" t="s">
        <v>29</v>
      </c>
      <c r="N233" s="6"/>
      <c r="O233" s="6"/>
      <c r="P233" s="7"/>
      <c r="Q233" s="7"/>
      <c r="R233" s="8" t="s">
        <v>29</v>
      </c>
      <c r="S233" s="6"/>
      <c r="T233" s="38">
        <f>+COUNTIF(Tabla133[[#This Row],[Concepto]:[Concepto3]],"Concepto Favorable")</f>
        <v>1</v>
      </c>
      <c r="U233" s="38">
        <f>+COUNTIF(Tabla133[[#This Row],[Concepto]:[Concepto3]],"Concepto No Favorable")</f>
        <v>0</v>
      </c>
      <c r="V233" s="38">
        <f>+COUNTIF(Tabla133[[#This Row],[Concepto]:[Concepto3]],"Sin meta asignada en el periodo")</f>
        <v>0</v>
      </c>
      <c r="W233" s="38">
        <f t="shared" si="3"/>
        <v>1</v>
      </c>
    </row>
    <row r="234" spans="1:23" s="38" customFormat="1" ht="59.95" customHeight="1" x14ac:dyDescent="0.3">
      <c r="A234" s="6" t="s">
        <v>53</v>
      </c>
      <c r="B234" s="6" t="s">
        <v>54</v>
      </c>
      <c r="C234" s="6" t="s">
        <v>229</v>
      </c>
      <c r="D234" s="6" t="s">
        <v>55</v>
      </c>
      <c r="E234" s="6" t="s">
        <v>312</v>
      </c>
      <c r="F234" s="7">
        <v>15</v>
      </c>
      <c r="G234" s="7">
        <v>15</v>
      </c>
      <c r="H234" s="8">
        <v>1</v>
      </c>
      <c r="I234" s="6" t="s">
        <v>28</v>
      </c>
      <c r="J234" s="6"/>
      <c r="K234" s="7"/>
      <c r="L234" s="7"/>
      <c r="M234" s="8" t="s">
        <v>29</v>
      </c>
      <c r="N234" s="6"/>
      <c r="O234" s="6"/>
      <c r="P234" s="7"/>
      <c r="Q234" s="7"/>
      <c r="R234" s="8" t="s">
        <v>29</v>
      </c>
      <c r="S234" s="6"/>
      <c r="T234" s="38">
        <f>+COUNTIF(Tabla133[[#This Row],[Concepto]:[Concepto3]],"Concepto Favorable")</f>
        <v>1</v>
      </c>
      <c r="U234" s="38">
        <f>+COUNTIF(Tabla133[[#This Row],[Concepto]:[Concepto3]],"Concepto No Favorable")</f>
        <v>0</v>
      </c>
      <c r="V234" s="38">
        <f>+COUNTIF(Tabla133[[#This Row],[Concepto]:[Concepto3]],"Sin meta asignada en el periodo")</f>
        <v>0</v>
      </c>
      <c r="W234" s="38">
        <f t="shared" si="3"/>
        <v>1</v>
      </c>
    </row>
    <row r="235" spans="1:23" s="38" customFormat="1" ht="59.95" customHeight="1" x14ac:dyDescent="0.3">
      <c r="A235" s="6" t="s">
        <v>56</v>
      </c>
      <c r="B235" s="6" t="s">
        <v>54</v>
      </c>
      <c r="C235" s="6" t="s">
        <v>229</v>
      </c>
      <c r="D235" s="6" t="s">
        <v>57</v>
      </c>
      <c r="E235" s="6" t="s">
        <v>314</v>
      </c>
      <c r="F235" s="7">
        <v>5</v>
      </c>
      <c r="G235" s="7">
        <v>5</v>
      </c>
      <c r="H235" s="8">
        <v>1</v>
      </c>
      <c r="I235" s="6" t="s">
        <v>28</v>
      </c>
      <c r="J235" s="6"/>
      <c r="K235" s="7"/>
      <c r="L235" s="7"/>
      <c r="M235" s="8" t="s">
        <v>29</v>
      </c>
      <c r="N235" s="6"/>
      <c r="O235" s="6"/>
      <c r="P235" s="7"/>
      <c r="Q235" s="7"/>
      <c r="R235" s="8" t="s">
        <v>29</v>
      </c>
      <c r="S235" s="6"/>
      <c r="T235" s="38">
        <f>+COUNTIF(Tabla133[[#This Row],[Concepto]:[Concepto3]],"Concepto Favorable")</f>
        <v>1</v>
      </c>
      <c r="U235" s="38">
        <f>+COUNTIF(Tabla133[[#This Row],[Concepto]:[Concepto3]],"Concepto No Favorable")</f>
        <v>0</v>
      </c>
      <c r="V235" s="38">
        <f>+COUNTIF(Tabla133[[#This Row],[Concepto]:[Concepto3]],"Sin meta asignada en el periodo")</f>
        <v>0</v>
      </c>
      <c r="W235" s="38">
        <f t="shared" si="3"/>
        <v>1</v>
      </c>
    </row>
    <row r="236" spans="1:23" s="38" customFormat="1" ht="59.95" customHeight="1" x14ac:dyDescent="0.3">
      <c r="A236" s="6" t="s">
        <v>58</v>
      </c>
      <c r="B236" s="6" t="s">
        <v>54</v>
      </c>
      <c r="C236" s="6" t="s">
        <v>229</v>
      </c>
      <c r="D236" s="6" t="s">
        <v>59</v>
      </c>
      <c r="E236" s="6"/>
      <c r="F236" s="7"/>
      <c r="G236" s="7"/>
      <c r="H236" s="8" t="s">
        <v>29</v>
      </c>
      <c r="I236" s="6"/>
      <c r="J236" s="6" t="s">
        <v>316</v>
      </c>
      <c r="K236" s="7">
        <v>0</v>
      </c>
      <c r="L236" s="7">
        <v>0</v>
      </c>
      <c r="M236" s="8" t="s">
        <v>29</v>
      </c>
      <c r="N236" s="6" t="s">
        <v>32</v>
      </c>
      <c r="O236" s="6"/>
      <c r="P236" s="7"/>
      <c r="Q236" s="7"/>
      <c r="R236" s="8" t="s">
        <v>29</v>
      </c>
      <c r="S236" s="6"/>
      <c r="T236" s="38">
        <f>+COUNTIF(Tabla133[[#This Row],[Concepto]:[Concepto3]],"Concepto Favorable")</f>
        <v>0</v>
      </c>
      <c r="U236" s="38">
        <f>+COUNTIF(Tabla133[[#This Row],[Concepto]:[Concepto3]],"Concepto No Favorable")</f>
        <v>0</v>
      </c>
      <c r="V236" s="38">
        <f>+COUNTIF(Tabla133[[#This Row],[Concepto]:[Concepto3]],"Sin meta asignada en el periodo")</f>
        <v>1</v>
      </c>
      <c r="W236" s="38">
        <f t="shared" si="3"/>
        <v>1</v>
      </c>
    </row>
    <row r="237" spans="1:23" s="38" customFormat="1" ht="59.95" customHeight="1" x14ac:dyDescent="0.3">
      <c r="A237" s="6" t="s">
        <v>97</v>
      </c>
      <c r="B237" s="6" t="s">
        <v>95</v>
      </c>
      <c r="C237" s="6" t="s">
        <v>229</v>
      </c>
      <c r="D237" s="6" t="s">
        <v>98</v>
      </c>
      <c r="E237" s="6"/>
      <c r="F237" s="7"/>
      <c r="G237" s="7"/>
      <c r="H237" s="8" t="s">
        <v>29</v>
      </c>
      <c r="I237" s="6"/>
      <c r="J237" s="6" t="s">
        <v>99</v>
      </c>
      <c r="K237" s="7">
        <v>1</v>
      </c>
      <c r="L237" s="7">
        <v>1</v>
      </c>
      <c r="M237" s="8">
        <v>1</v>
      </c>
      <c r="N237" s="6" t="s">
        <v>28</v>
      </c>
      <c r="O237" s="6"/>
      <c r="P237" s="7"/>
      <c r="Q237" s="7"/>
      <c r="R237" s="8" t="s">
        <v>29</v>
      </c>
      <c r="S237" s="6"/>
      <c r="T237" s="38">
        <f>+COUNTIF(Tabla133[[#This Row],[Concepto]:[Concepto3]],"Concepto Favorable")</f>
        <v>1</v>
      </c>
      <c r="U237" s="38">
        <f>+COUNTIF(Tabla133[[#This Row],[Concepto]:[Concepto3]],"Concepto No Favorable")</f>
        <v>0</v>
      </c>
      <c r="V237" s="38">
        <f>+COUNTIF(Tabla133[[#This Row],[Concepto]:[Concepto3]],"Sin meta asignada en el periodo")</f>
        <v>0</v>
      </c>
      <c r="W237" s="38">
        <f t="shared" si="3"/>
        <v>1</v>
      </c>
    </row>
    <row r="238" spans="1:23" s="38" customFormat="1" ht="59.95" customHeight="1" x14ac:dyDescent="0.3">
      <c r="A238" s="6" t="s">
        <v>104</v>
      </c>
      <c r="B238" s="6" t="s">
        <v>105</v>
      </c>
      <c r="C238" s="6" t="s">
        <v>229</v>
      </c>
      <c r="D238" s="6" t="s">
        <v>106</v>
      </c>
      <c r="E238" s="6" t="s">
        <v>338</v>
      </c>
      <c r="F238" s="7">
        <v>76</v>
      </c>
      <c r="G238" s="7">
        <v>76</v>
      </c>
      <c r="H238" s="8">
        <v>1</v>
      </c>
      <c r="I238" s="6" t="s">
        <v>28</v>
      </c>
      <c r="J238" s="6" t="s">
        <v>339</v>
      </c>
      <c r="K238" s="7">
        <v>3</v>
      </c>
      <c r="L238" s="7">
        <v>3</v>
      </c>
      <c r="M238" s="8">
        <v>1</v>
      </c>
      <c r="N238" s="6" t="s">
        <v>28</v>
      </c>
      <c r="O238" s="6"/>
      <c r="P238" s="7"/>
      <c r="Q238" s="7"/>
      <c r="R238" s="8" t="s">
        <v>29</v>
      </c>
      <c r="S238" s="6"/>
      <c r="T238" s="38">
        <f>+COUNTIF(Tabla133[[#This Row],[Concepto]:[Concepto3]],"Concepto Favorable")</f>
        <v>2</v>
      </c>
      <c r="U238" s="38">
        <f>+COUNTIF(Tabla133[[#This Row],[Concepto]:[Concepto3]],"Concepto No Favorable")</f>
        <v>0</v>
      </c>
      <c r="V238" s="38">
        <f>+COUNTIF(Tabla133[[#This Row],[Concepto]:[Concepto3]],"Sin meta asignada en el periodo")</f>
        <v>0</v>
      </c>
      <c r="W238" s="38">
        <f t="shared" si="3"/>
        <v>2</v>
      </c>
    </row>
    <row r="239" spans="1:23" s="38" customFormat="1" ht="59.95" customHeight="1" x14ac:dyDescent="0.3">
      <c r="A239" s="6" t="s">
        <v>109</v>
      </c>
      <c r="B239" s="6" t="s">
        <v>105</v>
      </c>
      <c r="C239" s="6" t="s">
        <v>229</v>
      </c>
      <c r="D239" s="6" t="s">
        <v>272</v>
      </c>
      <c r="E239" s="6" t="s">
        <v>341</v>
      </c>
      <c r="F239" s="7">
        <v>3</v>
      </c>
      <c r="G239" s="7">
        <v>3</v>
      </c>
      <c r="H239" s="8">
        <v>1</v>
      </c>
      <c r="I239" s="6" t="s">
        <v>28</v>
      </c>
      <c r="J239" s="6"/>
      <c r="K239" s="7"/>
      <c r="L239" s="7"/>
      <c r="M239" s="8" t="s">
        <v>29</v>
      </c>
      <c r="N239" s="6"/>
      <c r="O239" s="6"/>
      <c r="P239" s="7"/>
      <c r="Q239" s="7"/>
      <c r="R239" s="8" t="s">
        <v>29</v>
      </c>
      <c r="S239" s="6"/>
      <c r="T239" s="38">
        <f>+COUNTIF(Tabla133[[#This Row],[Concepto]:[Concepto3]],"Concepto Favorable")</f>
        <v>1</v>
      </c>
      <c r="U239" s="38">
        <f>+COUNTIF(Tabla133[[#This Row],[Concepto]:[Concepto3]],"Concepto No Favorable")</f>
        <v>0</v>
      </c>
      <c r="V239" s="38">
        <f>+COUNTIF(Tabla133[[#This Row],[Concepto]:[Concepto3]],"Sin meta asignada en el periodo")</f>
        <v>0</v>
      </c>
      <c r="W239" s="38">
        <f t="shared" si="3"/>
        <v>1</v>
      </c>
    </row>
    <row r="240" spans="1:23" s="38" customFormat="1" ht="59.95" customHeight="1" x14ac:dyDescent="0.3">
      <c r="A240" s="6" t="s">
        <v>110</v>
      </c>
      <c r="B240" s="6" t="s">
        <v>111</v>
      </c>
      <c r="C240" s="6" t="s">
        <v>229</v>
      </c>
      <c r="D240" s="6" t="s">
        <v>112</v>
      </c>
      <c r="E240" s="6" t="s">
        <v>358</v>
      </c>
      <c r="F240" s="7">
        <v>3</v>
      </c>
      <c r="G240" s="7">
        <v>3</v>
      </c>
      <c r="H240" s="8">
        <v>1</v>
      </c>
      <c r="I240" s="6" t="s">
        <v>28</v>
      </c>
      <c r="J240" s="6"/>
      <c r="K240" s="7"/>
      <c r="L240" s="7"/>
      <c r="M240" s="8" t="s">
        <v>29</v>
      </c>
      <c r="N240" s="6"/>
      <c r="O240" s="6"/>
      <c r="P240" s="7"/>
      <c r="Q240" s="7"/>
      <c r="R240" s="8" t="s">
        <v>29</v>
      </c>
      <c r="S240" s="6"/>
      <c r="T240" s="38">
        <f>+COUNTIF(Tabla133[[#This Row],[Concepto]:[Concepto3]],"Concepto Favorable")</f>
        <v>1</v>
      </c>
      <c r="U240" s="38">
        <f>+COUNTIF(Tabla133[[#This Row],[Concepto]:[Concepto3]],"Concepto No Favorable")</f>
        <v>0</v>
      </c>
      <c r="V240" s="38">
        <f>+COUNTIF(Tabla133[[#This Row],[Concepto]:[Concepto3]],"Sin meta asignada en el periodo")</f>
        <v>0</v>
      </c>
      <c r="W240" s="38">
        <f t="shared" si="3"/>
        <v>1</v>
      </c>
    </row>
    <row r="241" spans="1:23" s="38" customFormat="1" ht="59.95" customHeight="1" x14ac:dyDescent="0.3">
      <c r="A241" s="6" t="s">
        <v>114</v>
      </c>
      <c r="B241" s="6" t="s">
        <v>111</v>
      </c>
      <c r="C241" s="6" t="s">
        <v>229</v>
      </c>
      <c r="D241" s="6" t="s">
        <v>216</v>
      </c>
      <c r="E241" s="6"/>
      <c r="F241" s="7"/>
      <c r="G241" s="7"/>
      <c r="H241" s="8" t="s">
        <v>29</v>
      </c>
      <c r="I241" s="6"/>
      <c r="J241" s="6" t="s">
        <v>362</v>
      </c>
      <c r="K241" s="7">
        <v>1</v>
      </c>
      <c r="L241" s="7">
        <v>1</v>
      </c>
      <c r="M241" s="8">
        <v>1</v>
      </c>
      <c r="N241" s="6" t="s">
        <v>28</v>
      </c>
      <c r="O241" s="6"/>
      <c r="P241" s="7"/>
      <c r="Q241" s="7"/>
      <c r="R241" s="8" t="s">
        <v>29</v>
      </c>
      <c r="S241" s="6"/>
      <c r="T241" s="38">
        <f>+COUNTIF(Tabla133[[#This Row],[Concepto]:[Concepto3]],"Concepto Favorable")</f>
        <v>1</v>
      </c>
      <c r="U241" s="38">
        <f>+COUNTIF(Tabla133[[#This Row],[Concepto]:[Concepto3]],"Concepto No Favorable")</f>
        <v>0</v>
      </c>
      <c r="V241" s="38">
        <f>+COUNTIF(Tabla133[[#This Row],[Concepto]:[Concepto3]],"Sin meta asignada en el periodo")</f>
        <v>0</v>
      </c>
      <c r="W241" s="38">
        <f t="shared" si="3"/>
        <v>1</v>
      </c>
    </row>
    <row r="242" spans="1:23" s="38" customFormat="1" ht="59.95" customHeight="1" x14ac:dyDescent="0.3">
      <c r="A242" s="6" t="s">
        <v>70</v>
      </c>
      <c r="B242" s="6" t="s">
        <v>71</v>
      </c>
      <c r="C242" s="11" t="s">
        <v>229</v>
      </c>
      <c r="D242" s="6" t="s">
        <v>72</v>
      </c>
      <c r="E242" s="6" t="s">
        <v>363</v>
      </c>
      <c r="F242" s="7">
        <v>24</v>
      </c>
      <c r="G242" s="7">
        <v>24</v>
      </c>
      <c r="H242" s="8">
        <v>1</v>
      </c>
      <c r="I242" s="6" t="s">
        <v>28</v>
      </c>
      <c r="J242" s="6" t="s">
        <v>73</v>
      </c>
      <c r="K242" s="7">
        <v>1</v>
      </c>
      <c r="L242" s="7">
        <v>1</v>
      </c>
      <c r="M242" s="8">
        <v>1</v>
      </c>
      <c r="N242" s="6" t="s">
        <v>28</v>
      </c>
      <c r="O242" s="6" t="s">
        <v>364</v>
      </c>
      <c r="P242" s="7">
        <v>0</v>
      </c>
      <c r="Q242" s="7">
        <v>0</v>
      </c>
      <c r="R242" s="8" t="s">
        <v>29</v>
      </c>
      <c r="S242" s="6" t="s">
        <v>32</v>
      </c>
      <c r="T242" s="38">
        <f>+COUNTIF(Tabla133[[#This Row],[Concepto]:[Concepto3]],"Concepto Favorable")</f>
        <v>2</v>
      </c>
      <c r="U242" s="38">
        <f>+COUNTIF(Tabla133[[#This Row],[Concepto]:[Concepto3]],"Concepto No Favorable")</f>
        <v>0</v>
      </c>
      <c r="V242" s="38">
        <f>+COUNTIF(Tabla133[[#This Row],[Concepto]:[Concepto3]],"Sin meta asignada en el periodo")</f>
        <v>1</v>
      </c>
      <c r="W242" s="38">
        <f t="shared" si="3"/>
        <v>3</v>
      </c>
    </row>
    <row r="243" spans="1:23" s="38" customFormat="1" ht="59.95" customHeight="1" x14ac:dyDescent="0.3">
      <c r="A243" s="6" t="s">
        <v>74</v>
      </c>
      <c r="B243" s="6" t="s">
        <v>71</v>
      </c>
      <c r="C243" s="11" t="s">
        <v>229</v>
      </c>
      <c r="D243" s="6" t="s">
        <v>75</v>
      </c>
      <c r="E243" s="6" t="s">
        <v>363</v>
      </c>
      <c r="F243" s="7">
        <v>24</v>
      </c>
      <c r="G243" s="7">
        <v>24</v>
      </c>
      <c r="H243" s="8">
        <v>1</v>
      </c>
      <c r="I243" s="6" t="s">
        <v>28</v>
      </c>
      <c r="J243" s="6"/>
      <c r="K243" s="7"/>
      <c r="L243" s="7"/>
      <c r="M243" s="8" t="s">
        <v>29</v>
      </c>
      <c r="N243" s="6"/>
      <c r="O243" s="6" t="s">
        <v>364</v>
      </c>
      <c r="P243" s="7">
        <v>0</v>
      </c>
      <c r="Q243" s="7">
        <v>0</v>
      </c>
      <c r="R243" s="8" t="s">
        <v>29</v>
      </c>
      <c r="S243" s="6" t="s">
        <v>32</v>
      </c>
      <c r="T243" s="38">
        <f>+COUNTIF(Tabla133[[#This Row],[Concepto]:[Concepto3]],"Concepto Favorable")</f>
        <v>1</v>
      </c>
      <c r="U243" s="38">
        <f>+COUNTIF(Tabla133[[#This Row],[Concepto]:[Concepto3]],"Concepto No Favorable")</f>
        <v>0</v>
      </c>
      <c r="V243" s="38">
        <f>+COUNTIF(Tabla133[[#This Row],[Concepto]:[Concepto3]],"Sin meta asignada en el periodo")</f>
        <v>1</v>
      </c>
      <c r="W243" s="38">
        <f t="shared" si="3"/>
        <v>2</v>
      </c>
    </row>
    <row r="244" spans="1:23" s="38" customFormat="1" ht="59.95" customHeight="1" x14ac:dyDescent="0.3">
      <c r="A244" s="6" t="s">
        <v>265</v>
      </c>
      <c r="B244" s="6" t="s">
        <v>27</v>
      </c>
      <c r="C244" s="11" t="s">
        <v>230</v>
      </c>
      <c r="D244" s="6" t="s">
        <v>96</v>
      </c>
      <c r="E244" s="6"/>
      <c r="F244" s="7"/>
      <c r="G244" s="7"/>
      <c r="H244" s="8" t="s">
        <v>29</v>
      </c>
      <c r="I244" s="6"/>
      <c r="J244" s="6"/>
      <c r="K244" s="7"/>
      <c r="L244" s="7"/>
      <c r="M244" s="8" t="s">
        <v>29</v>
      </c>
      <c r="N244" s="6"/>
      <c r="O244" s="6" t="s">
        <v>294</v>
      </c>
      <c r="P244" s="7">
        <v>1</v>
      </c>
      <c r="Q244" s="7">
        <v>1</v>
      </c>
      <c r="R244" s="8">
        <v>1</v>
      </c>
      <c r="S244" s="6" t="s">
        <v>28</v>
      </c>
      <c r="T244" s="38">
        <f>+COUNTIF(Tabla133[[#This Row],[Concepto]:[Concepto3]],"Concepto Favorable")</f>
        <v>1</v>
      </c>
      <c r="U244" s="38">
        <f>+COUNTIF(Tabla133[[#This Row],[Concepto]:[Concepto3]],"Concepto No Favorable")</f>
        <v>0</v>
      </c>
      <c r="V244" s="38">
        <f>+COUNTIF(Tabla133[[#This Row],[Concepto]:[Concepto3]],"Sin meta asignada en el periodo")</f>
        <v>0</v>
      </c>
      <c r="W244" s="38">
        <f t="shared" si="3"/>
        <v>1</v>
      </c>
    </row>
    <row r="245" spans="1:23" s="38" customFormat="1" ht="59.95" customHeight="1" x14ac:dyDescent="0.3">
      <c r="A245" s="6" t="s">
        <v>184</v>
      </c>
      <c r="B245" s="6" t="s">
        <v>185</v>
      </c>
      <c r="C245" s="11" t="s">
        <v>230</v>
      </c>
      <c r="D245" s="6" t="s">
        <v>186</v>
      </c>
      <c r="E245" s="6" t="s">
        <v>308</v>
      </c>
      <c r="F245" s="7">
        <v>3</v>
      </c>
      <c r="G245" s="7">
        <v>3</v>
      </c>
      <c r="H245" s="8">
        <v>1</v>
      </c>
      <c r="I245" s="6" t="s">
        <v>28</v>
      </c>
      <c r="J245" s="6"/>
      <c r="K245" s="7"/>
      <c r="L245" s="7"/>
      <c r="M245" s="8" t="s">
        <v>29</v>
      </c>
      <c r="N245" s="6"/>
      <c r="O245" s="6"/>
      <c r="P245" s="7"/>
      <c r="Q245" s="7"/>
      <c r="R245" s="8" t="s">
        <v>29</v>
      </c>
      <c r="S245" s="6"/>
      <c r="T245" s="38">
        <f>+COUNTIF(Tabla133[[#This Row],[Concepto]:[Concepto3]],"Concepto Favorable")</f>
        <v>1</v>
      </c>
      <c r="U245" s="38">
        <f>+COUNTIF(Tabla133[[#This Row],[Concepto]:[Concepto3]],"Concepto No Favorable")</f>
        <v>0</v>
      </c>
      <c r="V245" s="38">
        <f>+COUNTIF(Tabla133[[#This Row],[Concepto]:[Concepto3]],"Sin meta asignada en el periodo")</f>
        <v>0</v>
      </c>
      <c r="W245" s="38">
        <f t="shared" si="3"/>
        <v>1</v>
      </c>
    </row>
    <row r="246" spans="1:23" s="38" customFormat="1" ht="59.95" customHeight="1" x14ac:dyDescent="0.3">
      <c r="A246" s="6" t="s">
        <v>187</v>
      </c>
      <c r="B246" s="6" t="s">
        <v>185</v>
      </c>
      <c r="C246" s="11" t="s">
        <v>230</v>
      </c>
      <c r="D246" s="6" t="s">
        <v>188</v>
      </c>
      <c r="E246" s="6" t="s">
        <v>309</v>
      </c>
      <c r="F246" s="7">
        <v>0</v>
      </c>
      <c r="G246" s="7">
        <v>0</v>
      </c>
      <c r="H246" s="8" t="s">
        <v>29</v>
      </c>
      <c r="I246" s="6" t="s">
        <v>32</v>
      </c>
      <c r="J246" s="6"/>
      <c r="K246" s="7"/>
      <c r="L246" s="7"/>
      <c r="M246" s="8" t="s">
        <v>29</v>
      </c>
      <c r="N246" s="6"/>
      <c r="O246" s="6"/>
      <c r="P246" s="7"/>
      <c r="Q246" s="7"/>
      <c r="R246" s="8" t="s">
        <v>29</v>
      </c>
      <c r="S246" s="6"/>
      <c r="T246" s="38">
        <f>+COUNTIF(Tabla133[[#This Row],[Concepto]:[Concepto3]],"Concepto Favorable")</f>
        <v>0</v>
      </c>
      <c r="U246" s="38">
        <f>+COUNTIF(Tabla133[[#This Row],[Concepto]:[Concepto3]],"Concepto No Favorable")</f>
        <v>0</v>
      </c>
      <c r="V246" s="38">
        <f>+COUNTIF(Tabla133[[#This Row],[Concepto]:[Concepto3]],"Sin meta asignada en el periodo")</f>
        <v>1</v>
      </c>
      <c r="W246" s="38">
        <f t="shared" si="3"/>
        <v>1</v>
      </c>
    </row>
    <row r="247" spans="1:23" s="38" customFormat="1" ht="59.95" customHeight="1" x14ac:dyDescent="0.3">
      <c r="A247" s="6" t="s">
        <v>189</v>
      </c>
      <c r="B247" s="6" t="s">
        <v>185</v>
      </c>
      <c r="C247" s="11" t="s">
        <v>230</v>
      </c>
      <c r="D247" s="6" t="s">
        <v>190</v>
      </c>
      <c r="E247" s="6" t="s">
        <v>310</v>
      </c>
      <c r="F247" s="7">
        <v>1</v>
      </c>
      <c r="G247" s="7">
        <v>1</v>
      </c>
      <c r="H247" s="8">
        <v>1</v>
      </c>
      <c r="I247" s="6" t="s">
        <v>28</v>
      </c>
      <c r="J247" s="6"/>
      <c r="K247" s="7"/>
      <c r="L247" s="7"/>
      <c r="M247" s="8" t="s">
        <v>29</v>
      </c>
      <c r="N247" s="6"/>
      <c r="O247" s="6"/>
      <c r="P247" s="7"/>
      <c r="Q247" s="7"/>
      <c r="R247" s="8" t="s">
        <v>29</v>
      </c>
      <c r="S247" s="6"/>
      <c r="T247" s="38">
        <f>+COUNTIF(Tabla133[[#This Row],[Concepto]:[Concepto3]],"Concepto Favorable")</f>
        <v>1</v>
      </c>
      <c r="U247" s="38">
        <f>+COUNTIF(Tabla133[[#This Row],[Concepto]:[Concepto3]],"Concepto No Favorable")</f>
        <v>0</v>
      </c>
      <c r="V247" s="38">
        <f>+COUNTIF(Tabla133[[#This Row],[Concepto]:[Concepto3]],"Sin meta asignada en el periodo")</f>
        <v>0</v>
      </c>
      <c r="W247" s="38">
        <f t="shared" si="3"/>
        <v>1</v>
      </c>
    </row>
    <row r="248" spans="1:23" s="38" customFormat="1" ht="59.95" customHeight="1" x14ac:dyDescent="0.3">
      <c r="A248" s="6" t="s">
        <v>191</v>
      </c>
      <c r="B248" s="6" t="s">
        <v>185</v>
      </c>
      <c r="C248" s="11" t="s">
        <v>230</v>
      </c>
      <c r="D248" s="6" t="s">
        <v>192</v>
      </c>
      <c r="E248" s="6" t="s">
        <v>311</v>
      </c>
      <c r="F248" s="7">
        <v>3</v>
      </c>
      <c r="G248" s="7">
        <v>3</v>
      </c>
      <c r="H248" s="8">
        <v>1</v>
      </c>
      <c r="I248" s="6" t="s">
        <v>28</v>
      </c>
      <c r="J248" s="6"/>
      <c r="K248" s="7"/>
      <c r="L248" s="7"/>
      <c r="M248" s="8" t="s">
        <v>29</v>
      </c>
      <c r="N248" s="6"/>
      <c r="O248" s="6"/>
      <c r="P248" s="7"/>
      <c r="Q248" s="7"/>
      <c r="R248" s="8" t="s">
        <v>29</v>
      </c>
      <c r="S248" s="6"/>
      <c r="T248" s="38">
        <f>+COUNTIF(Tabla133[[#This Row],[Concepto]:[Concepto3]],"Concepto Favorable")</f>
        <v>1</v>
      </c>
      <c r="U248" s="38">
        <f>+COUNTIF(Tabla133[[#This Row],[Concepto]:[Concepto3]],"Concepto No Favorable")</f>
        <v>0</v>
      </c>
      <c r="V248" s="38">
        <f>+COUNTIF(Tabla133[[#This Row],[Concepto]:[Concepto3]],"Sin meta asignada en el periodo")</f>
        <v>0</v>
      </c>
      <c r="W248" s="38">
        <f t="shared" si="3"/>
        <v>1</v>
      </c>
    </row>
    <row r="249" spans="1:23" s="38" customFormat="1" ht="59.95" customHeight="1" x14ac:dyDescent="0.3">
      <c r="A249" s="6" t="s">
        <v>53</v>
      </c>
      <c r="B249" s="6" t="s">
        <v>54</v>
      </c>
      <c r="C249" s="11" t="s">
        <v>230</v>
      </c>
      <c r="D249" s="6" t="s">
        <v>55</v>
      </c>
      <c r="E249" s="6" t="s">
        <v>312</v>
      </c>
      <c r="F249" s="7">
        <v>5</v>
      </c>
      <c r="G249" s="7">
        <v>5</v>
      </c>
      <c r="H249" s="8">
        <v>1</v>
      </c>
      <c r="I249" s="6" t="s">
        <v>28</v>
      </c>
      <c r="J249" s="6"/>
      <c r="K249" s="7"/>
      <c r="L249" s="7"/>
      <c r="M249" s="8" t="s">
        <v>29</v>
      </c>
      <c r="N249" s="6"/>
      <c r="O249" s="6"/>
      <c r="P249" s="7"/>
      <c r="Q249" s="7"/>
      <c r="R249" s="8" t="s">
        <v>29</v>
      </c>
      <c r="S249" s="6"/>
      <c r="T249" s="38">
        <f>+COUNTIF(Tabla133[[#This Row],[Concepto]:[Concepto3]],"Concepto Favorable")</f>
        <v>1</v>
      </c>
      <c r="U249" s="38">
        <f>+COUNTIF(Tabla133[[#This Row],[Concepto]:[Concepto3]],"Concepto No Favorable")</f>
        <v>0</v>
      </c>
      <c r="V249" s="38">
        <f>+COUNTIF(Tabla133[[#This Row],[Concepto]:[Concepto3]],"Sin meta asignada en el periodo")</f>
        <v>0</v>
      </c>
      <c r="W249" s="38">
        <f t="shared" si="3"/>
        <v>1</v>
      </c>
    </row>
    <row r="250" spans="1:23" s="38" customFormat="1" ht="59.95" customHeight="1" x14ac:dyDescent="0.3">
      <c r="A250" s="6" t="s">
        <v>56</v>
      </c>
      <c r="B250" s="6" t="s">
        <v>54</v>
      </c>
      <c r="C250" s="11" t="s">
        <v>230</v>
      </c>
      <c r="D250" s="6" t="s">
        <v>57</v>
      </c>
      <c r="E250" s="6" t="s">
        <v>314</v>
      </c>
      <c r="F250" s="7">
        <v>0</v>
      </c>
      <c r="G250" s="7">
        <v>0</v>
      </c>
      <c r="H250" s="8" t="s">
        <v>29</v>
      </c>
      <c r="I250" s="6" t="s">
        <v>32</v>
      </c>
      <c r="J250" s="6"/>
      <c r="K250" s="7"/>
      <c r="L250" s="7"/>
      <c r="M250" s="8" t="s">
        <v>29</v>
      </c>
      <c r="N250" s="6"/>
      <c r="O250" s="6"/>
      <c r="P250" s="7"/>
      <c r="Q250" s="7"/>
      <c r="R250" s="8" t="s">
        <v>29</v>
      </c>
      <c r="S250" s="6"/>
      <c r="T250" s="38">
        <f>+COUNTIF(Tabla133[[#This Row],[Concepto]:[Concepto3]],"Concepto Favorable")</f>
        <v>0</v>
      </c>
      <c r="U250" s="38">
        <f>+COUNTIF(Tabla133[[#This Row],[Concepto]:[Concepto3]],"Concepto No Favorable")</f>
        <v>0</v>
      </c>
      <c r="V250" s="38">
        <f>+COUNTIF(Tabla133[[#This Row],[Concepto]:[Concepto3]],"Sin meta asignada en el periodo")</f>
        <v>1</v>
      </c>
      <c r="W250" s="38">
        <f t="shared" si="3"/>
        <v>1</v>
      </c>
    </row>
    <row r="251" spans="1:23" s="38" customFormat="1" ht="59.95" customHeight="1" x14ac:dyDescent="0.3">
      <c r="A251" s="6" t="s">
        <v>58</v>
      </c>
      <c r="B251" s="6" t="s">
        <v>54</v>
      </c>
      <c r="C251" s="11" t="s">
        <v>230</v>
      </c>
      <c r="D251" s="6" t="s">
        <v>59</v>
      </c>
      <c r="E251" s="6"/>
      <c r="F251" s="7"/>
      <c r="G251" s="7"/>
      <c r="H251" s="8" t="s">
        <v>29</v>
      </c>
      <c r="I251" s="6"/>
      <c r="J251" s="6" t="s">
        <v>316</v>
      </c>
      <c r="K251" s="7">
        <v>3</v>
      </c>
      <c r="L251" s="7">
        <v>3</v>
      </c>
      <c r="M251" s="8">
        <v>1</v>
      </c>
      <c r="N251" s="6" t="s">
        <v>28</v>
      </c>
      <c r="O251" s="6"/>
      <c r="P251" s="7"/>
      <c r="Q251" s="7"/>
      <c r="R251" s="8" t="s">
        <v>29</v>
      </c>
      <c r="S251" s="6"/>
      <c r="T251" s="38">
        <f>+COUNTIF(Tabla133[[#This Row],[Concepto]:[Concepto3]],"Concepto Favorable")</f>
        <v>1</v>
      </c>
      <c r="U251" s="38">
        <f>+COUNTIF(Tabla133[[#This Row],[Concepto]:[Concepto3]],"Concepto No Favorable")</f>
        <v>0</v>
      </c>
      <c r="V251" s="38">
        <f>+COUNTIF(Tabla133[[#This Row],[Concepto]:[Concepto3]],"Sin meta asignada en el periodo")</f>
        <v>0</v>
      </c>
      <c r="W251" s="38">
        <f t="shared" si="3"/>
        <v>1</v>
      </c>
    </row>
    <row r="252" spans="1:23" s="38" customFormat="1" ht="59.95" customHeight="1" x14ac:dyDescent="0.3">
      <c r="A252" s="6" t="s">
        <v>97</v>
      </c>
      <c r="B252" s="6" t="s">
        <v>95</v>
      </c>
      <c r="C252" s="11" t="s">
        <v>230</v>
      </c>
      <c r="D252" s="6" t="s">
        <v>98</v>
      </c>
      <c r="E252" s="6"/>
      <c r="F252" s="7"/>
      <c r="G252" s="7"/>
      <c r="H252" s="8" t="s">
        <v>29</v>
      </c>
      <c r="I252" s="6"/>
      <c r="J252" s="6" t="s">
        <v>99</v>
      </c>
      <c r="K252" s="7">
        <v>0</v>
      </c>
      <c r="L252" s="7">
        <v>0</v>
      </c>
      <c r="M252" s="8" t="s">
        <v>29</v>
      </c>
      <c r="N252" s="6" t="s">
        <v>32</v>
      </c>
      <c r="O252" s="6"/>
      <c r="P252" s="7"/>
      <c r="Q252" s="7"/>
      <c r="R252" s="8" t="s">
        <v>29</v>
      </c>
      <c r="S252" s="6"/>
      <c r="T252" s="38">
        <f>+COUNTIF(Tabla133[[#This Row],[Concepto]:[Concepto3]],"Concepto Favorable")</f>
        <v>0</v>
      </c>
      <c r="U252" s="38">
        <f>+COUNTIF(Tabla133[[#This Row],[Concepto]:[Concepto3]],"Concepto No Favorable")</f>
        <v>0</v>
      </c>
      <c r="V252" s="38">
        <f>+COUNTIF(Tabla133[[#This Row],[Concepto]:[Concepto3]],"Sin meta asignada en el periodo")</f>
        <v>1</v>
      </c>
      <c r="W252" s="38">
        <f t="shared" si="3"/>
        <v>1</v>
      </c>
    </row>
    <row r="253" spans="1:23" s="38" customFormat="1" ht="59.95" customHeight="1" x14ac:dyDescent="0.3">
      <c r="A253" s="6" t="s">
        <v>104</v>
      </c>
      <c r="B253" s="6" t="s">
        <v>105</v>
      </c>
      <c r="C253" s="11" t="s">
        <v>230</v>
      </c>
      <c r="D253" s="6" t="s">
        <v>106</v>
      </c>
      <c r="E253" s="6" t="s">
        <v>338</v>
      </c>
      <c r="F253" s="7">
        <v>24</v>
      </c>
      <c r="G253" s="7">
        <v>24</v>
      </c>
      <c r="H253" s="8">
        <v>1</v>
      </c>
      <c r="I253" s="6" t="s">
        <v>28</v>
      </c>
      <c r="J253" s="6" t="s">
        <v>339</v>
      </c>
      <c r="K253" s="7">
        <v>3</v>
      </c>
      <c r="L253" s="7">
        <v>3</v>
      </c>
      <c r="M253" s="8">
        <v>1</v>
      </c>
      <c r="N253" s="6" t="s">
        <v>28</v>
      </c>
      <c r="O253" s="6"/>
      <c r="P253" s="7"/>
      <c r="Q253" s="7"/>
      <c r="R253" s="8" t="s">
        <v>29</v>
      </c>
      <c r="S253" s="6"/>
      <c r="T253" s="38">
        <f>+COUNTIF(Tabla133[[#This Row],[Concepto]:[Concepto3]],"Concepto Favorable")</f>
        <v>2</v>
      </c>
      <c r="U253" s="38">
        <f>+COUNTIF(Tabla133[[#This Row],[Concepto]:[Concepto3]],"Concepto No Favorable")</f>
        <v>0</v>
      </c>
      <c r="V253" s="38">
        <f>+COUNTIF(Tabla133[[#This Row],[Concepto]:[Concepto3]],"Sin meta asignada en el periodo")</f>
        <v>0</v>
      </c>
      <c r="W253" s="38">
        <f t="shared" si="3"/>
        <v>2</v>
      </c>
    </row>
    <row r="254" spans="1:23" s="38" customFormat="1" ht="59.95" customHeight="1" x14ac:dyDescent="0.3">
      <c r="A254" s="6" t="s">
        <v>109</v>
      </c>
      <c r="B254" s="6" t="s">
        <v>105</v>
      </c>
      <c r="C254" s="11" t="s">
        <v>230</v>
      </c>
      <c r="D254" s="6" t="s">
        <v>272</v>
      </c>
      <c r="E254" s="6" t="s">
        <v>341</v>
      </c>
      <c r="F254" s="7">
        <v>3</v>
      </c>
      <c r="G254" s="7">
        <v>3</v>
      </c>
      <c r="H254" s="8">
        <v>1</v>
      </c>
      <c r="I254" s="6" t="s">
        <v>28</v>
      </c>
      <c r="J254" s="6"/>
      <c r="K254" s="7"/>
      <c r="L254" s="7"/>
      <c r="M254" s="8" t="s">
        <v>29</v>
      </c>
      <c r="N254" s="6"/>
      <c r="O254" s="6"/>
      <c r="P254" s="7"/>
      <c r="Q254" s="7"/>
      <c r="R254" s="8" t="s">
        <v>29</v>
      </c>
      <c r="S254" s="6"/>
      <c r="T254" s="38">
        <f>+COUNTIF(Tabla133[[#This Row],[Concepto]:[Concepto3]],"Concepto Favorable")</f>
        <v>1</v>
      </c>
      <c r="U254" s="38">
        <f>+COUNTIF(Tabla133[[#This Row],[Concepto]:[Concepto3]],"Concepto No Favorable")</f>
        <v>0</v>
      </c>
      <c r="V254" s="38">
        <f>+COUNTIF(Tabla133[[#This Row],[Concepto]:[Concepto3]],"Sin meta asignada en el periodo")</f>
        <v>0</v>
      </c>
      <c r="W254" s="38">
        <f t="shared" si="3"/>
        <v>1</v>
      </c>
    </row>
    <row r="255" spans="1:23" s="38" customFormat="1" ht="59.95" customHeight="1" x14ac:dyDescent="0.3">
      <c r="A255" s="6" t="s">
        <v>110</v>
      </c>
      <c r="B255" s="6" t="s">
        <v>111</v>
      </c>
      <c r="C255" s="11" t="s">
        <v>230</v>
      </c>
      <c r="D255" s="6" t="s">
        <v>112</v>
      </c>
      <c r="E255" s="6" t="s">
        <v>358</v>
      </c>
      <c r="F255" s="7">
        <v>3</v>
      </c>
      <c r="G255" s="7">
        <v>3</v>
      </c>
      <c r="H255" s="8">
        <v>1</v>
      </c>
      <c r="I255" s="6" t="s">
        <v>28</v>
      </c>
      <c r="J255" s="6"/>
      <c r="K255" s="7"/>
      <c r="L255" s="7"/>
      <c r="M255" s="8" t="s">
        <v>29</v>
      </c>
      <c r="N255" s="6"/>
      <c r="O255" s="6"/>
      <c r="P255" s="7"/>
      <c r="Q255" s="7"/>
      <c r="R255" s="8" t="s">
        <v>29</v>
      </c>
      <c r="S255" s="6"/>
      <c r="T255" s="38">
        <f>+COUNTIF(Tabla133[[#This Row],[Concepto]:[Concepto3]],"Concepto Favorable")</f>
        <v>1</v>
      </c>
      <c r="U255" s="38">
        <f>+COUNTIF(Tabla133[[#This Row],[Concepto]:[Concepto3]],"Concepto No Favorable")</f>
        <v>0</v>
      </c>
      <c r="V255" s="38">
        <f>+COUNTIF(Tabla133[[#This Row],[Concepto]:[Concepto3]],"Sin meta asignada en el periodo")</f>
        <v>0</v>
      </c>
      <c r="W255" s="38">
        <f t="shared" si="3"/>
        <v>1</v>
      </c>
    </row>
    <row r="256" spans="1:23" s="38" customFormat="1" ht="59.95" customHeight="1" x14ac:dyDescent="0.3">
      <c r="A256" s="6" t="s">
        <v>114</v>
      </c>
      <c r="B256" s="6" t="s">
        <v>111</v>
      </c>
      <c r="C256" s="11" t="s">
        <v>230</v>
      </c>
      <c r="D256" s="6" t="s">
        <v>216</v>
      </c>
      <c r="E256" s="6"/>
      <c r="F256" s="7"/>
      <c r="G256" s="7"/>
      <c r="H256" s="8" t="s">
        <v>29</v>
      </c>
      <c r="I256" s="6"/>
      <c r="J256" s="6" t="s">
        <v>362</v>
      </c>
      <c r="K256" s="7">
        <v>102</v>
      </c>
      <c r="L256" s="7">
        <v>102</v>
      </c>
      <c r="M256" s="8">
        <v>1</v>
      </c>
      <c r="N256" s="6" t="s">
        <v>28</v>
      </c>
      <c r="O256" s="6"/>
      <c r="P256" s="7"/>
      <c r="Q256" s="7"/>
      <c r="R256" s="8" t="s">
        <v>29</v>
      </c>
      <c r="S256" s="6"/>
      <c r="T256" s="38">
        <f>+COUNTIF(Tabla133[[#This Row],[Concepto]:[Concepto3]],"Concepto Favorable")</f>
        <v>1</v>
      </c>
      <c r="U256" s="38">
        <f>+COUNTIF(Tabla133[[#This Row],[Concepto]:[Concepto3]],"Concepto No Favorable")</f>
        <v>0</v>
      </c>
      <c r="V256" s="38">
        <f>+COUNTIF(Tabla133[[#This Row],[Concepto]:[Concepto3]],"Sin meta asignada en el periodo")</f>
        <v>0</v>
      </c>
      <c r="W256" s="38">
        <f t="shared" si="3"/>
        <v>1</v>
      </c>
    </row>
    <row r="257" spans="1:23" s="38" customFormat="1" ht="59.95" customHeight="1" x14ac:dyDescent="0.3">
      <c r="A257" s="6" t="s">
        <v>70</v>
      </c>
      <c r="B257" s="6" t="s">
        <v>71</v>
      </c>
      <c r="C257" s="11" t="s">
        <v>230</v>
      </c>
      <c r="D257" s="6" t="s">
        <v>72</v>
      </c>
      <c r="E257" s="6" t="s">
        <v>363</v>
      </c>
      <c r="F257" s="7">
        <v>24</v>
      </c>
      <c r="G257" s="7">
        <v>24</v>
      </c>
      <c r="H257" s="8">
        <v>1</v>
      </c>
      <c r="I257" s="6" t="s">
        <v>28</v>
      </c>
      <c r="J257" s="6" t="s">
        <v>73</v>
      </c>
      <c r="K257" s="7">
        <v>0</v>
      </c>
      <c r="L257" s="7">
        <v>0</v>
      </c>
      <c r="M257" s="8" t="s">
        <v>29</v>
      </c>
      <c r="N257" s="6" t="s">
        <v>32</v>
      </c>
      <c r="O257" s="6" t="s">
        <v>364</v>
      </c>
      <c r="P257" s="7">
        <v>2</v>
      </c>
      <c r="Q257" s="7">
        <v>2</v>
      </c>
      <c r="R257" s="8">
        <v>1</v>
      </c>
      <c r="S257" s="6" t="s">
        <v>28</v>
      </c>
      <c r="T257" s="38">
        <f>+COUNTIF(Tabla133[[#This Row],[Concepto]:[Concepto3]],"Concepto Favorable")</f>
        <v>2</v>
      </c>
      <c r="U257" s="38">
        <f>+COUNTIF(Tabla133[[#This Row],[Concepto]:[Concepto3]],"Concepto No Favorable")</f>
        <v>0</v>
      </c>
      <c r="V257" s="38">
        <f>+COUNTIF(Tabla133[[#This Row],[Concepto]:[Concepto3]],"Sin meta asignada en el periodo")</f>
        <v>1</v>
      </c>
      <c r="W257" s="38">
        <f t="shared" si="3"/>
        <v>3</v>
      </c>
    </row>
    <row r="258" spans="1:23" s="38" customFormat="1" ht="59.95" customHeight="1" x14ac:dyDescent="0.3">
      <c r="A258" s="11" t="s">
        <v>74</v>
      </c>
      <c r="B258" s="11" t="s">
        <v>71</v>
      </c>
      <c r="C258" s="11" t="s">
        <v>230</v>
      </c>
      <c r="D258" s="11" t="s">
        <v>75</v>
      </c>
      <c r="E258" s="11" t="s">
        <v>363</v>
      </c>
      <c r="F258" s="7">
        <v>24</v>
      </c>
      <c r="G258" s="7">
        <v>24</v>
      </c>
      <c r="H258" s="8">
        <v>1</v>
      </c>
      <c r="I258" s="11" t="s">
        <v>47</v>
      </c>
      <c r="J258" s="11"/>
      <c r="K258" s="12"/>
      <c r="L258" s="12"/>
      <c r="M258" s="8" t="s">
        <v>29</v>
      </c>
      <c r="N258" s="11"/>
      <c r="O258" s="11" t="s">
        <v>364</v>
      </c>
      <c r="P258" s="12">
        <v>2</v>
      </c>
      <c r="Q258" s="12">
        <v>2</v>
      </c>
      <c r="R258" s="13">
        <v>1</v>
      </c>
      <c r="S258" s="11" t="s">
        <v>47</v>
      </c>
      <c r="T258" s="38">
        <f>+COUNTIF(Tabla133[[#This Row],[Concepto]:[Concepto3]],"Concepto Favorable")</f>
        <v>0</v>
      </c>
      <c r="U258" s="38">
        <f>+COUNTIF(Tabla133[[#This Row],[Concepto]:[Concepto3]],"Concepto No Favorable")</f>
        <v>2</v>
      </c>
      <c r="V258" s="38">
        <f>+COUNTIF(Tabla133[[#This Row],[Concepto]:[Concepto3]],"Sin meta asignada en el periodo")</f>
        <v>0</v>
      </c>
      <c r="W258" s="38">
        <f t="shared" si="3"/>
        <v>0</v>
      </c>
    </row>
    <row r="259" spans="1:23" s="38" customFormat="1" ht="59.95" customHeight="1" x14ac:dyDescent="0.3">
      <c r="A259" s="6" t="s">
        <v>265</v>
      </c>
      <c r="B259" s="6" t="s">
        <v>27</v>
      </c>
      <c r="C259" s="11" t="s">
        <v>231</v>
      </c>
      <c r="D259" s="6" t="s">
        <v>96</v>
      </c>
      <c r="E259" s="6"/>
      <c r="F259" s="7"/>
      <c r="G259" s="7"/>
      <c r="H259" s="8" t="s">
        <v>29</v>
      </c>
      <c r="I259" s="6"/>
      <c r="J259" s="6"/>
      <c r="K259" s="7"/>
      <c r="L259" s="7"/>
      <c r="M259" s="8" t="s">
        <v>29</v>
      </c>
      <c r="N259" s="6"/>
      <c r="O259" s="6" t="s">
        <v>294</v>
      </c>
      <c r="P259" s="7">
        <v>1</v>
      </c>
      <c r="Q259" s="7">
        <v>1</v>
      </c>
      <c r="R259" s="8">
        <v>1</v>
      </c>
      <c r="S259" s="6" t="s">
        <v>28</v>
      </c>
      <c r="T259" s="38">
        <f>+COUNTIF(Tabla133[[#This Row],[Concepto]:[Concepto3]],"Concepto Favorable")</f>
        <v>1</v>
      </c>
      <c r="U259" s="38">
        <f>+COUNTIF(Tabla133[[#This Row],[Concepto]:[Concepto3]],"Concepto No Favorable")</f>
        <v>0</v>
      </c>
      <c r="V259" s="38">
        <f>+COUNTIF(Tabla133[[#This Row],[Concepto]:[Concepto3]],"Sin meta asignada en el periodo")</f>
        <v>0</v>
      </c>
      <c r="W259" s="38">
        <f t="shared" si="3"/>
        <v>1</v>
      </c>
    </row>
    <row r="260" spans="1:23" s="38" customFormat="1" ht="59.95" customHeight="1" x14ac:dyDescent="0.3">
      <c r="A260" s="6" t="s">
        <v>184</v>
      </c>
      <c r="B260" s="6" t="s">
        <v>185</v>
      </c>
      <c r="C260" s="11" t="s">
        <v>231</v>
      </c>
      <c r="D260" s="6" t="s">
        <v>186</v>
      </c>
      <c r="E260" s="6" t="s">
        <v>308</v>
      </c>
      <c r="F260" s="7">
        <v>3</v>
      </c>
      <c r="G260" s="7">
        <v>3</v>
      </c>
      <c r="H260" s="8">
        <v>1</v>
      </c>
      <c r="I260" s="6" t="s">
        <v>28</v>
      </c>
      <c r="J260" s="6"/>
      <c r="K260" s="7"/>
      <c r="L260" s="7"/>
      <c r="M260" s="8" t="s">
        <v>29</v>
      </c>
      <c r="N260" s="6"/>
      <c r="O260" s="6"/>
      <c r="P260" s="7"/>
      <c r="Q260" s="7"/>
      <c r="R260" s="8" t="s">
        <v>29</v>
      </c>
      <c r="S260" s="6"/>
      <c r="T260" s="38">
        <f>+COUNTIF(Tabla133[[#This Row],[Concepto]:[Concepto3]],"Concepto Favorable")</f>
        <v>1</v>
      </c>
      <c r="U260" s="38">
        <f>+COUNTIF(Tabla133[[#This Row],[Concepto]:[Concepto3]],"Concepto No Favorable")</f>
        <v>0</v>
      </c>
      <c r="V260" s="38">
        <f>+COUNTIF(Tabla133[[#This Row],[Concepto]:[Concepto3]],"Sin meta asignada en el periodo")</f>
        <v>0</v>
      </c>
      <c r="W260" s="38">
        <f t="shared" si="3"/>
        <v>1</v>
      </c>
    </row>
    <row r="261" spans="1:23" s="38" customFormat="1" ht="59.95" customHeight="1" x14ac:dyDescent="0.3">
      <c r="A261" s="6" t="s">
        <v>187</v>
      </c>
      <c r="B261" s="6" t="s">
        <v>185</v>
      </c>
      <c r="C261" s="11" t="s">
        <v>231</v>
      </c>
      <c r="D261" s="6" t="s">
        <v>188</v>
      </c>
      <c r="E261" s="6" t="s">
        <v>309</v>
      </c>
      <c r="F261" s="7">
        <v>6</v>
      </c>
      <c r="G261" s="7">
        <v>6</v>
      </c>
      <c r="H261" s="8">
        <v>1</v>
      </c>
      <c r="I261" s="6" t="s">
        <v>47</v>
      </c>
      <c r="J261" s="6"/>
      <c r="K261" s="7"/>
      <c r="L261" s="7"/>
      <c r="M261" s="8" t="s">
        <v>29</v>
      </c>
      <c r="N261" s="6"/>
      <c r="O261" s="6"/>
      <c r="P261" s="7"/>
      <c r="Q261" s="7"/>
      <c r="R261" s="8" t="s">
        <v>29</v>
      </c>
      <c r="S261" s="6"/>
      <c r="T261" s="38">
        <f>+COUNTIF(Tabla133[[#This Row],[Concepto]:[Concepto3]],"Concepto Favorable")</f>
        <v>0</v>
      </c>
      <c r="U261" s="38">
        <f>+COUNTIF(Tabla133[[#This Row],[Concepto]:[Concepto3]],"Concepto No Favorable")</f>
        <v>1</v>
      </c>
      <c r="V261" s="38">
        <f>+COUNTIF(Tabla133[[#This Row],[Concepto]:[Concepto3]],"Sin meta asignada en el periodo")</f>
        <v>0</v>
      </c>
      <c r="W261" s="38">
        <f t="shared" ref="W261:W324" si="4">+T261+V261</f>
        <v>0</v>
      </c>
    </row>
    <row r="262" spans="1:23" s="38" customFormat="1" ht="59.95" customHeight="1" x14ac:dyDescent="0.3">
      <c r="A262" s="6" t="s">
        <v>189</v>
      </c>
      <c r="B262" s="6" t="s">
        <v>185</v>
      </c>
      <c r="C262" s="11" t="s">
        <v>231</v>
      </c>
      <c r="D262" s="6" t="s">
        <v>190</v>
      </c>
      <c r="E262" s="6" t="s">
        <v>310</v>
      </c>
      <c r="F262" s="7">
        <v>6</v>
      </c>
      <c r="G262" s="7">
        <v>6</v>
      </c>
      <c r="H262" s="8">
        <v>1</v>
      </c>
      <c r="I262" s="6" t="s">
        <v>47</v>
      </c>
      <c r="J262" s="6"/>
      <c r="K262" s="7"/>
      <c r="L262" s="7"/>
      <c r="M262" s="8" t="s">
        <v>29</v>
      </c>
      <c r="N262" s="6"/>
      <c r="O262" s="6"/>
      <c r="P262" s="7"/>
      <c r="Q262" s="7"/>
      <c r="R262" s="8" t="s">
        <v>29</v>
      </c>
      <c r="S262" s="6"/>
      <c r="T262" s="38">
        <f>+COUNTIF(Tabla133[[#This Row],[Concepto]:[Concepto3]],"Concepto Favorable")</f>
        <v>0</v>
      </c>
      <c r="U262" s="38">
        <f>+COUNTIF(Tabla133[[#This Row],[Concepto]:[Concepto3]],"Concepto No Favorable")</f>
        <v>1</v>
      </c>
      <c r="V262" s="38">
        <f>+COUNTIF(Tabla133[[#This Row],[Concepto]:[Concepto3]],"Sin meta asignada en el periodo")</f>
        <v>0</v>
      </c>
      <c r="W262" s="38">
        <f t="shared" si="4"/>
        <v>0</v>
      </c>
    </row>
    <row r="263" spans="1:23" s="38" customFormat="1" ht="59.95" customHeight="1" x14ac:dyDescent="0.3">
      <c r="A263" s="6" t="s">
        <v>191</v>
      </c>
      <c r="B263" s="6" t="s">
        <v>185</v>
      </c>
      <c r="C263" s="11" t="s">
        <v>231</v>
      </c>
      <c r="D263" s="6" t="s">
        <v>192</v>
      </c>
      <c r="E263" s="6" t="s">
        <v>311</v>
      </c>
      <c r="F263" s="7">
        <v>3</v>
      </c>
      <c r="G263" s="7">
        <v>3</v>
      </c>
      <c r="H263" s="8">
        <v>1</v>
      </c>
      <c r="I263" s="6" t="s">
        <v>47</v>
      </c>
      <c r="J263" s="6"/>
      <c r="K263" s="7"/>
      <c r="L263" s="7"/>
      <c r="M263" s="8" t="s">
        <v>29</v>
      </c>
      <c r="N263" s="6"/>
      <c r="O263" s="6"/>
      <c r="P263" s="7"/>
      <c r="Q263" s="7"/>
      <c r="R263" s="8" t="s">
        <v>29</v>
      </c>
      <c r="S263" s="6"/>
      <c r="T263" s="38">
        <f>+COUNTIF(Tabla133[[#This Row],[Concepto]:[Concepto3]],"Concepto Favorable")</f>
        <v>0</v>
      </c>
      <c r="U263" s="38">
        <f>+COUNTIF(Tabla133[[#This Row],[Concepto]:[Concepto3]],"Concepto No Favorable")</f>
        <v>1</v>
      </c>
      <c r="V263" s="38">
        <f>+COUNTIF(Tabla133[[#This Row],[Concepto]:[Concepto3]],"Sin meta asignada en el periodo")</f>
        <v>0</v>
      </c>
      <c r="W263" s="38">
        <f t="shared" si="4"/>
        <v>0</v>
      </c>
    </row>
    <row r="264" spans="1:23" s="38" customFormat="1" ht="59.95" customHeight="1" x14ac:dyDescent="0.3">
      <c r="A264" s="6" t="s">
        <v>53</v>
      </c>
      <c r="B264" s="6" t="s">
        <v>54</v>
      </c>
      <c r="C264" s="11" t="s">
        <v>231</v>
      </c>
      <c r="D264" s="6" t="s">
        <v>55</v>
      </c>
      <c r="E264" s="6" t="s">
        <v>312</v>
      </c>
      <c r="F264" s="7">
        <v>6</v>
      </c>
      <c r="G264" s="7">
        <v>6</v>
      </c>
      <c r="H264" s="8">
        <v>1</v>
      </c>
      <c r="I264" s="6" t="s">
        <v>47</v>
      </c>
      <c r="J264" s="6"/>
      <c r="K264" s="7"/>
      <c r="L264" s="7"/>
      <c r="M264" s="8" t="s">
        <v>29</v>
      </c>
      <c r="N264" s="6"/>
      <c r="O264" s="6"/>
      <c r="P264" s="7"/>
      <c r="Q264" s="7"/>
      <c r="R264" s="8" t="s">
        <v>29</v>
      </c>
      <c r="S264" s="6"/>
      <c r="T264" s="38">
        <f>+COUNTIF(Tabla133[[#This Row],[Concepto]:[Concepto3]],"Concepto Favorable")</f>
        <v>0</v>
      </c>
      <c r="U264" s="38">
        <f>+COUNTIF(Tabla133[[#This Row],[Concepto]:[Concepto3]],"Concepto No Favorable")</f>
        <v>1</v>
      </c>
      <c r="V264" s="38">
        <f>+COUNTIF(Tabla133[[#This Row],[Concepto]:[Concepto3]],"Sin meta asignada en el periodo")</f>
        <v>0</v>
      </c>
      <c r="W264" s="38">
        <f t="shared" si="4"/>
        <v>0</v>
      </c>
    </row>
    <row r="265" spans="1:23" s="38" customFormat="1" ht="59.95" customHeight="1" x14ac:dyDescent="0.3">
      <c r="A265" s="6" t="s">
        <v>56</v>
      </c>
      <c r="B265" s="6" t="s">
        <v>54</v>
      </c>
      <c r="C265" s="11" t="s">
        <v>231</v>
      </c>
      <c r="D265" s="6" t="s">
        <v>57</v>
      </c>
      <c r="E265" s="6" t="s">
        <v>314</v>
      </c>
      <c r="F265" s="7">
        <v>0</v>
      </c>
      <c r="G265" s="7"/>
      <c r="H265" s="8" t="s">
        <v>29</v>
      </c>
      <c r="I265" s="6" t="s">
        <v>32</v>
      </c>
      <c r="J265" s="6"/>
      <c r="K265" s="7"/>
      <c r="L265" s="7"/>
      <c r="M265" s="8" t="s">
        <v>29</v>
      </c>
      <c r="N265" s="6"/>
      <c r="O265" s="6"/>
      <c r="P265" s="7"/>
      <c r="Q265" s="7"/>
      <c r="R265" s="8" t="s">
        <v>29</v>
      </c>
      <c r="S265" s="6"/>
      <c r="T265" s="38">
        <f>+COUNTIF(Tabla133[[#This Row],[Concepto]:[Concepto3]],"Concepto Favorable")</f>
        <v>0</v>
      </c>
      <c r="U265" s="38">
        <f>+COUNTIF(Tabla133[[#This Row],[Concepto]:[Concepto3]],"Concepto No Favorable")</f>
        <v>0</v>
      </c>
      <c r="V265" s="38">
        <f>+COUNTIF(Tabla133[[#This Row],[Concepto]:[Concepto3]],"Sin meta asignada en el periodo")</f>
        <v>1</v>
      </c>
      <c r="W265" s="38">
        <f t="shared" si="4"/>
        <v>1</v>
      </c>
    </row>
    <row r="266" spans="1:23" s="38" customFormat="1" ht="59.95" customHeight="1" x14ac:dyDescent="0.3">
      <c r="A266" s="6" t="s">
        <v>58</v>
      </c>
      <c r="B266" s="6" t="s">
        <v>54</v>
      </c>
      <c r="C266" s="11" t="s">
        <v>231</v>
      </c>
      <c r="D266" s="6" t="s">
        <v>59</v>
      </c>
      <c r="E266" s="6"/>
      <c r="F266" s="7"/>
      <c r="G266" s="7"/>
      <c r="H266" s="8" t="s">
        <v>29</v>
      </c>
      <c r="I266" s="6"/>
      <c r="J266" s="6" t="s">
        <v>316</v>
      </c>
      <c r="K266" s="7">
        <v>1</v>
      </c>
      <c r="L266" s="7"/>
      <c r="M266" s="8">
        <v>0</v>
      </c>
      <c r="N266" s="6" t="s">
        <v>28</v>
      </c>
      <c r="O266" s="6"/>
      <c r="P266" s="7"/>
      <c r="Q266" s="7"/>
      <c r="R266" s="8" t="s">
        <v>29</v>
      </c>
      <c r="S266" s="6"/>
      <c r="T266" s="38">
        <f>+COUNTIF(Tabla133[[#This Row],[Concepto]:[Concepto3]],"Concepto Favorable")</f>
        <v>1</v>
      </c>
      <c r="U266" s="38">
        <f>+COUNTIF(Tabla133[[#This Row],[Concepto]:[Concepto3]],"Concepto No Favorable")</f>
        <v>0</v>
      </c>
      <c r="V266" s="38">
        <f>+COUNTIF(Tabla133[[#This Row],[Concepto]:[Concepto3]],"Sin meta asignada en el periodo")</f>
        <v>0</v>
      </c>
      <c r="W266" s="38">
        <f t="shared" si="4"/>
        <v>1</v>
      </c>
    </row>
    <row r="267" spans="1:23" s="38" customFormat="1" ht="59.95" customHeight="1" x14ac:dyDescent="0.3">
      <c r="A267" s="6" t="s">
        <v>97</v>
      </c>
      <c r="B267" s="6" t="s">
        <v>95</v>
      </c>
      <c r="C267" s="11" t="s">
        <v>231</v>
      </c>
      <c r="D267" s="6" t="s">
        <v>98</v>
      </c>
      <c r="E267" s="6"/>
      <c r="F267" s="7"/>
      <c r="G267" s="7"/>
      <c r="H267" s="8" t="s">
        <v>29</v>
      </c>
      <c r="I267" s="6"/>
      <c r="J267" s="6" t="s">
        <v>99</v>
      </c>
      <c r="K267" s="7">
        <v>1</v>
      </c>
      <c r="L267" s="7"/>
      <c r="M267" s="8">
        <v>0</v>
      </c>
      <c r="N267" s="6" t="s">
        <v>47</v>
      </c>
      <c r="O267" s="6"/>
      <c r="P267" s="7"/>
      <c r="Q267" s="7"/>
      <c r="R267" s="8" t="s">
        <v>29</v>
      </c>
      <c r="S267" s="6"/>
      <c r="T267" s="38">
        <f>+COUNTIF(Tabla133[[#This Row],[Concepto]:[Concepto3]],"Concepto Favorable")</f>
        <v>0</v>
      </c>
      <c r="U267" s="38">
        <f>+COUNTIF(Tabla133[[#This Row],[Concepto]:[Concepto3]],"Concepto No Favorable")</f>
        <v>1</v>
      </c>
      <c r="V267" s="38">
        <f>+COUNTIF(Tabla133[[#This Row],[Concepto]:[Concepto3]],"Sin meta asignada en el periodo")</f>
        <v>0</v>
      </c>
      <c r="W267" s="38">
        <f t="shared" si="4"/>
        <v>0</v>
      </c>
    </row>
    <row r="268" spans="1:23" s="38" customFormat="1" ht="59.95" customHeight="1" x14ac:dyDescent="0.3">
      <c r="A268" s="6" t="s">
        <v>104</v>
      </c>
      <c r="B268" s="6" t="s">
        <v>105</v>
      </c>
      <c r="C268" s="11" t="s">
        <v>231</v>
      </c>
      <c r="D268" s="6" t="s">
        <v>106</v>
      </c>
      <c r="E268" s="6" t="s">
        <v>338</v>
      </c>
      <c r="F268" s="7">
        <v>30</v>
      </c>
      <c r="G268" s="7"/>
      <c r="H268" s="8">
        <v>0</v>
      </c>
      <c r="I268" s="6" t="s">
        <v>28</v>
      </c>
      <c r="J268" s="6" t="s">
        <v>339</v>
      </c>
      <c r="K268" s="7">
        <v>3</v>
      </c>
      <c r="L268" s="7"/>
      <c r="M268" s="8">
        <v>0</v>
      </c>
      <c r="N268" s="6" t="s">
        <v>28</v>
      </c>
      <c r="O268" s="6"/>
      <c r="P268" s="7"/>
      <c r="Q268" s="7"/>
      <c r="R268" s="8" t="s">
        <v>29</v>
      </c>
      <c r="S268" s="6"/>
      <c r="T268" s="38">
        <f>+COUNTIF(Tabla133[[#This Row],[Concepto]:[Concepto3]],"Concepto Favorable")</f>
        <v>2</v>
      </c>
      <c r="U268" s="38">
        <f>+COUNTIF(Tabla133[[#This Row],[Concepto]:[Concepto3]],"Concepto No Favorable")</f>
        <v>0</v>
      </c>
      <c r="V268" s="38">
        <f>+COUNTIF(Tabla133[[#This Row],[Concepto]:[Concepto3]],"Sin meta asignada en el periodo")</f>
        <v>0</v>
      </c>
      <c r="W268" s="38">
        <f t="shared" si="4"/>
        <v>2</v>
      </c>
    </row>
    <row r="269" spans="1:23" s="38" customFormat="1" ht="59.95" customHeight="1" x14ac:dyDescent="0.3">
      <c r="A269" s="6" t="s">
        <v>109</v>
      </c>
      <c r="B269" s="6" t="s">
        <v>105</v>
      </c>
      <c r="C269" s="11" t="s">
        <v>231</v>
      </c>
      <c r="D269" s="6" t="s">
        <v>272</v>
      </c>
      <c r="E269" s="6" t="s">
        <v>341</v>
      </c>
      <c r="F269" s="7">
        <v>3</v>
      </c>
      <c r="G269" s="7"/>
      <c r="H269" s="8">
        <v>0</v>
      </c>
      <c r="I269" s="6" t="s">
        <v>28</v>
      </c>
      <c r="J269" s="6"/>
      <c r="K269" s="7"/>
      <c r="L269" s="7"/>
      <c r="M269" s="8" t="s">
        <v>29</v>
      </c>
      <c r="N269" s="6"/>
      <c r="O269" s="6"/>
      <c r="P269" s="7"/>
      <c r="Q269" s="7"/>
      <c r="R269" s="8" t="s">
        <v>29</v>
      </c>
      <c r="S269" s="6"/>
      <c r="T269" s="38">
        <f>+COUNTIF(Tabla133[[#This Row],[Concepto]:[Concepto3]],"Concepto Favorable")</f>
        <v>1</v>
      </c>
      <c r="U269" s="38">
        <f>+COUNTIF(Tabla133[[#This Row],[Concepto]:[Concepto3]],"Concepto No Favorable")</f>
        <v>0</v>
      </c>
      <c r="V269" s="38">
        <f>+COUNTIF(Tabla133[[#This Row],[Concepto]:[Concepto3]],"Sin meta asignada en el periodo")</f>
        <v>0</v>
      </c>
      <c r="W269" s="38">
        <f t="shared" si="4"/>
        <v>1</v>
      </c>
    </row>
    <row r="270" spans="1:23" s="38" customFormat="1" ht="59.95" customHeight="1" x14ac:dyDescent="0.3">
      <c r="A270" s="6" t="s">
        <v>110</v>
      </c>
      <c r="B270" s="6" t="s">
        <v>111</v>
      </c>
      <c r="C270" s="11" t="s">
        <v>231</v>
      </c>
      <c r="D270" s="6" t="s">
        <v>112</v>
      </c>
      <c r="E270" s="6" t="s">
        <v>358</v>
      </c>
      <c r="F270" s="7">
        <v>3</v>
      </c>
      <c r="G270" s="7"/>
      <c r="H270" s="8">
        <v>0</v>
      </c>
      <c r="I270" s="6" t="s">
        <v>28</v>
      </c>
      <c r="J270" s="6"/>
      <c r="K270" s="7"/>
      <c r="L270" s="7"/>
      <c r="M270" s="8" t="s">
        <v>29</v>
      </c>
      <c r="N270" s="6"/>
      <c r="O270" s="6"/>
      <c r="P270" s="7"/>
      <c r="Q270" s="7"/>
      <c r="R270" s="8" t="s">
        <v>29</v>
      </c>
      <c r="S270" s="6"/>
      <c r="T270" s="38">
        <f>+COUNTIF(Tabla133[[#This Row],[Concepto]:[Concepto3]],"Concepto Favorable")</f>
        <v>1</v>
      </c>
      <c r="U270" s="38">
        <f>+COUNTIF(Tabla133[[#This Row],[Concepto]:[Concepto3]],"Concepto No Favorable")</f>
        <v>0</v>
      </c>
      <c r="V270" s="38">
        <f>+COUNTIF(Tabla133[[#This Row],[Concepto]:[Concepto3]],"Sin meta asignada en el periodo")</f>
        <v>0</v>
      </c>
      <c r="W270" s="38">
        <f t="shared" si="4"/>
        <v>1</v>
      </c>
    </row>
    <row r="271" spans="1:23" s="38" customFormat="1" ht="59.95" customHeight="1" x14ac:dyDescent="0.3">
      <c r="A271" s="6" t="s">
        <v>114</v>
      </c>
      <c r="B271" s="6" t="s">
        <v>111</v>
      </c>
      <c r="C271" s="11" t="s">
        <v>231</v>
      </c>
      <c r="D271" s="6" t="s">
        <v>216</v>
      </c>
      <c r="E271" s="6"/>
      <c r="F271" s="7"/>
      <c r="G271" s="7"/>
      <c r="H271" s="8" t="s">
        <v>29</v>
      </c>
      <c r="I271" s="6"/>
      <c r="J271" s="6" t="s">
        <v>362</v>
      </c>
      <c r="K271" s="7">
        <v>3</v>
      </c>
      <c r="L271" s="7"/>
      <c r="M271" s="8">
        <v>0</v>
      </c>
      <c r="N271" s="6" t="s">
        <v>47</v>
      </c>
      <c r="O271" s="6"/>
      <c r="P271" s="7"/>
      <c r="Q271" s="7"/>
      <c r="R271" s="8" t="s">
        <v>29</v>
      </c>
      <c r="S271" s="6"/>
      <c r="T271" s="38">
        <f>+COUNTIF(Tabla133[[#This Row],[Concepto]:[Concepto3]],"Concepto Favorable")</f>
        <v>0</v>
      </c>
      <c r="U271" s="38">
        <f>+COUNTIF(Tabla133[[#This Row],[Concepto]:[Concepto3]],"Concepto No Favorable")</f>
        <v>1</v>
      </c>
      <c r="V271" s="38">
        <f>+COUNTIF(Tabla133[[#This Row],[Concepto]:[Concepto3]],"Sin meta asignada en el periodo")</f>
        <v>0</v>
      </c>
      <c r="W271" s="38">
        <f t="shared" si="4"/>
        <v>0</v>
      </c>
    </row>
    <row r="272" spans="1:23" s="38" customFormat="1" ht="59.95" customHeight="1" x14ac:dyDescent="0.3">
      <c r="A272" s="6" t="s">
        <v>70</v>
      </c>
      <c r="B272" s="6" t="s">
        <v>71</v>
      </c>
      <c r="C272" s="11" t="s">
        <v>231</v>
      </c>
      <c r="D272" s="6" t="s">
        <v>72</v>
      </c>
      <c r="E272" s="6" t="s">
        <v>363</v>
      </c>
      <c r="F272" s="7">
        <v>24</v>
      </c>
      <c r="G272" s="7"/>
      <c r="H272" s="8">
        <v>0</v>
      </c>
      <c r="I272" s="6" t="s">
        <v>28</v>
      </c>
      <c r="J272" s="6" t="s">
        <v>73</v>
      </c>
      <c r="K272" s="7">
        <v>1</v>
      </c>
      <c r="L272" s="7"/>
      <c r="M272" s="8">
        <v>0</v>
      </c>
      <c r="N272" s="6" t="s">
        <v>47</v>
      </c>
      <c r="O272" s="6" t="s">
        <v>364</v>
      </c>
      <c r="P272" s="7">
        <v>1</v>
      </c>
      <c r="Q272" s="7"/>
      <c r="R272" s="8">
        <v>0</v>
      </c>
      <c r="S272" s="6" t="s">
        <v>28</v>
      </c>
      <c r="T272" s="38">
        <f>+COUNTIF(Tabla133[[#This Row],[Concepto]:[Concepto3]],"Concepto Favorable")</f>
        <v>2</v>
      </c>
      <c r="U272" s="38">
        <f>+COUNTIF(Tabla133[[#This Row],[Concepto]:[Concepto3]],"Concepto No Favorable")</f>
        <v>1</v>
      </c>
      <c r="V272" s="38">
        <f>+COUNTIF(Tabla133[[#This Row],[Concepto]:[Concepto3]],"Sin meta asignada en el periodo")</f>
        <v>0</v>
      </c>
      <c r="W272" s="38">
        <f t="shared" si="4"/>
        <v>2</v>
      </c>
    </row>
    <row r="273" spans="1:23" s="38" customFormat="1" ht="59.95" customHeight="1" x14ac:dyDescent="0.3">
      <c r="A273" s="6" t="s">
        <v>74</v>
      </c>
      <c r="B273" s="6" t="s">
        <v>71</v>
      </c>
      <c r="C273" s="11" t="s">
        <v>231</v>
      </c>
      <c r="D273" s="6" t="s">
        <v>75</v>
      </c>
      <c r="E273" s="6" t="s">
        <v>363</v>
      </c>
      <c r="F273" s="7">
        <v>24</v>
      </c>
      <c r="G273" s="7"/>
      <c r="H273" s="8">
        <v>0</v>
      </c>
      <c r="I273" s="6" t="s">
        <v>28</v>
      </c>
      <c r="J273" s="6"/>
      <c r="K273" s="7"/>
      <c r="L273" s="7"/>
      <c r="M273" s="8" t="s">
        <v>29</v>
      </c>
      <c r="N273" s="6"/>
      <c r="O273" s="6" t="s">
        <v>364</v>
      </c>
      <c r="P273" s="7">
        <v>1</v>
      </c>
      <c r="Q273" s="7"/>
      <c r="R273" s="8">
        <v>0</v>
      </c>
      <c r="S273" s="6" t="s">
        <v>28</v>
      </c>
      <c r="T273" s="38">
        <f>+COUNTIF(Tabla133[[#This Row],[Concepto]:[Concepto3]],"Concepto Favorable")</f>
        <v>2</v>
      </c>
      <c r="U273" s="38">
        <f>+COUNTIF(Tabla133[[#This Row],[Concepto]:[Concepto3]],"Concepto No Favorable")</f>
        <v>0</v>
      </c>
      <c r="V273" s="38">
        <f>+COUNTIF(Tabla133[[#This Row],[Concepto]:[Concepto3]],"Sin meta asignada en el periodo")</f>
        <v>0</v>
      </c>
      <c r="W273" s="38">
        <f t="shared" si="4"/>
        <v>2</v>
      </c>
    </row>
    <row r="274" spans="1:23" s="38" customFormat="1" ht="59.95" customHeight="1" x14ac:dyDescent="0.3">
      <c r="A274" s="6" t="s">
        <v>265</v>
      </c>
      <c r="B274" s="6" t="s">
        <v>27</v>
      </c>
      <c r="C274" s="11" t="s">
        <v>232</v>
      </c>
      <c r="D274" s="6" t="s">
        <v>96</v>
      </c>
      <c r="E274" s="6"/>
      <c r="F274" s="7"/>
      <c r="G274" s="7"/>
      <c r="H274" s="8" t="s">
        <v>29</v>
      </c>
      <c r="I274" s="6"/>
      <c r="J274" s="6"/>
      <c r="K274" s="7"/>
      <c r="L274" s="7"/>
      <c r="M274" s="8" t="s">
        <v>29</v>
      </c>
      <c r="N274" s="6"/>
      <c r="O274" s="6" t="s">
        <v>294</v>
      </c>
      <c r="P274" s="7">
        <v>3</v>
      </c>
      <c r="Q274" s="7">
        <v>3</v>
      </c>
      <c r="R274" s="8">
        <v>1</v>
      </c>
      <c r="S274" s="6" t="s">
        <v>28</v>
      </c>
      <c r="T274" s="38">
        <f>+COUNTIF(Tabla133[[#This Row],[Concepto]:[Concepto3]],"Concepto Favorable")</f>
        <v>1</v>
      </c>
      <c r="U274" s="38">
        <f>+COUNTIF(Tabla133[[#This Row],[Concepto]:[Concepto3]],"Concepto No Favorable")</f>
        <v>0</v>
      </c>
      <c r="V274" s="38">
        <f>+COUNTIF(Tabla133[[#This Row],[Concepto]:[Concepto3]],"Sin meta asignada en el periodo")</f>
        <v>0</v>
      </c>
      <c r="W274" s="38">
        <f t="shared" si="4"/>
        <v>1</v>
      </c>
    </row>
    <row r="275" spans="1:23" s="38" customFormat="1" ht="59.95" customHeight="1" x14ac:dyDescent="0.3">
      <c r="A275" s="11" t="s">
        <v>184</v>
      </c>
      <c r="B275" s="11" t="s">
        <v>185</v>
      </c>
      <c r="C275" s="11" t="s">
        <v>232</v>
      </c>
      <c r="D275" s="11" t="s">
        <v>186</v>
      </c>
      <c r="E275" s="11" t="s">
        <v>308</v>
      </c>
      <c r="F275" s="12">
        <v>5515</v>
      </c>
      <c r="G275" s="12">
        <v>5515</v>
      </c>
      <c r="H275" s="8">
        <v>1</v>
      </c>
      <c r="I275" s="11" t="s">
        <v>28</v>
      </c>
      <c r="J275" s="11"/>
      <c r="K275" s="12"/>
      <c r="L275" s="12"/>
      <c r="M275" s="8" t="s">
        <v>29</v>
      </c>
      <c r="N275" s="11"/>
      <c r="O275" s="11"/>
      <c r="P275" s="12"/>
      <c r="Q275" s="12"/>
      <c r="R275" s="13" t="s">
        <v>29</v>
      </c>
      <c r="S275" s="11"/>
      <c r="T275" s="38">
        <f>+COUNTIF(Tabla133[[#This Row],[Concepto]:[Concepto3]],"Concepto Favorable")</f>
        <v>1</v>
      </c>
      <c r="U275" s="38">
        <f>+COUNTIF(Tabla133[[#This Row],[Concepto]:[Concepto3]],"Concepto No Favorable")</f>
        <v>0</v>
      </c>
      <c r="V275" s="38">
        <f>+COUNTIF(Tabla133[[#This Row],[Concepto]:[Concepto3]],"Sin meta asignada en el periodo")</f>
        <v>0</v>
      </c>
      <c r="W275" s="38">
        <f t="shared" si="4"/>
        <v>1</v>
      </c>
    </row>
    <row r="276" spans="1:23" s="38" customFormat="1" ht="59.95" customHeight="1" x14ac:dyDescent="0.3">
      <c r="A276" s="6" t="s">
        <v>187</v>
      </c>
      <c r="B276" s="6" t="s">
        <v>185</v>
      </c>
      <c r="C276" s="11" t="s">
        <v>232</v>
      </c>
      <c r="D276" s="6" t="s">
        <v>188</v>
      </c>
      <c r="E276" s="6" t="s">
        <v>309</v>
      </c>
      <c r="F276" s="7">
        <v>0</v>
      </c>
      <c r="G276" s="7">
        <v>0</v>
      </c>
      <c r="H276" s="8" t="s">
        <v>29</v>
      </c>
      <c r="I276" s="6" t="s">
        <v>32</v>
      </c>
      <c r="J276" s="6"/>
      <c r="K276" s="7"/>
      <c r="L276" s="7"/>
      <c r="M276" s="8" t="s">
        <v>29</v>
      </c>
      <c r="N276" s="6"/>
      <c r="O276" s="6"/>
      <c r="P276" s="7"/>
      <c r="Q276" s="7"/>
      <c r="R276" s="8" t="s">
        <v>29</v>
      </c>
      <c r="S276" s="6"/>
      <c r="T276" s="38">
        <f>+COUNTIF(Tabla133[[#This Row],[Concepto]:[Concepto3]],"Concepto Favorable")</f>
        <v>0</v>
      </c>
      <c r="U276" s="38">
        <f>+COUNTIF(Tabla133[[#This Row],[Concepto]:[Concepto3]],"Concepto No Favorable")</f>
        <v>0</v>
      </c>
      <c r="V276" s="38">
        <f>+COUNTIF(Tabla133[[#This Row],[Concepto]:[Concepto3]],"Sin meta asignada en el periodo")</f>
        <v>1</v>
      </c>
      <c r="W276" s="38">
        <f t="shared" si="4"/>
        <v>1</v>
      </c>
    </row>
    <row r="277" spans="1:23" s="38" customFormat="1" ht="59.95" customHeight="1" x14ac:dyDescent="0.3">
      <c r="A277" s="6" t="s">
        <v>189</v>
      </c>
      <c r="B277" s="6" t="s">
        <v>185</v>
      </c>
      <c r="C277" s="11" t="s">
        <v>232</v>
      </c>
      <c r="D277" s="6" t="s">
        <v>190</v>
      </c>
      <c r="E277" s="6" t="s">
        <v>310</v>
      </c>
      <c r="F277" s="7">
        <v>4</v>
      </c>
      <c r="G277" s="7">
        <v>4</v>
      </c>
      <c r="H277" s="8">
        <v>1</v>
      </c>
      <c r="I277" s="6" t="s">
        <v>28</v>
      </c>
      <c r="J277" s="6"/>
      <c r="K277" s="7"/>
      <c r="L277" s="7"/>
      <c r="M277" s="8" t="s">
        <v>29</v>
      </c>
      <c r="N277" s="6"/>
      <c r="O277" s="6"/>
      <c r="P277" s="7"/>
      <c r="Q277" s="7"/>
      <c r="R277" s="8" t="s">
        <v>29</v>
      </c>
      <c r="S277" s="6"/>
      <c r="T277" s="38">
        <f>+COUNTIF(Tabla133[[#This Row],[Concepto]:[Concepto3]],"Concepto Favorable")</f>
        <v>1</v>
      </c>
      <c r="U277" s="38">
        <f>+COUNTIF(Tabla133[[#This Row],[Concepto]:[Concepto3]],"Concepto No Favorable")</f>
        <v>0</v>
      </c>
      <c r="V277" s="38">
        <f>+COUNTIF(Tabla133[[#This Row],[Concepto]:[Concepto3]],"Sin meta asignada en el periodo")</f>
        <v>0</v>
      </c>
      <c r="W277" s="38">
        <f t="shared" si="4"/>
        <v>1</v>
      </c>
    </row>
    <row r="278" spans="1:23" s="38" customFormat="1" ht="59.95" customHeight="1" x14ac:dyDescent="0.3">
      <c r="A278" s="6" t="s">
        <v>191</v>
      </c>
      <c r="B278" s="6" t="s">
        <v>185</v>
      </c>
      <c r="C278" s="11" t="s">
        <v>232</v>
      </c>
      <c r="D278" s="6" t="s">
        <v>192</v>
      </c>
      <c r="E278" s="6" t="s">
        <v>311</v>
      </c>
      <c r="F278" s="7">
        <v>5515</v>
      </c>
      <c r="G278" s="7">
        <v>5515</v>
      </c>
      <c r="H278" s="8">
        <v>1</v>
      </c>
      <c r="I278" s="6" t="s">
        <v>28</v>
      </c>
      <c r="J278" s="6"/>
      <c r="K278" s="7"/>
      <c r="L278" s="7"/>
      <c r="M278" s="8" t="s">
        <v>29</v>
      </c>
      <c r="N278" s="6"/>
      <c r="O278" s="6"/>
      <c r="P278" s="7"/>
      <c r="Q278" s="7"/>
      <c r="R278" s="8" t="s">
        <v>29</v>
      </c>
      <c r="S278" s="6"/>
      <c r="T278" s="38">
        <f>+COUNTIF(Tabla133[[#This Row],[Concepto]:[Concepto3]],"Concepto Favorable")</f>
        <v>1</v>
      </c>
      <c r="U278" s="38">
        <f>+COUNTIF(Tabla133[[#This Row],[Concepto]:[Concepto3]],"Concepto No Favorable")</f>
        <v>0</v>
      </c>
      <c r="V278" s="38">
        <f>+COUNTIF(Tabla133[[#This Row],[Concepto]:[Concepto3]],"Sin meta asignada en el periodo")</f>
        <v>0</v>
      </c>
      <c r="W278" s="38">
        <f t="shared" si="4"/>
        <v>1</v>
      </c>
    </row>
    <row r="279" spans="1:23" s="38" customFormat="1" ht="59.95" customHeight="1" x14ac:dyDescent="0.3">
      <c r="A279" s="6" t="s">
        <v>53</v>
      </c>
      <c r="B279" s="6" t="s">
        <v>54</v>
      </c>
      <c r="C279" s="11" t="s">
        <v>232</v>
      </c>
      <c r="D279" s="6" t="s">
        <v>55</v>
      </c>
      <c r="E279" s="6" t="s">
        <v>312</v>
      </c>
      <c r="F279" s="7">
        <v>13</v>
      </c>
      <c r="G279" s="7">
        <v>13</v>
      </c>
      <c r="H279" s="8">
        <v>1</v>
      </c>
      <c r="I279" s="6" t="s">
        <v>28</v>
      </c>
      <c r="J279" s="6"/>
      <c r="K279" s="7"/>
      <c r="L279" s="7"/>
      <c r="M279" s="8" t="s">
        <v>29</v>
      </c>
      <c r="N279" s="6"/>
      <c r="O279" s="6"/>
      <c r="P279" s="7"/>
      <c r="Q279" s="7"/>
      <c r="R279" s="8" t="s">
        <v>29</v>
      </c>
      <c r="S279" s="6"/>
      <c r="T279" s="38">
        <f>+COUNTIF(Tabla133[[#This Row],[Concepto]:[Concepto3]],"Concepto Favorable")</f>
        <v>1</v>
      </c>
      <c r="U279" s="38">
        <f>+COUNTIF(Tabla133[[#This Row],[Concepto]:[Concepto3]],"Concepto No Favorable")</f>
        <v>0</v>
      </c>
      <c r="V279" s="38">
        <f>+COUNTIF(Tabla133[[#This Row],[Concepto]:[Concepto3]],"Sin meta asignada en el periodo")</f>
        <v>0</v>
      </c>
      <c r="W279" s="38">
        <f t="shared" si="4"/>
        <v>1</v>
      </c>
    </row>
    <row r="280" spans="1:23" s="38" customFormat="1" ht="59.95" customHeight="1" x14ac:dyDescent="0.3">
      <c r="A280" s="6" t="s">
        <v>56</v>
      </c>
      <c r="B280" s="6" t="s">
        <v>54</v>
      </c>
      <c r="C280" s="11" t="s">
        <v>232</v>
      </c>
      <c r="D280" s="6" t="s">
        <v>57</v>
      </c>
      <c r="E280" s="6" t="s">
        <v>314</v>
      </c>
      <c r="F280" s="7">
        <v>6</v>
      </c>
      <c r="G280" s="7">
        <v>6</v>
      </c>
      <c r="H280" s="8">
        <v>1</v>
      </c>
      <c r="I280" s="6" t="s">
        <v>28</v>
      </c>
      <c r="J280" s="6"/>
      <c r="K280" s="7"/>
      <c r="L280" s="7"/>
      <c r="M280" s="8" t="s">
        <v>29</v>
      </c>
      <c r="N280" s="6"/>
      <c r="O280" s="6"/>
      <c r="P280" s="7"/>
      <c r="Q280" s="7"/>
      <c r="R280" s="8" t="s">
        <v>29</v>
      </c>
      <c r="S280" s="6"/>
      <c r="T280" s="38">
        <f>+COUNTIF(Tabla133[[#This Row],[Concepto]:[Concepto3]],"Concepto Favorable")</f>
        <v>1</v>
      </c>
      <c r="U280" s="38">
        <f>+COUNTIF(Tabla133[[#This Row],[Concepto]:[Concepto3]],"Concepto No Favorable")</f>
        <v>0</v>
      </c>
      <c r="V280" s="38">
        <f>+COUNTIF(Tabla133[[#This Row],[Concepto]:[Concepto3]],"Sin meta asignada en el periodo")</f>
        <v>0</v>
      </c>
      <c r="W280" s="38">
        <f t="shared" si="4"/>
        <v>1</v>
      </c>
    </row>
    <row r="281" spans="1:23" s="38" customFormat="1" ht="59.95" customHeight="1" x14ac:dyDescent="0.3">
      <c r="A281" s="6" t="s">
        <v>58</v>
      </c>
      <c r="B281" s="6" t="s">
        <v>54</v>
      </c>
      <c r="C281" s="11" t="s">
        <v>232</v>
      </c>
      <c r="D281" s="6" t="s">
        <v>59</v>
      </c>
      <c r="E281" s="6"/>
      <c r="F281" s="7"/>
      <c r="G281" s="7"/>
      <c r="H281" s="8" t="s">
        <v>29</v>
      </c>
      <c r="I281" s="6"/>
      <c r="J281" s="6" t="s">
        <v>316</v>
      </c>
      <c r="K281" s="7">
        <v>3</v>
      </c>
      <c r="L281" s="7">
        <v>3</v>
      </c>
      <c r="M281" s="8">
        <v>1</v>
      </c>
      <c r="N281" s="6" t="s">
        <v>28</v>
      </c>
      <c r="O281" s="6"/>
      <c r="P281" s="7"/>
      <c r="Q281" s="7"/>
      <c r="R281" s="8" t="s">
        <v>29</v>
      </c>
      <c r="S281" s="6"/>
      <c r="T281" s="38">
        <f>+COUNTIF(Tabla133[[#This Row],[Concepto]:[Concepto3]],"Concepto Favorable")</f>
        <v>1</v>
      </c>
      <c r="U281" s="38">
        <f>+COUNTIF(Tabla133[[#This Row],[Concepto]:[Concepto3]],"Concepto No Favorable")</f>
        <v>0</v>
      </c>
      <c r="V281" s="38">
        <f>+COUNTIF(Tabla133[[#This Row],[Concepto]:[Concepto3]],"Sin meta asignada en el periodo")</f>
        <v>0</v>
      </c>
      <c r="W281" s="38">
        <f t="shared" si="4"/>
        <v>1</v>
      </c>
    </row>
    <row r="282" spans="1:23" s="38" customFormat="1" ht="59.95" customHeight="1" x14ac:dyDescent="0.3">
      <c r="A282" s="6" t="s">
        <v>97</v>
      </c>
      <c r="B282" s="6" t="s">
        <v>95</v>
      </c>
      <c r="C282" s="11" t="s">
        <v>232</v>
      </c>
      <c r="D282" s="6" t="s">
        <v>98</v>
      </c>
      <c r="E282" s="6"/>
      <c r="F282" s="7"/>
      <c r="G282" s="7"/>
      <c r="H282" s="8" t="s">
        <v>29</v>
      </c>
      <c r="I282" s="6"/>
      <c r="J282" s="6" t="s">
        <v>99</v>
      </c>
      <c r="K282" s="7">
        <v>1</v>
      </c>
      <c r="L282" s="7">
        <v>1</v>
      </c>
      <c r="M282" s="8">
        <v>1</v>
      </c>
      <c r="N282" s="6" t="s">
        <v>28</v>
      </c>
      <c r="O282" s="6"/>
      <c r="P282" s="7"/>
      <c r="Q282" s="7"/>
      <c r="R282" s="8" t="s">
        <v>29</v>
      </c>
      <c r="S282" s="6"/>
      <c r="T282" s="38">
        <f>+COUNTIF(Tabla133[[#This Row],[Concepto]:[Concepto3]],"Concepto Favorable")</f>
        <v>1</v>
      </c>
      <c r="U282" s="38">
        <f>+COUNTIF(Tabla133[[#This Row],[Concepto]:[Concepto3]],"Concepto No Favorable")</f>
        <v>0</v>
      </c>
      <c r="V282" s="38">
        <f>+COUNTIF(Tabla133[[#This Row],[Concepto]:[Concepto3]],"Sin meta asignada en el periodo")</f>
        <v>0</v>
      </c>
      <c r="W282" s="38">
        <f t="shared" si="4"/>
        <v>1</v>
      </c>
    </row>
    <row r="283" spans="1:23" s="38" customFormat="1" ht="59.95" customHeight="1" x14ac:dyDescent="0.3">
      <c r="A283" s="6" t="s">
        <v>104</v>
      </c>
      <c r="B283" s="6" t="s">
        <v>105</v>
      </c>
      <c r="C283" s="11" t="s">
        <v>232</v>
      </c>
      <c r="D283" s="6" t="s">
        <v>106</v>
      </c>
      <c r="E283" s="6" t="s">
        <v>338</v>
      </c>
      <c r="F283" s="7">
        <v>3</v>
      </c>
      <c r="G283" s="7">
        <v>3</v>
      </c>
      <c r="H283" s="8">
        <v>1</v>
      </c>
      <c r="I283" s="6" t="s">
        <v>28</v>
      </c>
      <c r="J283" s="6" t="s">
        <v>339</v>
      </c>
      <c r="K283" s="7">
        <v>3</v>
      </c>
      <c r="L283" s="7">
        <v>3</v>
      </c>
      <c r="M283" s="8">
        <v>1</v>
      </c>
      <c r="N283" s="6" t="s">
        <v>28</v>
      </c>
      <c r="O283" s="6"/>
      <c r="P283" s="7"/>
      <c r="Q283" s="7"/>
      <c r="R283" s="8" t="s">
        <v>29</v>
      </c>
      <c r="S283" s="6"/>
      <c r="T283" s="38">
        <f>+COUNTIF(Tabla133[[#This Row],[Concepto]:[Concepto3]],"Concepto Favorable")</f>
        <v>2</v>
      </c>
      <c r="U283" s="38">
        <f>+COUNTIF(Tabla133[[#This Row],[Concepto]:[Concepto3]],"Concepto No Favorable")</f>
        <v>0</v>
      </c>
      <c r="V283" s="38">
        <f>+COUNTIF(Tabla133[[#This Row],[Concepto]:[Concepto3]],"Sin meta asignada en el periodo")</f>
        <v>0</v>
      </c>
      <c r="W283" s="38">
        <f t="shared" si="4"/>
        <v>2</v>
      </c>
    </row>
    <row r="284" spans="1:23" s="38" customFormat="1" ht="59.95" customHeight="1" x14ac:dyDescent="0.3">
      <c r="A284" s="6" t="s">
        <v>109</v>
      </c>
      <c r="B284" s="6" t="s">
        <v>105</v>
      </c>
      <c r="C284" s="11" t="s">
        <v>232</v>
      </c>
      <c r="D284" s="6" t="s">
        <v>272</v>
      </c>
      <c r="E284" s="6" t="s">
        <v>341</v>
      </c>
      <c r="F284" s="7">
        <v>3</v>
      </c>
      <c r="G284" s="7">
        <v>3</v>
      </c>
      <c r="H284" s="8">
        <v>1</v>
      </c>
      <c r="I284" s="6" t="s">
        <v>28</v>
      </c>
      <c r="J284" s="6"/>
      <c r="K284" s="7"/>
      <c r="L284" s="7"/>
      <c r="M284" s="8" t="s">
        <v>29</v>
      </c>
      <c r="N284" s="6"/>
      <c r="O284" s="6"/>
      <c r="P284" s="7"/>
      <c r="Q284" s="7"/>
      <c r="R284" s="8" t="s">
        <v>29</v>
      </c>
      <c r="S284" s="6"/>
      <c r="T284" s="38">
        <f>+COUNTIF(Tabla133[[#This Row],[Concepto]:[Concepto3]],"Concepto Favorable")</f>
        <v>1</v>
      </c>
      <c r="U284" s="38">
        <f>+COUNTIF(Tabla133[[#This Row],[Concepto]:[Concepto3]],"Concepto No Favorable")</f>
        <v>0</v>
      </c>
      <c r="V284" s="38">
        <f>+COUNTIF(Tabla133[[#This Row],[Concepto]:[Concepto3]],"Sin meta asignada en el periodo")</f>
        <v>0</v>
      </c>
      <c r="W284" s="38">
        <f t="shared" si="4"/>
        <v>1</v>
      </c>
    </row>
    <row r="285" spans="1:23" s="38" customFormat="1" ht="59.95" customHeight="1" x14ac:dyDescent="0.3">
      <c r="A285" s="6" t="s">
        <v>110</v>
      </c>
      <c r="B285" s="6" t="s">
        <v>111</v>
      </c>
      <c r="C285" s="11" t="s">
        <v>232</v>
      </c>
      <c r="D285" s="6" t="s">
        <v>112</v>
      </c>
      <c r="E285" s="6" t="s">
        <v>358</v>
      </c>
      <c r="F285" s="7">
        <v>3</v>
      </c>
      <c r="G285" s="7">
        <v>3</v>
      </c>
      <c r="H285" s="8">
        <v>1</v>
      </c>
      <c r="I285" s="6" t="s">
        <v>28</v>
      </c>
      <c r="J285" s="6"/>
      <c r="K285" s="7"/>
      <c r="L285" s="7"/>
      <c r="M285" s="8" t="s">
        <v>29</v>
      </c>
      <c r="N285" s="6"/>
      <c r="O285" s="6"/>
      <c r="P285" s="7"/>
      <c r="Q285" s="7"/>
      <c r="R285" s="8" t="s">
        <v>29</v>
      </c>
      <c r="S285" s="6"/>
      <c r="T285" s="38">
        <f>+COUNTIF(Tabla133[[#This Row],[Concepto]:[Concepto3]],"Concepto Favorable")</f>
        <v>1</v>
      </c>
      <c r="U285" s="38">
        <f>+COUNTIF(Tabla133[[#This Row],[Concepto]:[Concepto3]],"Concepto No Favorable")</f>
        <v>0</v>
      </c>
      <c r="V285" s="38">
        <f>+COUNTIF(Tabla133[[#This Row],[Concepto]:[Concepto3]],"Sin meta asignada en el periodo")</f>
        <v>0</v>
      </c>
      <c r="W285" s="38">
        <f t="shared" si="4"/>
        <v>1</v>
      </c>
    </row>
    <row r="286" spans="1:23" s="38" customFormat="1" ht="59.95" customHeight="1" x14ac:dyDescent="0.3">
      <c r="A286" s="6" t="s">
        <v>114</v>
      </c>
      <c r="B286" s="6" t="s">
        <v>111</v>
      </c>
      <c r="C286" s="11" t="s">
        <v>232</v>
      </c>
      <c r="D286" s="6" t="s">
        <v>216</v>
      </c>
      <c r="E286" s="6"/>
      <c r="F286" s="7"/>
      <c r="G286" s="7"/>
      <c r="H286" s="8" t="s">
        <v>29</v>
      </c>
      <c r="I286" s="6"/>
      <c r="J286" s="6" t="s">
        <v>362</v>
      </c>
      <c r="K286" s="7">
        <v>118</v>
      </c>
      <c r="L286" s="7">
        <v>118</v>
      </c>
      <c r="M286" s="8">
        <v>1</v>
      </c>
      <c r="N286" s="6" t="s">
        <v>28</v>
      </c>
      <c r="O286" s="6"/>
      <c r="P286" s="7"/>
      <c r="Q286" s="7"/>
      <c r="R286" s="8" t="s">
        <v>29</v>
      </c>
      <c r="S286" s="6"/>
      <c r="T286" s="38">
        <f>+COUNTIF(Tabla133[[#This Row],[Concepto]:[Concepto3]],"Concepto Favorable")</f>
        <v>1</v>
      </c>
      <c r="U286" s="38">
        <f>+COUNTIF(Tabla133[[#This Row],[Concepto]:[Concepto3]],"Concepto No Favorable")</f>
        <v>0</v>
      </c>
      <c r="V286" s="38">
        <f>+COUNTIF(Tabla133[[#This Row],[Concepto]:[Concepto3]],"Sin meta asignada en el periodo")</f>
        <v>0</v>
      </c>
      <c r="W286" s="38">
        <f t="shared" si="4"/>
        <v>1</v>
      </c>
    </row>
    <row r="287" spans="1:23" s="38" customFormat="1" ht="59.95" customHeight="1" x14ac:dyDescent="0.3">
      <c r="A287" s="6" t="s">
        <v>70</v>
      </c>
      <c r="B287" s="6" t="s">
        <v>71</v>
      </c>
      <c r="C287" s="11" t="s">
        <v>232</v>
      </c>
      <c r="D287" s="6" t="s">
        <v>72</v>
      </c>
      <c r="E287" s="6" t="s">
        <v>363</v>
      </c>
      <c r="F287" s="7">
        <v>24</v>
      </c>
      <c r="G287" s="7">
        <v>24</v>
      </c>
      <c r="H287" s="8">
        <v>1</v>
      </c>
      <c r="I287" s="6" t="s">
        <v>28</v>
      </c>
      <c r="J287" s="6" t="s">
        <v>73</v>
      </c>
      <c r="K287" s="7">
        <v>1</v>
      </c>
      <c r="L287" s="7">
        <v>1</v>
      </c>
      <c r="M287" s="8">
        <v>1</v>
      </c>
      <c r="N287" s="6" t="s">
        <v>28</v>
      </c>
      <c r="O287" s="6" t="s">
        <v>364</v>
      </c>
      <c r="P287" s="7">
        <v>4</v>
      </c>
      <c r="Q287" s="7">
        <v>4</v>
      </c>
      <c r="R287" s="8">
        <v>1</v>
      </c>
      <c r="S287" s="6" t="s">
        <v>28</v>
      </c>
      <c r="T287" s="38">
        <f>+COUNTIF(Tabla133[[#This Row],[Concepto]:[Concepto3]],"Concepto Favorable")</f>
        <v>3</v>
      </c>
      <c r="U287" s="38">
        <f>+COUNTIF(Tabla133[[#This Row],[Concepto]:[Concepto3]],"Concepto No Favorable")</f>
        <v>0</v>
      </c>
      <c r="V287" s="38">
        <f>+COUNTIF(Tabla133[[#This Row],[Concepto]:[Concepto3]],"Sin meta asignada en el periodo")</f>
        <v>0</v>
      </c>
      <c r="W287" s="38">
        <f t="shared" si="4"/>
        <v>3</v>
      </c>
    </row>
    <row r="288" spans="1:23" s="38" customFormat="1" ht="59.95" customHeight="1" x14ac:dyDescent="0.3">
      <c r="A288" s="6" t="s">
        <v>74</v>
      </c>
      <c r="B288" s="6" t="s">
        <v>71</v>
      </c>
      <c r="C288" s="11" t="s">
        <v>232</v>
      </c>
      <c r="D288" s="6" t="s">
        <v>75</v>
      </c>
      <c r="E288" s="6" t="s">
        <v>363</v>
      </c>
      <c r="F288" s="7">
        <v>24</v>
      </c>
      <c r="G288" s="7">
        <v>24</v>
      </c>
      <c r="H288" s="8">
        <v>1</v>
      </c>
      <c r="I288" s="6" t="s">
        <v>28</v>
      </c>
      <c r="J288" s="6"/>
      <c r="K288" s="7"/>
      <c r="L288" s="7"/>
      <c r="M288" s="8" t="s">
        <v>29</v>
      </c>
      <c r="N288" s="6"/>
      <c r="O288" s="6" t="s">
        <v>364</v>
      </c>
      <c r="P288" s="7">
        <v>0</v>
      </c>
      <c r="Q288" s="7">
        <v>0</v>
      </c>
      <c r="R288" s="8" t="s">
        <v>29</v>
      </c>
      <c r="S288" s="6" t="s">
        <v>28</v>
      </c>
      <c r="T288" s="38">
        <f>+COUNTIF(Tabla133[[#This Row],[Concepto]:[Concepto3]],"Concepto Favorable")</f>
        <v>2</v>
      </c>
      <c r="U288" s="38">
        <f>+COUNTIF(Tabla133[[#This Row],[Concepto]:[Concepto3]],"Concepto No Favorable")</f>
        <v>0</v>
      </c>
      <c r="V288" s="38">
        <f>+COUNTIF(Tabla133[[#This Row],[Concepto]:[Concepto3]],"Sin meta asignada en el periodo")</f>
        <v>0</v>
      </c>
      <c r="W288" s="38">
        <f t="shared" si="4"/>
        <v>2</v>
      </c>
    </row>
    <row r="289" spans="1:23" s="38" customFormat="1" ht="59.95" customHeight="1" x14ac:dyDescent="0.3">
      <c r="A289" s="6" t="s">
        <v>265</v>
      </c>
      <c r="B289" s="6" t="s">
        <v>27</v>
      </c>
      <c r="C289" s="11" t="s">
        <v>233</v>
      </c>
      <c r="D289" s="6" t="s">
        <v>96</v>
      </c>
      <c r="E289" s="6"/>
      <c r="F289" s="7"/>
      <c r="G289" s="7"/>
      <c r="H289" s="8" t="s">
        <v>29</v>
      </c>
      <c r="I289" s="6"/>
      <c r="J289" s="6"/>
      <c r="K289" s="7"/>
      <c r="L289" s="7"/>
      <c r="M289" s="8" t="s">
        <v>29</v>
      </c>
      <c r="N289" s="6"/>
      <c r="O289" s="6" t="s">
        <v>294</v>
      </c>
      <c r="P289" s="7">
        <v>1</v>
      </c>
      <c r="Q289" s="7">
        <v>1</v>
      </c>
      <c r="R289" s="8">
        <v>1</v>
      </c>
      <c r="S289" s="6" t="s">
        <v>47</v>
      </c>
      <c r="T289" s="38">
        <f>+COUNTIF(Tabla133[[#This Row],[Concepto]:[Concepto3]],"Concepto Favorable")</f>
        <v>0</v>
      </c>
      <c r="U289" s="38">
        <f>+COUNTIF(Tabla133[[#This Row],[Concepto]:[Concepto3]],"Concepto No Favorable")</f>
        <v>1</v>
      </c>
      <c r="V289" s="38">
        <f>+COUNTIF(Tabla133[[#This Row],[Concepto]:[Concepto3]],"Sin meta asignada en el periodo")</f>
        <v>0</v>
      </c>
      <c r="W289" s="38">
        <f t="shared" si="4"/>
        <v>0</v>
      </c>
    </row>
    <row r="290" spans="1:23" s="38" customFormat="1" ht="59.95" customHeight="1" x14ac:dyDescent="0.3">
      <c r="A290" s="6" t="s">
        <v>184</v>
      </c>
      <c r="B290" s="6" t="s">
        <v>185</v>
      </c>
      <c r="C290" s="11" t="s">
        <v>233</v>
      </c>
      <c r="D290" s="6" t="s">
        <v>186</v>
      </c>
      <c r="E290" s="6" t="s">
        <v>308</v>
      </c>
      <c r="F290" s="7">
        <v>3</v>
      </c>
      <c r="G290" s="7">
        <v>3</v>
      </c>
      <c r="H290" s="8">
        <v>1</v>
      </c>
      <c r="I290" s="6" t="s">
        <v>28</v>
      </c>
      <c r="J290" s="6"/>
      <c r="K290" s="7"/>
      <c r="L290" s="7"/>
      <c r="M290" s="8" t="s">
        <v>29</v>
      </c>
      <c r="N290" s="6"/>
      <c r="O290" s="6"/>
      <c r="P290" s="7"/>
      <c r="Q290" s="7"/>
      <c r="R290" s="8" t="s">
        <v>29</v>
      </c>
      <c r="S290" s="6"/>
      <c r="T290" s="38">
        <f>+COUNTIF(Tabla133[[#This Row],[Concepto]:[Concepto3]],"Concepto Favorable")</f>
        <v>1</v>
      </c>
      <c r="U290" s="38">
        <f>+COUNTIF(Tabla133[[#This Row],[Concepto]:[Concepto3]],"Concepto No Favorable")</f>
        <v>0</v>
      </c>
      <c r="V290" s="38">
        <f>+COUNTIF(Tabla133[[#This Row],[Concepto]:[Concepto3]],"Sin meta asignada en el periodo")</f>
        <v>0</v>
      </c>
      <c r="W290" s="38">
        <f t="shared" si="4"/>
        <v>1</v>
      </c>
    </row>
    <row r="291" spans="1:23" s="38" customFormat="1" ht="59.95" customHeight="1" x14ac:dyDescent="0.3">
      <c r="A291" s="6" t="s">
        <v>187</v>
      </c>
      <c r="B291" s="6" t="s">
        <v>185</v>
      </c>
      <c r="C291" s="11" t="s">
        <v>233</v>
      </c>
      <c r="D291" s="6" t="s">
        <v>188</v>
      </c>
      <c r="E291" s="6" t="s">
        <v>309</v>
      </c>
      <c r="F291" s="7">
        <v>0</v>
      </c>
      <c r="G291" s="7">
        <v>0</v>
      </c>
      <c r="H291" s="8" t="s">
        <v>29</v>
      </c>
      <c r="I291" s="6" t="s">
        <v>32</v>
      </c>
      <c r="J291" s="6"/>
      <c r="K291" s="7"/>
      <c r="L291" s="7"/>
      <c r="M291" s="8" t="s">
        <v>29</v>
      </c>
      <c r="N291" s="6"/>
      <c r="O291" s="6"/>
      <c r="P291" s="7"/>
      <c r="Q291" s="7"/>
      <c r="R291" s="8" t="s">
        <v>29</v>
      </c>
      <c r="S291" s="6"/>
      <c r="T291" s="38">
        <f>+COUNTIF(Tabla133[[#This Row],[Concepto]:[Concepto3]],"Concepto Favorable")</f>
        <v>0</v>
      </c>
      <c r="U291" s="38">
        <f>+COUNTIF(Tabla133[[#This Row],[Concepto]:[Concepto3]],"Concepto No Favorable")</f>
        <v>0</v>
      </c>
      <c r="V291" s="38">
        <f>+COUNTIF(Tabla133[[#This Row],[Concepto]:[Concepto3]],"Sin meta asignada en el periodo")</f>
        <v>1</v>
      </c>
      <c r="W291" s="38">
        <f t="shared" si="4"/>
        <v>1</v>
      </c>
    </row>
    <row r="292" spans="1:23" s="38" customFormat="1" ht="59.95" customHeight="1" x14ac:dyDescent="0.3">
      <c r="A292" s="11" t="s">
        <v>189</v>
      </c>
      <c r="B292" s="11" t="s">
        <v>185</v>
      </c>
      <c r="C292" s="11" t="s">
        <v>233</v>
      </c>
      <c r="D292" s="11" t="s">
        <v>190</v>
      </c>
      <c r="E292" s="11" t="s">
        <v>310</v>
      </c>
      <c r="F292" s="12">
        <v>12</v>
      </c>
      <c r="G292" s="12">
        <v>7</v>
      </c>
      <c r="H292" s="8">
        <v>0.58333333333333337</v>
      </c>
      <c r="I292" s="11" t="s">
        <v>28</v>
      </c>
      <c r="J292" s="11"/>
      <c r="K292" s="12"/>
      <c r="L292" s="12"/>
      <c r="M292" s="8" t="s">
        <v>29</v>
      </c>
      <c r="N292" s="11"/>
      <c r="O292" s="11"/>
      <c r="P292" s="7"/>
      <c r="Q292" s="7"/>
      <c r="R292" s="13" t="s">
        <v>29</v>
      </c>
      <c r="S292" s="11"/>
      <c r="T292" s="38">
        <f>+COUNTIF(Tabla133[[#This Row],[Concepto]:[Concepto3]],"Concepto Favorable")</f>
        <v>1</v>
      </c>
      <c r="U292" s="38">
        <f>+COUNTIF(Tabla133[[#This Row],[Concepto]:[Concepto3]],"Concepto No Favorable")</f>
        <v>0</v>
      </c>
      <c r="V292" s="38">
        <f>+COUNTIF(Tabla133[[#This Row],[Concepto]:[Concepto3]],"Sin meta asignada en el periodo")</f>
        <v>0</v>
      </c>
      <c r="W292" s="38">
        <f t="shared" si="4"/>
        <v>1</v>
      </c>
    </row>
    <row r="293" spans="1:23" s="38" customFormat="1" ht="59.95" customHeight="1" x14ac:dyDescent="0.3">
      <c r="A293" s="6" t="s">
        <v>191</v>
      </c>
      <c r="B293" s="6" t="s">
        <v>185</v>
      </c>
      <c r="C293" s="11" t="s">
        <v>233</v>
      </c>
      <c r="D293" s="6" t="s">
        <v>192</v>
      </c>
      <c r="E293" s="6" t="s">
        <v>311</v>
      </c>
      <c r="F293" s="7">
        <v>12</v>
      </c>
      <c r="G293" s="7">
        <v>12</v>
      </c>
      <c r="H293" s="8">
        <v>1</v>
      </c>
      <c r="I293" s="6" t="s">
        <v>28</v>
      </c>
      <c r="J293" s="6"/>
      <c r="K293" s="7"/>
      <c r="L293" s="7"/>
      <c r="M293" s="8" t="s">
        <v>29</v>
      </c>
      <c r="N293" s="6"/>
      <c r="O293" s="6"/>
      <c r="P293" s="7"/>
      <c r="Q293" s="7"/>
      <c r="R293" s="8" t="s">
        <v>29</v>
      </c>
      <c r="S293" s="6"/>
      <c r="T293" s="38">
        <f>+COUNTIF(Tabla133[[#This Row],[Concepto]:[Concepto3]],"Concepto Favorable")</f>
        <v>1</v>
      </c>
      <c r="U293" s="38">
        <f>+COUNTIF(Tabla133[[#This Row],[Concepto]:[Concepto3]],"Concepto No Favorable")</f>
        <v>0</v>
      </c>
      <c r="V293" s="38">
        <f>+COUNTIF(Tabla133[[#This Row],[Concepto]:[Concepto3]],"Sin meta asignada en el periodo")</f>
        <v>0</v>
      </c>
      <c r="W293" s="38">
        <f t="shared" si="4"/>
        <v>1</v>
      </c>
    </row>
    <row r="294" spans="1:23" s="38" customFormat="1" ht="59.95" customHeight="1" x14ac:dyDescent="0.3">
      <c r="A294" s="6" t="s">
        <v>53</v>
      </c>
      <c r="B294" s="6" t="s">
        <v>54</v>
      </c>
      <c r="C294" s="11" t="s">
        <v>233</v>
      </c>
      <c r="D294" s="6" t="s">
        <v>55</v>
      </c>
      <c r="E294" s="6" t="s">
        <v>312</v>
      </c>
      <c r="F294" s="7">
        <v>21</v>
      </c>
      <c r="G294" s="7">
        <v>21</v>
      </c>
      <c r="H294" s="8">
        <v>1</v>
      </c>
      <c r="I294" s="6" t="s">
        <v>28</v>
      </c>
      <c r="J294" s="6"/>
      <c r="K294" s="7"/>
      <c r="L294" s="7"/>
      <c r="M294" s="8" t="s">
        <v>29</v>
      </c>
      <c r="N294" s="6"/>
      <c r="O294" s="6"/>
      <c r="P294" s="7"/>
      <c r="Q294" s="7"/>
      <c r="R294" s="8" t="s">
        <v>29</v>
      </c>
      <c r="S294" s="6"/>
      <c r="T294" s="38">
        <f>+COUNTIF(Tabla133[[#This Row],[Concepto]:[Concepto3]],"Concepto Favorable")</f>
        <v>1</v>
      </c>
      <c r="U294" s="38">
        <f>+COUNTIF(Tabla133[[#This Row],[Concepto]:[Concepto3]],"Concepto No Favorable")</f>
        <v>0</v>
      </c>
      <c r="V294" s="38">
        <f>+COUNTIF(Tabla133[[#This Row],[Concepto]:[Concepto3]],"Sin meta asignada en el periodo")</f>
        <v>0</v>
      </c>
      <c r="W294" s="38">
        <f t="shared" si="4"/>
        <v>1</v>
      </c>
    </row>
    <row r="295" spans="1:23" s="38" customFormat="1" ht="59.95" customHeight="1" x14ac:dyDescent="0.3">
      <c r="A295" s="6" t="s">
        <v>56</v>
      </c>
      <c r="B295" s="6" t="s">
        <v>54</v>
      </c>
      <c r="C295" s="11" t="s">
        <v>233</v>
      </c>
      <c r="D295" s="6" t="s">
        <v>57</v>
      </c>
      <c r="E295" s="6" t="s">
        <v>314</v>
      </c>
      <c r="F295" s="7">
        <v>1</v>
      </c>
      <c r="G295" s="7">
        <v>1</v>
      </c>
      <c r="H295" s="8">
        <v>1</v>
      </c>
      <c r="I295" s="6" t="s">
        <v>28</v>
      </c>
      <c r="J295" s="6"/>
      <c r="K295" s="7"/>
      <c r="L295" s="7"/>
      <c r="M295" s="8" t="s">
        <v>29</v>
      </c>
      <c r="N295" s="6"/>
      <c r="O295" s="6"/>
      <c r="P295" s="7"/>
      <c r="Q295" s="7"/>
      <c r="R295" s="8" t="s">
        <v>29</v>
      </c>
      <c r="S295" s="6"/>
      <c r="T295" s="38">
        <f>+COUNTIF(Tabla133[[#This Row],[Concepto]:[Concepto3]],"Concepto Favorable")</f>
        <v>1</v>
      </c>
      <c r="U295" s="38">
        <f>+COUNTIF(Tabla133[[#This Row],[Concepto]:[Concepto3]],"Concepto No Favorable")</f>
        <v>0</v>
      </c>
      <c r="V295" s="38">
        <f>+COUNTIF(Tabla133[[#This Row],[Concepto]:[Concepto3]],"Sin meta asignada en el periodo")</f>
        <v>0</v>
      </c>
      <c r="W295" s="38">
        <f t="shared" si="4"/>
        <v>1</v>
      </c>
    </row>
    <row r="296" spans="1:23" s="38" customFormat="1" ht="59.95" customHeight="1" x14ac:dyDescent="0.3">
      <c r="A296" s="6" t="s">
        <v>58</v>
      </c>
      <c r="B296" s="6" t="s">
        <v>54</v>
      </c>
      <c r="C296" s="11" t="s">
        <v>233</v>
      </c>
      <c r="D296" s="6" t="s">
        <v>59</v>
      </c>
      <c r="E296" s="6"/>
      <c r="F296" s="7"/>
      <c r="G296" s="7"/>
      <c r="H296" s="8" t="s">
        <v>29</v>
      </c>
      <c r="I296" s="6"/>
      <c r="J296" s="6" t="s">
        <v>316</v>
      </c>
      <c r="K296" s="7">
        <v>3</v>
      </c>
      <c r="L296" s="7">
        <v>3</v>
      </c>
      <c r="M296" s="8">
        <v>1</v>
      </c>
      <c r="N296" s="6" t="s">
        <v>28</v>
      </c>
      <c r="O296" s="6"/>
      <c r="P296" s="7"/>
      <c r="Q296" s="7"/>
      <c r="R296" s="8" t="s">
        <v>29</v>
      </c>
      <c r="S296" s="6"/>
      <c r="T296" s="38">
        <f>+COUNTIF(Tabla133[[#This Row],[Concepto]:[Concepto3]],"Concepto Favorable")</f>
        <v>1</v>
      </c>
      <c r="U296" s="38">
        <f>+COUNTIF(Tabla133[[#This Row],[Concepto]:[Concepto3]],"Concepto No Favorable")</f>
        <v>0</v>
      </c>
      <c r="V296" s="38">
        <f>+COUNTIF(Tabla133[[#This Row],[Concepto]:[Concepto3]],"Sin meta asignada en el periodo")</f>
        <v>0</v>
      </c>
      <c r="W296" s="38">
        <f t="shared" si="4"/>
        <v>1</v>
      </c>
    </row>
    <row r="297" spans="1:23" s="38" customFormat="1" ht="59.95" customHeight="1" x14ac:dyDescent="0.3">
      <c r="A297" s="6" t="s">
        <v>97</v>
      </c>
      <c r="B297" s="6" t="s">
        <v>95</v>
      </c>
      <c r="C297" s="11" t="s">
        <v>233</v>
      </c>
      <c r="D297" s="6" t="s">
        <v>98</v>
      </c>
      <c r="E297" s="6"/>
      <c r="F297" s="7"/>
      <c r="G297" s="7"/>
      <c r="H297" s="8" t="s">
        <v>29</v>
      </c>
      <c r="I297" s="6"/>
      <c r="J297" s="6" t="s">
        <v>99</v>
      </c>
      <c r="K297" s="7">
        <v>1</v>
      </c>
      <c r="L297" s="7">
        <v>1</v>
      </c>
      <c r="M297" s="8">
        <v>1</v>
      </c>
      <c r="N297" s="6" t="s">
        <v>28</v>
      </c>
      <c r="O297" s="6"/>
      <c r="P297" s="7"/>
      <c r="Q297" s="7"/>
      <c r="R297" s="8" t="s">
        <v>29</v>
      </c>
      <c r="S297" s="6"/>
      <c r="T297" s="38">
        <f>+COUNTIF(Tabla133[[#This Row],[Concepto]:[Concepto3]],"Concepto Favorable")</f>
        <v>1</v>
      </c>
      <c r="U297" s="38">
        <f>+COUNTIF(Tabla133[[#This Row],[Concepto]:[Concepto3]],"Concepto No Favorable")</f>
        <v>0</v>
      </c>
      <c r="V297" s="38">
        <f>+COUNTIF(Tabla133[[#This Row],[Concepto]:[Concepto3]],"Sin meta asignada en el periodo")</f>
        <v>0</v>
      </c>
      <c r="W297" s="38">
        <f t="shared" si="4"/>
        <v>1</v>
      </c>
    </row>
    <row r="298" spans="1:23" s="38" customFormat="1" ht="59.95" customHeight="1" x14ac:dyDescent="0.3">
      <c r="A298" s="6" t="s">
        <v>104</v>
      </c>
      <c r="B298" s="6" t="s">
        <v>105</v>
      </c>
      <c r="C298" s="11" t="s">
        <v>233</v>
      </c>
      <c r="D298" s="6" t="s">
        <v>106</v>
      </c>
      <c r="E298" s="6" t="s">
        <v>338</v>
      </c>
      <c r="F298" s="7">
        <v>29</v>
      </c>
      <c r="G298" s="7">
        <v>29</v>
      </c>
      <c r="H298" s="8">
        <v>1</v>
      </c>
      <c r="I298" s="6" t="s">
        <v>28</v>
      </c>
      <c r="J298" s="6" t="s">
        <v>339</v>
      </c>
      <c r="K298" s="7">
        <v>3</v>
      </c>
      <c r="L298" s="7">
        <v>3</v>
      </c>
      <c r="M298" s="8">
        <v>1</v>
      </c>
      <c r="N298" s="6" t="s">
        <v>28</v>
      </c>
      <c r="O298" s="6"/>
      <c r="P298" s="7"/>
      <c r="Q298" s="7"/>
      <c r="R298" s="8" t="s">
        <v>29</v>
      </c>
      <c r="S298" s="6"/>
      <c r="T298" s="38">
        <f>+COUNTIF(Tabla133[[#This Row],[Concepto]:[Concepto3]],"Concepto Favorable")</f>
        <v>2</v>
      </c>
      <c r="U298" s="38">
        <f>+COUNTIF(Tabla133[[#This Row],[Concepto]:[Concepto3]],"Concepto No Favorable")</f>
        <v>0</v>
      </c>
      <c r="V298" s="38">
        <f>+COUNTIF(Tabla133[[#This Row],[Concepto]:[Concepto3]],"Sin meta asignada en el periodo")</f>
        <v>0</v>
      </c>
      <c r="W298" s="38">
        <f t="shared" si="4"/>
        <v>2</v>
      </c>
    </row>
    <row r="299" spans="1:23" s="38" customFormat="1" ht="59.95" customHeight="1" x14ac:dyDescent="0.3">
      <c r="A299" s="6" t="s">
        <v>109</v>
      </c>
      <c r="B299" s="6" t="s">
        <v>105</v>
      </c>
      <c r="C299" s="11" t="s">
        <v>233</v>
      </c>
      <c r="D299" s="6" t="s">
        <v>272</v>
      </c>
      <c r="E299" s="6" t="s">
        <v>341</v>
      </c>
      <c r="F299" s="7">
        <v>3</v>
      </c>
      <c r="G299" s="7">
        <v>3</v>
      </c>
      <c r="H299" s="8">
        <v>1</v>
      </c>
      <c r="I299" s="6" t="s">
        <v>28</v>
      </c>
      <c r="J299" s="6"/>
      <c r="K299" s="7"/>
      <c r="L299" s="7"/>
      <c r="M299" s="8" t="s">
        <v>29</v>
      </c>
      <c r="N299" s="6"/>
      <c r="O299" s="6"/>
      <c r="P299" s="7"/>
      <c r="Q299" s="7"/>
      <c r="R299" s="8" t="s">
        <v>29</v>
      </c>
      <c r="S299" s="6"/>
      <c r="T299" s="38">
        <f>+COUNTIF(Tabla133[[#This Row],[Concepto]:[Concepto3]],"Concepto Favorable")</f>
        <v>1</v>
      </c>
      <c r="U299" s="38">
        <f>+COUNTIF(Tabla133[[#This Row],[Concepto]:[Concepto3]],"Concepto No Favorable")</f>
        <v>0</v>
      </c>
      <c r="V299" s="38">
        <f>+COUNTIF(Tabla133[[#This Row],[Concepto]:[Concepto3]],"Sin meta asignada en el periodo")</f>
        <v>0</v>
      </c>
      <c r="W299" s="38">
        <f t="shared" si="4"/>
        <v>1</v>
      </c>
    </row>
    <row r="300" spans="1:23" s="38" customFormat="1" ht="59.95" customHeight="1" x14ac:dyDescent="0.3">
      <c r="A300" s="6" t="s">
        <v>110</v>
      </c>
      <c r="B300" s="6" t="s">
        <v>111</v>
      </c>
      <c r="C300" s="11" t="s">
        <v>233</v>
      </c>
      <c r="D300" s="6" t="s">
        <v>112</v>
      </c>
      <c r="E300" s="6" t="s">
        <v>358</v>
      </c>
      <c r="F300" s="7">
        <v>3</v>
      </c>
      <c r="G300" s="7">
        <v>3</v>
      </c>
      <c r="H300" s="8">
        <v>1</v>
      </c>
      <c r="I300" s="6" t="s">
        <v>28</v>
      </c>
      <c r="J300" s="6"/>
      <c r="K300" s="7"/>
      <c r="L300" s="7"/>
      <c r="M300" s="8" t="s">
        <v>29</v>
      </c>
      <c r="N300" s="6"/>
      <c r="O300" s="6"/>
      <c r="P300" s="7"/>
      <c r="Q300" s="7"/>
      <c r="R300" s="8" t="s">
        <v>29</v>
      </c>
      <c r="S300" s="6"/>
      <c r="T300" s="38">
        <f>+COUNTIF(Tabla133[[#This Row],[Concepto]:[Concepto3]],"Concepto Favorable")</f>
        <v>1</v>
      </c>
      <c r="U300" s="38">
        <f>+COUNTIF(Tabla133[[#This Row],[Concepto]:[Concepto3]],"Concepto No Favorable")</f>
        <v>0</v>
      </c>
      <c r="V300" s="38">
        <f>+COUNTIF(Tabla133[[#This Row],[Concepto]:[Concepto3]],"Sin meta asignada en el periodo")</f>
        <v>0</v>
      </c>
      <c r="W300" s="38">
        <f t="shared" si="4"/>
        <v>1</v>
      </c>
    </row>
    <row r="301" spans="1:23" s="38" customFormat="1" ht="59.95" customHeight="1" x14ac:dyDescent="0.3">
      <c r="A301" s="6" t="s">
        <v>114</v>
      </c>
      <c r="B301" s="6" t="s">
        <v>111</v>
      </c>
      <c r="C301" s="11" t="s">
        <v>233</v>
      </c>
      <c r="D301" s="6" t="s">
        <v>216</v>
      </c>
      <c r="E301" s="6"/>
      <c r="F301" s="7"/>
      <c r="G301" s="7"/>
      <c r="H301" s="8" t="s">
        <v>29</v>
      </c>
      <c r="I301" s="6"/>
      <c r="J301" s="6" t="s">
        <v>362</v>
      </c>
      <c r="K301" s="7">
        <v>0</v>
      </c>
      <c r="L301" s="7">
        <v>0</v>
      </c>
      <c r="M301" s="8" t="s">
        <v>29</v>
      </c>
      <c r="N301" s="6" t="s">
        <v>32</v>
      </c>
      <c r="O301" s="6"/>
      <c r="P301" s="7"/>
      <c r="Q301" s="7"/>
      <c r="R301" s="8" t="s">
        <v>29</v>
      </c>
      <c r="S301" s="6"/>
      <c r="T301" s="38">
        <f>+COUNTIF(Tabla133[[#This Row],[Concepto]:[Concepto3]],"Concepto Favorable")</f>
        <v>0</v>
      </c>
      <c r="U301" s="38">
        <f>+COUNTIF(Tabla133[[#This Row],[Concepto]:[Concepto3]],"Concepto No Favorable")</f>
        <v>0</v>
      </c>
      <c r="V301" s="38">
        <f>+COUNTIF(Tabla133[[#This Row],[Concepto]:[Concepto3]],"Sin meta asignada en el periodo")</f>
        <v>1</v>
      </c>
      <c r="W301" s="38">
        <f t="shared" si="4"/>
        <v>1</v>
      </c>
    </row>
    <row r="302" spans="1:23" s="38" customFormat="1" ht="59.95" customHeight="1" x14ac:dyDescent="0.3">
      <c r="A302" s="6" t="s">
        <v>70</v>
      </c>
      <c r="B302" s="6" t="s">
        <v>71</v>
      </c>
      <c r="C302" s="11" t="s">
        <v>233</v>
      </c>
      <c r="D302" s="6" t="s">
        <v>72</v>
      </c>
      <c r="E302" s="6" t="s">
        <v>363</v>
      </c>
      <c r="F302" s="7">
        <v>24</v>
      </c>
      <c r="G302" s="7">
        <v>24</v>
      </c>
      <c r="H302" s="8">
        <v>1</v>
      </c>
      <c r="I302" s="6" t="s">
        <v>28</v>
      </c>
      <c r="J302" s="6" t="s">
        <v>73</v>
      </c>
      <c r="K302" s="7">
        <v>1</v>
      </c>
      <c r="L302" s="7">
        <v>1</v>
      </c>
      <c r="M302" s="8">
        <v>1</v>
      </c>
      <c r="N302" s="6" t="s">
        <v>28</v>
      </c>
      <c r="O302" s="6" t="s">
        <v>364</v>
      </c>
      <c r="P302" s="7">
        <v>1</v>
      </c>
      <c r="Q302" s="7">
        <v>1</v>
      </c>
      <c r="R302" s="8">
        <v>1</v>
      </c>
      <c r="S302" s="6" t="s">
        <v>28</v>
      </c>
      <c r="T302" s="38">
        <f>+COUNTIF(Tabla133[[#This Row],[Concepto]:[Concepto3]],"Concepto Favorable")</f>
        <v>3</v>
      </c>
      <c r="U302" s="38">
        <f>+COUNTIF(Tabla133[[#This Row],[Concepto]:[Concepto3]],"Concepto No Favorable")</f>
        <v>0</v>
      </c>
      <c r="V302" s="38">
        <f>+COUNTIF(Tabla133[[#This Row],[Concepto]:[Concepto3]],"Sin meta asignada en el periodo")</f>
        <v>0</v>
      </c>
      <c r="W302" s="38">
        <f t="shared" si="4"/>
        <v>3</v>
      </c>
    </row>
    <row r="303" spans="1:23" s="38" customFormat="1" ht="59.95" customHeight="1" x14ac:dyDescent="0.3">
      <c r="A303" s="6" t="s">
        <v>74</v>
      </c>
      <c r="B303" s="6" t="s">
        <v>71</v>
      </c>
      <c r="C303" s="11" t="s">
        <v>233</v>
      </c>
      <c r="D303" s="6" t="s">
        <v>75</v>
      </c>
      <c r="E303" s="6" t="s">
        <v>363</v>
      </c>
      <c r="F303" s="7">
        <v>24</v>
      </c>
      <c r="G303" s="7">
        <v>24</v>
      </c>
      <c r="H303" s="8">
        <v>1</v>
      </c>
      <c r="I303" s="6" t="s">
        <v>28</v>
      </c>
      <c r="J303" s="6"/>
      <c r="K303" s="7"/>
      <c r="L303" s="7"/>
      <c r="M303" s="8" t="s">
        <v>29</v>
      </c>
      <c r="N303" s="6"/>
      <c r="O303" s="6" t="s">
        <v>364</v>
      </c>
      <c r="P303" s="7">
        <v>1</v>
      </c>
      <c r="Q303" s="7">
        <v>1</v>
      </c>
      <c r="R303" s="8">
        <v>1</v>
      </c>
      <c r="S303" s="6" t="s">
        <v>28</v>
      </c>
      <c r="T303" s="38">
        <f>+COUNTIF(Tabla133[[#This Row],[Concepto]:[Concepto3]],"Concepto Favorable")</f>
        <v>2</v>
      </c>
      <c r="U303" s="38">
        <f>+COUNTIF(Tabla133[[#This Row],[Concepto]:[Concepto3]],"Concepto No Favorable")</f>
        <v>0</v>
      </c>
      <c r="V303" s="38">
        <f>+COUNTIF(Tabla133[[#This Row],[Concepto]:[Concepto3]],"Sin meta asignada en el periodo")</f>
        <v>0</v>
      </c>
      <c r="W303" s="38">
        <f t="shared" si="4"/>
        <v>2</v>
      </c>
    </row>
    <row r="304" spans="1:23" s="38" customFormat="1" ht="59.95" customHeight="1" x14ac:dyDescent="0.3">
      <c r="A304" s="6" t="s">
        <v>265</v>
      </c>
      <c r="B304" s="6" t="s">
        <v>27</v>
      </c>
      <c r="C304" s="11" t="s">
        <v>375</v>
      </c>
      <c r="D304" s="6" t="s">
        <v>96</v>
      </c>
      <c r="E304" s="6"/>
      <c r="F304" s="7"/>
      <c r="G304" s="7"/>
      <c r="H304" s="8" t="s">
        <v>29</v>
      </c>
      <c r="I304" s="6"/>
      <c r="J304" s="6"/>
      <c r="K304" s="7"/>
      <c r="L304" s="7"/>
      <c r="M304" s="8" t="s">
        <v>29</v>
      </c>
      <c r="N304" s="6"/>
      <c r="O304" s="6" t="s">
        <v>294</v>
      </c>
      <c r="P304" s="7">
        <v>1</v>
      </c>
      <c r="Q304" s="7">
        <v>1</v>
      </c>
      <c r="R304" s="8">
        <v>1</v>
      </c>
      <c r="S304" s="6" t="s">
        <v>28</v>
      </c>
      <c r="T304" s="38">
        <f>+COUNTIF(Tabla133[[#This Row],[Concepto]:[Concepto3]],"Concepto Favorable")</f>
        <v>1</v>
      </c>
      <c r="U304" s="38">
        <f>+COUNTIF(Tabla133[[#This Row],[Concepto]:[Concepto3]],"Concepto No Favorable")</f>
        <v>0</v>
      </c>
      <c r="V304" s="38">
        <f>+COUNTIF(Tabla133[[#This Row],[Concepto]:[Concepto3]],"Sin meta asignada en el periodo")</f>
        <v>0</v>
      </c>
      <c r="W304" s="38">
        <f t="shared" si="4"/>
        <v>1</v>
      </c>
    </row>
    <row r="305" spans="1:23" s="38" customFormat="1" ht="59.95" customHeight="1" x14ac:dyDescent="0.3">
      <c r="A305" s="6" t="s">
        <v>184</v>
      </c>
      <c r="B305" s="6" t="s">
        <v>185</v>
      </c>
      <c r="C305" s="11" t="s">
        <v>375</v>
      </c>
      <c r="D305" s="6" t="s">
        <v>186</v>
      </c>
      <c r="E305" s="6" t="s">
        <v>308</v>
      </c>
      <c r="F305" s="7">
        <v>3</v>
      </c>
      <c r="G305" s="7">
        <v>3</v>
      </c>
      <c r="H305" s="8">
        <v>1</v>
      </c>
      <c r="I305" s="6" t="s">
        <v>28</v>
      </c>
      <c r="J305" s="6"/>
      <c r="K305" s="7"/>
      <c r="L305" s="7"/>
      <c r="M305" s="8" t="s">
        <v>29</v>
      </c>
      <c r="N305" s="6"/>
      <c r="O305" s="6"/>
      <c r="P305" s="7"/>
      <c r="Q305" s="7"/>
      <c r="R305" s="8" t="s">
        <v>29</v>
      </c>
      <c r="S305" s="6"/>
      <c r="T305" s="38">
        <f>+COUNTIF(Tabla133[[#This Row],[Concepto]:[Concepto3]],"Concepto Favorable")</f>
        <v>1</v>
      </c>
      <c r="U305" s="38">
        <f>+COUNTIF(Tabla133[[#This Row],[Concepto]:[Concepto3]],"Concepto No Favorable")</f>
        <v>0</v>
      </c>
      <c r="V305" s="38">
        <f>+COUNTIF(Tabla133[[#This Row],[Concepto]:[Concepto3]],"Sin meta asignada en el periodo")</f>
        <v>0</v>
      </c>
      <c r="W305" s="38">
        <f t="shared" si="4"/>
        <v>1</v>
      </c>
    </row>
    <row r="306" spans="1:23" s="38" customFormat="1" ht="59.95" customHeight="1" x14ac:dyDescent="0.3">
      <c r="A306" s="6" t="s">
        <v>187</v>
      </c>
      <c r="B306" s="6" t="s">
        <v>185</v>
      </c>
      <c r="C306" s="11" t="s">
        <v>375</v>
      </c>
      <c r="D306" s="6" t="s">
        <v>188</v>
      </c>
      <c r="E306" s="6" t="s">
        <v>309</v>
      </c>
      <c r="F306" s="7">
        <v>6</v>
      </c>
      <c r="G306" s="7">
        <v>6</v>
      </c>
      <c r="H306" s="8">
        <v>1</v>
      </c>
      <c r="I306" s="6" t="s">
        <v>28</v>
      </c>
      <c r="J306" s="6"/>
      <c r="K306" s="7"/>
      <c r="L306" s="7"/>
      <c r="M306" s="8" t="s">
        <v>29</v>
      </c>
      <c r="N306" s="6"/>
      <c r="O306" s="6"/>
      <c r="P306" s="7"/>
      <c r="Q306" s="7"/>
      <c r="R306" s="8" t="s">
        <v>29</v>
      </c>
      <c r="S306" s="6"/>
      <c r="T306" s="38">
        <f>+COUNTIF(Tabla133[[#This Row],[Concepto]:[Concepto3]],"Concepto Favorable")</f>
        <v>1</v>
      </c>
      <c r="U306" s="38">
        <f>+COUNTIF(Tabla133[[#This Row],[Concepto]:[Concepto3]],"Concepto No Favorable")</f>
        <v>0</v>
      </c>
      <c r="V306" s="38">
        <f>+COUNTIF(Tabla133[[#This Row],[Concepto]:[Concepto3]],"Sin meta asignada en el periodo")</f>
        <v>0</v>
      </c>
      <c r="W306" s="38">
        <f t="shared" si="4"/>
        <v>1</v>
      </c>
    </row>
    <row r="307" spans="1:23" s="38" customFormat="1" ht="59.95" customHeight="1" x14ac:dyDescent="0.3">
      <c r="A307" s="6" t="s">
        <v>189</v>
      </c>
      <c r="B307" s="6" t="s">
        <v>185</v>
      </c>
      <c r="C307" s="11" t="s">
        <v>375</v>
      </c>
      <c r="D307" s="6" t="s">
        <v>190</v>
      </c>
      <c r="E307" s="6" t="s">
        <v>310</v>
      </c>
      <c r="F307" s="7">
        <v>6</v>
      </c>
      <c r="G307" s="7">
        <v>6</v>
      </c>
      <c r="H307" s="8">
        <v>1</v>
      </c>
      <c r="I307" s="6" t="s">
        <v>28</v>
      </c>
      <c r="J307" s="6"/>
      <c r="K307" s="7"/>
      <c r="L307" s="7"/>
      <c r="M307" s="8" t="s">
        <v>29</v>
      </c>
      <c r="N307" s="6"/>
      <c r="O307" s="6"/>
      <c r="P307" s="7"/>
      <c r="Q307" s="7"/>
      <c r="R307" s="8" t="s">
        <v>29</v>
      </c>
      <c r="S307" s="6"/>
      <c r="T307" s="38">
        <f>+COUNTIF(Tabla133[[#This Row],[Concepto]:[Concepto3]],"Concepto Favorable")</f>
        <v>1</v>
      </c>
      <c r="U307" s="38">
        <f>+COUNTIF(Tabla133[[#This Row],[Concepto]:[Concepto3]],"Concepto No Favorable")</f>
        <v>0</v>
      </c>
      <c r="V307" s="38">
        <f>+COUNTIF(Tabla133[[#This Row],[Concepto]:[Concepto3]],"Sin meta asignada en el periodo")</f>
        <v>0</v>
      </c>
      <c r="W307" s="38">
        <f t="shared" si="4"/>
        <v>1</v>
      </c>
    </row>
    <row r="308" spans="1:23" s="38" customFormat="1" ht="59.95" customHeight="1" x14ac:dyDescent="0.3">
      <c r="A308" s="6" t="s">
        <v>191</v>
      </c>
      <c r="B308" s="6" t="s">
        <v>185</v>
      </c>
      <c r="C308" s="11" t="s">
        <v>375</v>
      </c>
      <c r="D308" s="6" t="s">
        <v>192</v>
      </c>
      <c r="E308" s="6" t="s">
        <v>311</v>
      </c>
      <c r="F308" s="7">
        <v>3</v>
      </c>
      <c r="G308" s="7">
        <v>3</v>
      </c>
      <c r="H308" s="8">
        <v>1</v>
      </c>
      <c r="I308" s="6" t="s">
        <v>28</v>
      </c>
      <c r="J308" s="6"/>
      <c r="K308" s="7"/>
      <c r="L308" s="7"/>
      <c r="M308" s="8" t="s">
        <v>29</v>
      </c>
      <c r="N308" s="6"/>
      <c r="O308" s="6"/>
      <c r="P308" s="7"/>
      <c r="Q308" s="7"/>
      <c r="R308" s="8" t="s">
        <v>29</v>
      </c>
      <c r="S308" s="6"/>
      <c r="T308" s="38">
        <f>+COUNTIF(Tabla133[[#This Row],[Concepto]:[Concepto3]],"Concepto Favorable")</f>
        <v>1</v>
      </c>
      <c r="U308" s="38">
        <f>+COUNTIF(Tabla133[[#This Row],[Concepto]:[Concepto3]],"Concepto No Favorable")</f>
        <v>0</v>
      </c>
      <c r="V308" s="38">
        <f>+COUNTIF(Tabla133[[#This Row],[Concepto]:[Concepto3]],"Sin meta asignada en el periodo")</f>
        <v>0</v>
      </c>
      <c r="W308" s="38">
        <f t="shared" si="4"/>
        <v>1</v>
      </c>
    </row>
    <row r="309" spans="1:23" s="38" customFormat="1" ht="59.95" customHeight="1" x14ac:dyDescent="0.3">
      <c r="A309" s="11" t="s">
        <v>53</v>
      </c>
      <c r="B309" s="11" t="s">
        <v>54</v>
      </c>
      <c r="C309" s="11" t="s">
        <v>375</v>
      </c>
      <c r="D309" s="11" t="s">
        <v>55</v>
      </c>
      <c r="E309" s="11" t="s">
        <v>312</v>
      </c>
      <c r="F309" s="7">
        <v>2</v>
      </c>
      <c r="G309" s="7">
        <v>2</v>
      </c>
      <c r="H309" s="8">
        <v>1</v>
      </c>
      <c r="I309" s="11" t="s">
        <v>28</v>
      </c>
      <c r="J309" s="11"/>
      <c r="K309" s="12"/>
      <c r="L309" s="12"/>
      <c r="M309" s="8" t="s">
        <v>29</v>
      </c>
      <c r="N309" s="11"/>
      <c r="O309" s="11"/>
      <c r="P309" s="7"/>
      <c r="Q309" s="7"/>
      <c r="R309" s="13" t="s">
        <v>29</v>
      </c>
      <c r="S309" s="11"/>
      <c r="T309" s="38">
        <f>+COUNTIF(Tabla133[[#This Row],[Concepto]:[Concepto3]],"Concepto Favorable")</f>
        <v>1</v>
      </c>
      <c r="U309" s="38">
        <f>+COUNTIF(Tabla133[[#This Row],[Concepto]:[Concepto3]],"Concepto No Favorable")</f>
        <v>0</v>
      </c>
      <c r="V309" s="38">
        <f>+COUNTIF(Tabla133[[#This Row],[Concepto]:[Concepto3]],"Sin meta asignada en el periodo")</f>
        <v>0</v>
      </c>
      <c r="W309" s="38">
        <f t="shared" si="4"/>
        <v>1</v>
      </c>
    </row>
    <row r="310" spans="1:23" s="38" customFormat="1" ht="59.95" customHeight="1" x14ac:dyDescent="0.3">
      <c r="A310" s="6" t="s">
        <v>56</v>
      </c>
      <c r="B310" s="6" t="s">
        <v>54</v>
      </c>
      <c r="C310" s="11" t="s">
        <v>375</v>
      </c>
      <c r="D310" s="6" t="s">
        <v>57</v>
      </c>
      <c r="E310" s="6" t="s">
        <v>314</v>
      </c>
      <c r="F310" s="7">
        <v>1</v>
      </c>
      <c r="G310" s="7">
        <v>1</v>
      </c>
      <c r="H310" s="8">
        <v>1</v>
      </c>
      <c r="I310" s="6" t="s">
        <v>28</v>
      </c>
      <c r="J310" s="6"/>
      <c r="K310" s="7"/>
      <c r="L310" s="7"/>
      <c r="M310" s="8" t="s">
        <v>29</v>
      </c>
      <c r="N310" s="6"/>
      <c r="O310" s="6"/>
      <c r="P310" s="7"/>
      <c r="Q310" s="7"/>
      <c r="R310" s="8" t="s">
        <v>29</v>
      </c>
      <c r="S310" s="6"/>
      <c r="T310" s="38">
        <f>+COUNTIF(Tabla133[[#This Row],[Concepto]:[Concepto3]],"Concepto Favorable")</f>
        <v>1</v>
      </c>
      <c r="U310" s="38">
        <f>+COUNTIF(Tabla133[[#This Row],[Concepto]:[Concepto3]],"Concepto No Favorable")</f>
        <v>0</v>
      </c>
      <c r="V310" s="38">
        <f>+COUNTIF(Tabla133[[#This Row],[Concepto]:[Concepto3]],"Sin meta asignada en el periodo")</f>
        <v>0</v>
      </c>
      <c r="W310" s="38">
        <f t="shared" si="4"/>
        <v>1</v>
      </c>
    </row>
    <row r="311" spans="1:23" s="38" customFormat="1" ht="59.95" customHeight="1" x14ac:dyDescent="0.3">
      <c r="A311" s="6" t="s">
        <v>58</v>
      </c>
      <c r="B311" s="6" t="s">
        <v>54</v>
      </c>
      <c r="C311" s="11" t="s">
        <v>375</v>
      </c>
      <c r="D311" s="6" t="s">
        <v>59</v>
      </c>
      <c r="E311" s="6"/>
      <c r="F311" s="7"/>
      <c r="G311" s="7"/>
      <c r="H311" s="8" t="s">
        <v>29</v>
      </c>
      <c r="I311" s="6"/>
      <c r="J311" s="6" t="s">
        <v>316</v>
      </c>
      <c r="K311" s="7">
        <v>1</v>
      </c>
      <c r="L311" s="7">
        <v>1</v>
      </c>
      <c r="M311" s="8">
        <v>1</v>
      </c>
      <c r="N311" s="6" t="s">
        <v>28</v>
      </c>
      <c r="O311" s="6"/>
      <c r="P311" s="7"/>
      <c r="Q311" s="7"/>
      <c r="R311" s="8" t="s">
        <v>29</v>
      </c>
      <c r="S311" s="6"/>
      <c r="T311" s="38">
        <f>+COUNTIF(Tabla133[[#This Row],[Concepto]:[Concepto3]],"Concepto Favorable")</f>
        <v>1</v>
      </c>
      <c r="U311" s="38">
        <f>+COUNTIF(Tabla133[[#This Row],[Concepto]:[Concepto3]],"Concepto No Favorable")</f>
        <v>0</v>
      </c>
      <c r="V311" s="38">
        <f>+COUNTIF(Tabla133[[#This Row],[Concepto]:[Concepto3]],"Sin meta asignada en el periodo")</f>
        <v>0</v>
      </c>
      <c r="W311" s="38">
        <f t="shared" si="4"/>
        <v>1</v>
      </c>
    </row>
    <row r="312" spans="1:23" s="38" customFormat="1" ht="59.95" customHeight="1" x14ac:dyDescent="0.3">
      <c r="A312" s="6" t="s">
        <v>97</v>
      </c>
      <c r="B312" s="6" t="s">
        <v>95</v>
      </c>
      <c r="C312" s="11" t="s">
        <v>375</v>
      </c>
      <c r="D312" s="6" t="s">
        <v>98</v>
      </c>
      <c r="E312" s="6"/>
      <c r="F312" s="7"/>
      <c r="G312" s="7"/>
      <c r="H312" s="8" t="s">
        <v>29</v>
      </c>
      <c r="I312" s="6"/>
      <c r="J312" s="6" t="s">
        <v>99</v>
      </c>
      <c r="K312" s="7">
        <v>0</v>
      </c>
      <c r="L312" s="7">
        <v>0</v>
      </c>
      <c r="M312" s="8" t="s">
        <v>29</v>
      </c>
      <c r="N312" s="6" t="s">
        <v>28</v>
      </c>
      <c r="O312" s="6"/>
      <c r="P312" s="7"/>
      <c r="Q312" s="7"/>
      <c r="R312" s="8" t="s">
        <v>29</v>
      </c>
      <c r="S312" s="6"/>
      <c r="T312" s="38">
        <f>+COUNTIF(Tabla133[[#This Row],[Concepto]:[Concepto3]],"Concepto Favorable")</f>
        <v>1</v>
      </c>
      <c r="U312" s="38">
        <f>+COUNTIF(Tabla133[[#This Row],[Concepto]:[Concepto3]],"Concepto No Favorable")</f>
        <v>0</v>
      </c>
      <c r="V312" s="38">
        <f>+COUNTIF(Tabla133[[#This Row],[Concepto]:[Concepto3]],"Sin meta asignada en el periodo")</f>
        <v>0</v>
      </c>
      <c r="W312" s="38">
        <f t="shared" si="4"/>
        <v>1</v>
      </c>
    </row>
    <row r="313" spans="1:23" s="38" customFormat="1" ht="59.95" customHeight="1" x14ac:dyDescent="0.3">
      <c r="A313" s="6" t="s">
        <v>104</v>
      </c>
      <c r="B313" s="6" t="s">
        <v>105</v>
      </c>
      <c r="C313" s="11" t="s">
        <v>375</v>
      </c>
      <c r="D313" s="6" t="s">
        <v>106</v>
      </c>
      <c r="E313" s="6" t="s">
        <v>338</v>
      </c>
      <c r="F313" s="7">
        <v>2</v>
      </c>
      <c r="G313" s="7">
        <v>2</v>
      </c>
      <c r="H313" s="8">
        <v>1</v>
      </c>
      <c r="I313" s="6" t="s">
        <v>28</v>
      </c>
      <c r="J313" s="6" t="s">
        <v>339</v>
      </c>
      <c r="K313" s="7">
        <v>1</v>
      </c>
      <c r="L313" s="7">
        <v>1</v>
      </c>
      <c r="M313" s="8">
        <v>1</v>
      </c>
      <c r="N313" s="6" t="s">
        <v>28</v>
      </c>
      <c r="O313" s="6"/>
      <c r="P313" s="7"/>
      <c r="Q313" s="7"/>
      <c r="R313" s="8" t="s">
        <v>29</v>
      </c>
      <c r="S313" s="6"/>
      <c r="T313" s="38">
        <f>+COUNTIF(Tabla133[[#This Row],[Concepto]:[Concepto3]],"Concepto Favorable")</f>
        <v>2</v>
      </c>
      <c r="U313" s="38">
        <f>+COUNTIF(Tabla133[[#This Row],[Concepto]:[Concepto3]],"Concepto No Favorable")</f>
        <v>0</v>
      </c>
      <c r="V313" s="38">
        <f>+COUNTIF(Tabla133[[#This Row],[Concepto]:[Concepto3]],"Sin meta asignada en el periodo")</f>
        <v>0</v>
      </c>
      <c r="W313" s="38">
        <f t="shared" si="4"/>
        <v>2</v>
      </c>
    </row>
    <row r="314" spans="1:23" s="38" customFormat="1" ht="59.95" customHeight="1" x14ac:dyDescent="0.3">
      <c r="A314" s="6" t="s">
        <v>109</v>
      </c>
      <c r="B314" s="6" t="s">
        <v>105</v>
      </c>
      <c r="C314" s="11" t="s">
        <v>375</v>
      </c>
      <c r="D314" s="6" t="s">
        <v>272</v>
      </c>
      <c r="E314" s="6" t="s">
        <v>341</v>
      </c>
      <c r="F314" s="7">
        <v>3</v>
      </c>
      <c r="G314" s="7">
        <v>3</v>
      </c>
      <c r="H314" s="8">
        <v>1</v>
      </c>
      <c r="I314" s="6" t="s">
        <v>28</v>
      </c>
      <c r="J314" s="6"/>
      <c r="K314" s="7"/>
      <c r="L314" s="7"/>
      <c r="M314" s="8" t="s">
        <v>29</v>
      </c>
      <c r="N314" s="6"/>
      <c r="O314" s="6"/>
      <c r="P314" s="7"/>
      <c r="Q314" s="7"/>
      <c r="R314" s="8" t="s">
        <v>29</v>
      </c>
      <c r="S314" s="6"/>
      <c r="T314" s="38">
        <f>+COUNTIF(Tabla133[[#This Row],[Concepto]:[Concepto3]],"Concepto Favorable")</f>
        <v>1</v>
      </c>
      <c r="U314" s="38">
        <f>+COUNTIF(Tabla133[[#This Row],[Concepto]:[Concepto3]],"Concepto No Favorable")</f>
        <v>0</v>
      </c>
      <c r="V314" s="38">
        <f>+COUNTIF(Tabla133[[#This Row],[Concepto]:[Concepto3]],"Sin meta asignada en el periodo")</f>
        <v>0</v>
      </c>
      <c r="W314" s="38">
        <f t="shared" si="4"/>
        <v>1</v>
      </c>
    </row>
    <row r="315" spans="1:23" s="38" customFormat="1" ht="59.95" customHeight="1" x14ac:dyDescent="0.3">
      <c r="A315" s="6" t="s">
        <v>110</v>
      </c>
      <c r="B315" s="6" t="s">
        <v>111</v>
      </c>
      <c r="C315" s="11" t="s">
        <v>375</v>
      </c>
      <c r="D315" s="6" t="s">
        <v>112</v>
      </c>
      <c r="E315" s="6" t="s">
        <v>358</v>
      </c>
      <c r="F315" s="7">
        <v>3</v>
      </c>
      <c r="G315" s="7">
        <v>3</v>
      </c>
      <c r="H315" s="8">
        <v>1</v>
      </c>
      <c r="I315" s="6" t="s">
        <v>28</v>
      </c>
      <c r="J315" s="6"/>
      <c r="K315" s="7"/>
      <c r="L315" s="7"/>
      <c r="M315" s="8" t="s">
        <v>29</v>
      </c>
      <c r="N315" s="6"/>
      <c r="O315" s="6"/>
      <c r="P315" s="7"/>
      <c r="Q315" s="7"/>
      <c r="R315" s="8" t="s">
        <v>29</v>
      </c>
      <c r="S315" s="6"/>
      <c r="T315" s="38">
        <f>+COUNTIF(Tabla133[[#This Row],[Concepto]:[Concepto3]],"Concepto Favorable")</f>
        <v>1</v>
      </c>
      <c r="U315" s="38">
        <f>+COUNTIF(Tabla133[[#This Row],[Concepto]:[Concepto3]],"Concepto No Favorable")</f>
        <v>0</v>
      </c>
      <c r="V315" s="38">
        <f>+COUNTIF(Tabla133[[#This Row],[Concepto]:[Concepto3]],"Sin meta asignada en el periodo")</f>
        <v>0</v>
      </c>
      <c r="W315" s="38">
        <f t="shared" si="4"/>
        <v>1</v>
      </c>
    </row>
    <row r="316" spans="1:23" s="38" customFormat="1" ht="59.95" customHeight="1" x14ac:dyDescent="0.3">
      <c r="A316" s="6" t="s">
        <v>114</v>
      </c>
      <c r="B316" s="6" t="s">
        <v>111</v>
      </c>
      <c r="C316" s="11" t="s">
        <v>375</v>
      </c>
      <c r="D316" s="6" t="s">
        <v>216</v>
      </c>
      <c r="E316" s="6"/>
      <c r="F316" s="7"/>
      <c r="G316" s="7"/>
      <c r="H316" s="8" t="s">
        <v>29</v>
      </c>
      <c r="I316" s="6"/>
      <c r="J316" s="6" t="s">
        <v>362</v>
      </c>
      <c r="K316" s="7">
        <v>3</v>
      </c>
      <c r="L316" s="7">
        <v>3</v>
      </c>
      <c r="M316" s="8">
        <v>1</v>
      </c>
      <c r="N316" s="6" t="s">
        <v>28</v>
      </c>
      <c r="O316" s="6"/>
      <c r="P316" s="7"/>
      <c r="Q316" s="7"/>
      <c r="R316" s="8" t="s">
        <v>29</v>
      </c>
      <c r="S316" s="6"/>
      <c r="T316" s="38">
        <f>+COUNTIF(Tabla133[[#This Row],[Concepto]:[Concepto3]],"Concepto Favorable")</f>
        <v>1</v>
      </c>
      <c r="U316" s="38">
        <f>+COUNTIF(Tabla133[[#This Row],[Concepto]:[Concepto3]],"Concepto No Favorable")</f>
        <v>0</v>
      </c>
      <c r="V316" s="38">
        <f>+COUNTIF(Tabla133[[#This Row],[Concepto]:[Concepto3]],"Sin meta asignada en el periodo")</f>
        <v>0</v>
      </c>
      <c r="W316" s="38">
        <f t="shared" si="4"/>
        <v>1</v>
      </c>
    </row>
    <row r="317" spans="1:23" s="38" customFormat="1" ht="59.95" customHeight="1" x14ac:dyDescent="0.3">
      <c r="A317" s="6" t="s">
        <v>70</v>
      </c>
      <c r="B317" s="6" t="s">
        <v>71</v>
      </c>
      <c r="C317" s="11" t="s">
        <v>375</v>
      </c>
      <c r="D317" s="6" t="s">
        <v>72</v>
      </c>
      <c r="E317" s="6" t="s">
        <v>363</v>
      </c>
      <c r="F317" s="7">
        <v>24</v>
      </c>
      <c r="G317" s="7">
        <v>24</v>
      </c>
      <c r="H317" s="8">
        <v>1</v>
      </c>
      <c r="I317" s="6" t="s">
        <v>28</v>
      </c>
      <c r="J317" s="6" t="s">
        <v>73</v>
      </c>
      <c r="K317" s="7">
        <v>0</v>
      </c>
      <c r="L317" s="7">
        <v>0</v>
      </c>
      <c r="M317" s="8" t="s">
        <v>29</v>
      </c>
      <c r="N317" s="6" t="s">
        <v>28</v>
      </c>
      <c r="O317" s="6" t="s">
        <v>364</v>
      </c>
      <c r="P317" s="7">
        <v>1</v>
      </c>
      <c r="Q317" s="7">
        <v>1</v>
      </c>
      <c r="R317" s="8">
        <v>1</v>
      </c>
      <c r="S317" s="6" t="s">
        <v>28</v>
      </c>
      <c r="T317" s="38">
        <f>+COUNTIF(Tabla133[[#This Row],[Concepto]:[Concepto3]],"Concepto Favorable")</f>
        <v>3</v>
      </c>
      <c r="U317" s="38">
        <f>+COUNTIF(Tabla133[[#This Row],[Concepto]:[Concepto3]],"Concepto No Favorable")</f>
        <v>0</v>
      </c>
      <c r="V317" s="38">
        <f>+COUNTIF(Tabla133[[#This Row],[Concepto]:[Concepto3]],"Sin meta asignada en el periodo")</f>
        <v>0</v>
      </c>
      <c r="W317" s="38">
        <f t="shared" si="4"/>
        <v>3</v>
      </c>
    </row>
    <row r="318" spans="1:23" s="38" customFormat="1" ht="59.95" customHeight="1" x14ac:dyDescent="0.3">
      <c r="A318" s="6" t="s">
        <v>74</v>
      </c>
      <c r="B318" s="6" t="s">
        <v>71</v>
      </c>
      <c r="C318" s="11" t="s">
        <v>375</v>
      </c>
      <c r="D318" s="6" t="s">
        <v>75</v>
      </c>
      <c r="E318" s="6" t="s">
        <v>363</v>
      </c>
      <c r="F318" s="7">
        <v>24</v>
      </c>
      <c r="G318" s="7">
        <v>24</v>
      </c>
      <c r="H318" s="8">
        <v>1</v>
      </c>
      <c r="I318" s="6" t="s">
        <v>28</v>
      </c>
      <c r="J318" s="6"/>
      <c r="K318" s="7"/>
      <c r="L318" s="7"/>
      <c r="M318" s="8" t="s">
        <v>29</v>
      </c>
      <c r="N318" s="6"/>
      <c r="O318" s="6" t="s">
        <v>364</v>
      </c>
      <c r="P318" s="7">
        <v>1</v>
      </c>
      <c r="Q318" s="7">
        <v>1</v>
      </c>
      <c r="R318" s="8">
        <v>1</v>
      </c>
      <c r="S318" s="6" t="s">
        <v>28</v>
      </c>
      <c r="T318" s="38">
        <f>+COUNTIF(Tabla133[[#This Row],[Concepto]:[Concepto3]],"Concepto Favorable")</f>
        <v>2</v>
      </c>
      <c r="U318" s="38">
        <f>+COUNTIF(Tabla133[[#This Row],[Concepto]:[Concepto3]],"Concepto No Favorable")</f>
        <v>0</v>
      </c>
      <c r="V318" s="38">
        <f>+COUNTIF(Tabla133[[#This Row],[Concepto]:[Concepto3]],"Sin meta asignada en el periodo")</f>
        <v>0</v>
      </c>
      <c r="W318" s="38">
        <f t="shared" si="4"/>
        <v>2</v>
      </c>
    </row>
    <row r="319" spans="1:23" s="38" customFormat="1" ht="59.95" customHeight="1" x14ac:dyDescent="0.3">
      <c r="A319" s="6" t="s">
        <v>265</v>
      </c>
      <c r="B319" s="6" t="s">
        <v>27</v>
      </c>
      <c r="C319" s="11" t="s">
        <v>234</v>
      </c>
      <c r="D319" s="6" t="s">
        <v>96</v>
      </c>
      <c r="E319" s="6"/>
      <c r="F319" s="7"/>
      <c r="G319" s="7"/>
      <c r="H319" s="8" t="s">
        <v>29</v>
      </c>
      <c r="I319" s="6"/>
      <c r="J319" s="6"/>
      <c r="K319" s="7"/>
      <c r="L319" s="7"/>
      <c r="M319" s="8" t="s">
        <v>29</v>
      </c>
      <c r="N319" s="6"/>
      <c r="O319" s="6" t="s">
        <v>294</v>
      </c>
      <c r="P319" s="7">
        <v>1</v>
      </c>
      <c r="Q319" s="7">
        <v>1</v>
      </c>
      <c r="R319" s="8">
        <v>1</v>
      </c>
      <c r="S319" s="6" t="s">
        <v>28</v>
      </c>
      <c r="T319" s="38">
        <f>+COUNTIF(Tabla133[[#This Row],[Concepto]:[Concepto3]],"Concepto Favorable")</f>
        <v>1</v>
      </c>
      <c r="U319" s="38">
        <f>+COUNTIF(Tabla133[[#This Row],[Concepto]:[Concepto3]],"Concepto No Favorable")</f>
        <v>0</v>
      </c>
      <c r="V319" s="38">
        <f>+COUNTIF(Tabla133[[#This Row],[Concepto]:[Concepto3]],"Sin meta asignada en el periodo")</f>
        <v>0</v>
      </c>
      <c r="W319" s="38">
        <f t="shared" si="4"/>
        <v>1</v>
      </c>
    </row>
    <row r="320" spans="1:23" s="38" customFormat="1" ht="59.95" customHeight="1" x14ac:dyDescent="0.3">
      <c r="A320" s="6" t="s">
        <v>184</v>
      </c>
      <c r="B320" s="6" t="s">
        <v>185</v>
      </c>
      <c r="C320" s="11" t="s">
        <v>234</v>
      </c>
      <c r="D320" s="6" t="s">
        <v>186</v>
      </c>
      <c r="E320" s="6" t="s">
        <v>308</v>
      </c>
      <c r="F320" s="7">
        <v>3</v>
      </c>
      <c r="G320" s="7">
        <v>3</v>
      </c>
      <c r="H320" s="8">
        <v>1</v>
      </c>
      <c r="I320" s="6" t="s">
        <v>28</v>
      </c>
      <c r="J320" s="6"/>
      <c r="K320" s="7"/>
      <c r="L320" s="7"/>
      <c r="M320" s="8" t="s">
        <v>29</v>
      </c>
      <c r="N320" s="6"/>
      <c r="O320" s="6"/>
      <c r="P320" s="7"/>
      <c r="Q320" s="7"/>
      <c r="R320" s="8" t="s">
        <v>29</v>
      </c>
      <c r="S320" s="6"/>
      <c r="T320" s="38">
        <f>+COUNTIF(Tabla133[[#This Row],[Concepto]:[Concepto3]],"Concepto Favorable")</f>
        <v>1</v>
      </c>
      <c r="U320" s="38">
        <f>+COUNTIF(Tabla133[[#This Row],[Concepto]:[Concepto3]],"Concepto No Favorable")</f>
        <v>0</v>
      </c>
      <c r="V320" s="38">
        <f>+COUNTIF(Tabla133[[#This Row],[Concepto]:[Concepto3]],"Sin meta asignada en el periodo")</f>
        <v>0</v>
      </c>
      <c r="W320" s="38">
        <f t="shared" si="4"/>
        <v>1</v>
      </c>
    </row>
    <row r="321" spans="1:23" s="38" customFormat="1" ht="59.95" customHeight="1" x14ac:dyDescent="0.3">
      <c r="A321" s="6" t="s">
        <v>187</v>
      </c>
      <c r="B321" s="6" t="s">
        <v>185</v>
      </c>
      <c r="C321" s="11" t="s">
        <v>234</v>
      </c>
      <c r="D321" s="6" t="s">
        <v>188</v>
      </c>
      <c r="E321" s="6" t="s">
        <v>309</v>
      </c>
      <c r="F321" s="7">
        <v>6</v>
      </c>
      <c r="G321" s="7">
        <v>6</v>
      </c>
      <c r="H321" s="8">
        <v>1</v>
      </c>
      <c r="I321" s="6" t="s">
        <v>32</v>
      </c>
      <c r="J321" s="6"/>
      <c r="K321" s="7"/>
      <c r="L321" s="7"/>
      <c r="M321" s="8" t="s">
        <v>29</v>
      </c>
      <c r="N321" s="6"/>
      <c r="O321" s="6"/>
      <c r="P321" s="7"/>
      <c r="Q321" s="7"/>
      <c r="R321" s="8" t="s">
        <v>29</v>
      </c>
      <c r="S321" s="6"/>
      <c r="T321" s="38">
        <f>+COUNTIF(Tabla133[[#This Row],[Concepto]:[Concepto3]],"Concepto Favorable")</f>
        <v>0</v>
      </c>
      <c r="U321" s="38">
        <f>+COUNTIF(Tabla133[[#This Row],[Concepto]:[Concepto3]],"Concepto No Favorable")</f>
        <v>0</v>
      </c>
      <c r="V321" s="38">
        <f>+COUNTIF(Tabla133[[#This Row],[Concepto]:[Concepto3]],"Sin meta asignada en el periodo")</f>
        <v>1</v>
      </c>
      <c r="W321" s="38">
        <f t="shared" si="4"/>
        <v>1</v>
      </c>
    </row>
    <row r="322" spans="1:23" s="38" customFormat="1" ht="59.95" customHeight="1" x14ac:dyDescent="0.3">
      <c r="A322" s="6" t="s">
        <v>189</v>
      </c>
      <c r="B322" s="6" t="s">
        <v>185</v>
      </c>
      <c r="C322" s="11" t="s">
        <v>234</v>
      </c>
      <c r="D322" s="6" t="s">
        <v>190</v>
      </c>
      <c r="E322" s="6" t="s">
        <v>310</v>
      </c>
      <c r="F322" s="7">
        <v>6</v>
      </c>
      <c r="G322" s="7">
        <v>6</v>
      </c>
      <c r="H322" s="8">
        <v>1</v>
      </c>
      <c r="I322" s="6" t="s">
        <v>28</v>
      </c>
      <c r="J322" s="6"/>
      <c r="K322" s="7"/>
      <c r="L322" s="7"/>
      <c r="M322" s="8" t="s">
        <v>29</v>
      </c>
      <c r="N322" s="6"/>
      <c r="O322" s="6"/>
      <c r="P322" s="7"/>
      <c r="Q322" s="7"/>
      <c r="R322" s="8" t="s">
        <v>29</v>
      </c>
      <c r="S322" s="6"/>
      <c r="T322" s="38">
        <f>+COUNTIF(Tabla133[[#This Row],[Concepto]:[Concepto3]],"Concepto Favorable")</f>
        <v>1</v>
      </c>
      <c r="U322" s="38">
        <f>+COUNTIF(Tabla133[[#This Row],[Concepto]:[Concepto3]],"Concepto No Favorable")</f>
        <v>0</v>
      </c>
      <c r="V322" s="38">
        <f>+COUNTIF(Tabla133[[#This Row],[Concepto]:[Concepto3]],"Sin meta asignada en el periodo")</f>
        <v>0</v>
      </c>
      <c r="W322" s="38">
        <f t="shared" si="4"/>
        <v>1</v>
      </c>
    </row>
    <row r="323" spans="1:23" s="38" customFormat="1" ht="59.95" customHeight="1" x14ac:dyDescent="0.3">
      <c r="A323" s="6" t="s">
        <v>191</v>
      </c>
      <c r="B323" s="6" t="s">
        <v>185</v>
      </c>
      <c r="C323" s="11" t="s">
        <v>234</v>
      </c>
      <c r="D323" s="6" t="s">
        <v>192</v>
      </c>
      <c r="E323" s="6" t="s">
        <v>311</v>
      </c>
      <c r="F323" s="7">
        <v>3</v>
      </c>
      <c r="G323" s="7">
        <v>3</v>
      </c>
      <c r="H323" s="8">
        <v>1</v>
      </c>
      <c r="I323" s="6" t="s">
        <v>28</v>
      </c>
      <c r="J323" s="6"/>
      <c r="K323" s="7"/>
      <c r="L323" s="7"/>
      <c r="M323" s="8" t="s">
        <v>29</v>
      </c>
      <c r="N323" s="6"/>
      <c r="O323" s="6"/>
      <c r="P323" s="7"/>
      <c r="Q323" s="7"/>
      <c r="R323" s="8" t="s">
        <v>29</v>
      </c>
      <c r="S323" s="6"/>
      <c r="T323" s="38">
        <f>+COUNTIF(Tabla133[[#This Row],[Concepto]:[Concepto3]],"Concepto Favorable")</f>
        <v>1</v>
      </c>
      <c r="U323" s="38">
        <f>+COUNTIF(Tabla133[[#This Row],[Concepto]:[Concepto3]],"Concepto No Favorable")</f>
        <v>0</v>
      </c>
      <c r="V323" s="38">
        <f>+COUNTIF(Tabla133[[#This Row],[Concepto]:[Concepto3]],"Sin meta asignada en el periodo")</f>
        <v>0</v>
      </c>
      <c r="W323" s="38">
        <f t="shared" si="4"/>
        <v>1</v>
      </c>
    </row>
    <row r="324" spans="1:23" s="38" customFormat="1" ht="59.95" customHeight="1" x14ac:dyDescent="0.3">
      <c r="A324" s="6" t="s">
        <v>53</v>
      </c>
      <c r="B324" s="6" t="s">
        <v>54</v>
      </c>
      <c r="C324" s="11" t="s">
        <v>234</v>
      </c>
      <c r="D324" s="6" t="s">
        <v>55</v>
      </c>
      <c r="E324" s="6" t="s">
        <v>312</v>
      </c>
      <c r="F324" s="7">
        <v>20</v>
      </c>
      <c r="G324" s="7">
        <v>20</v>
      </c>
      <c r="H324" s="8">
        <v>1</v>
      </c>
      <c r="I324" s="6" t="s">
        <v>28</v>
      </c>
      <c r="J324" s="6"/>
      <c r="K324" s="7"/>
      <c r="L324" s="7"/>
      <c r="M324" s="8" t="s">
        <v>29</v>
      </c>
      <c r="N324" s="6"/>
      <c r="O324" s="6"/>
      <c r="P324" s="7"/>
      <c r="Q324" s="7"/>
      <c r="R324" s="8" t="s">
        <v>29</v>
      </c>
      <c r="S324" s="6"/>
      <c r="T324" s="38">
        <f>+COUNTIF(Tabla133[[#This Row],[Concepto]:[Concepto3]],"Concepto Favorable")</f>
        <v>1</v>
      </c>
      <c r="U324" s="38">
        <f>+COUNTIF(Tabla133[[#This Row],[Concepto]:[Concepto3]],"Concepto No Favorable")</f>
        <v>0</v>
      </c>
      <c r="V324" s="38">
        <f>+COUNTIF(Tabla133[[#This Row],[Concepto]:[Concepto3]],"Sin meta asignada en el periodo")</f>
        <v>0</v>
      </c>
      <c r="W324" s="38">
        <f t="shared" si="4"/>
        <v>1</v>
      </c>
    </row>
    <row r="325" spans="1:23" s="38" customFormat="1" ht="59.95" customHeight="1" x14ac:dyDescent="0.3">
      <c r="A325" s="6" t="s">
        <v>56</v>
      </c>
      <c r="B325" s="6" t="s">
        <v>54</v>
      </c>
      <c r="C325" s="11" t="s">
        <v>234</v>
      </c>
      <c r="D325" s="6" t="s">
        <v>57</v>
      </c>
      <c r="E325" s="6" t="s">
        <v>314</v>
      </c>
      <c r="F325" s="7">
        <v>0</v>
      </c>
      <c r="G325" s="7">
        <v>0</v>
      </c>
      <c r="H325" s="8" t="s">
        <v>29</v>
      </c>
      <c r="I325" s="6" t="s">
        <v>32</v>
      </c>
      <c r="J325" s="6"/>
      <c r="K325" s="7"/>
      <c r="L325" s="7"/>
      <c r="M325" s="8" t="s">
        <v>29</v>
      </c>
      <c r="N325" s="6"/>
      <c r="O325" s="6"/>
      <c r="P325" s="7"/>
      <c r="Q325" s="7"/>
      <c r="R325" s="8" t="s">
        <v>29</v>
      </c>
      <c r="S325" s="6"/>
      <c r="T325" s="38">
        <f>+COUNTIF(Tabla133[[#This Row],[Concepto]:[Concepto3]],"Concepto Favorable")</f>
        <v>0</v>
      </c>
      <c r="U325" s="38">
        <f>+COUNTIF(Tabla133[[#This Row],[Concepto]:[Concepto3]],"Concepto No Favorable")</f>
        <v>0</v>
      </c>
      <c r="V325" s="38">
        <f>+COUNTIF(Tabla133[[#This Row],[Concepto]:[Concepto3]],"Sin meta asignada en el periodo")</f>
        <v>1</v>
      </c>
      <c r="W325" s="38">
        <f t="shared" ref="W325:W333" si="5">+T325+V325</f>
        <v>1</v>
      </c>
    </row>
    <row r="326" spans="1:23" s="38" customFormat="1" ht="59.95" customHeight="1" x14ac:dyDescent="0.3">
      <c r="A326" s="11" t="s">
        <v>58</v>
      </c>
      <c r="B326" s="11" t="s">
        <v>54</v>
      </c>
      <c r="C326" s="11" t="s">
        <v>234</v>
      </c>
      <c r="D326" s="11" t="s">
        <v>59</v>
      </c>
      <c r="E326" s="11"/>
      <c r="F326" s="7"/>
      <c r="G326" s="7"/>
      <c r="H326" s="8" t="s">
        <v>29</v>
      </c>
      <c r="I326" s="6"/>
      <c r="J326" s="11" t="s">
        <v>316</v>
      </c>
      <c r="K326" s="12">
        <v>1</v>
      </c>
      <c r="L326" s="12">
        <v>1</v>
      </c>
      <c r="M326" s="8">
        <v>1</v>
      </c>
      <c r="N326" s="11" t="s">
        <v>28</v>
      </c>
      <c r="O326" s="11"/>
      <c r="P326" s="12"/>
      <c r="Q326" s="12"/>
      <c r="R326" s="13" t="s">
        <v>29</v>
      </c>
      <c r="S326" s="11"/>
      <c r="T326" s="38">
        <f>+COUNTIF(Tabla133[[#This Row],[Concepto]:[Concepto3]],"Concepto Favorable")</f>
        <v>1</v>
      </c>
      <c r="U326" s="38">
        <f>+COUNTIF(Tabla133[[#This Row],[Concepto]:[Concepto3]],"Concepto No Favorable")</f>
        <v>0</v>
      </c>
      <c r="V326" s="38">
        <f>+COUNTIF(Tabla133[[#This Row],[Concepto]:[Concepto3]],"Sin meta asignada en el periodo")</f>
        <v>0</v>
      </c>
      <c r="W326" s="38">
        <f t="shared" si="5"/>
        <v>1</v>
      </c>
    </row>
    <row r="327" spans="1:23" s="38" customFormat="1" ht="59.95" customHeight="1" x14ac:dyDescent="0.3">
      <c r="A327" s="6" t="s">
        <v>97</v>
      </c>
      <c r="B327" s="6" t="s">
        <v>95</v>
      </c>
      <c r="C327" s="11" t="s">
        <v>234</v>
      </c>
      <c r="D327" s="6" t="s">
        <v>98</v>
      </c>
      <c r="E327" s="6"/>
      <c r="F327" s="7"/>
      <c r="G327" s="7"/>
      <c r="H327" s="8" t="s">
        <v>29</v>
      </c>
      <c r="I327" s="6"/>
      <c r="J327" s="6" t="s">
        <v>99</v>
      </c>
      <c r="K327" s="7">
        <v>0</v>
      </c>
      <c r="L327" s="7">
        <v>0</v>
      </c>
      <c r="M327" s="8" t="s">
        <v>29</v>
      </c>
      <c r="N327" s="6" t="s">
        <v>32</v>
      </c>
      <c r="O327" s="6"/>
      <c r="P327" s="7"/>
      <c r="Q327" s="7"/>
      <c r="R327" s="8" t="s">
        <v>29</v>
      </c>
      <c r="S327" s="6"/>
      <c r="T327" s="38">
        <f>+COUNTIF(Tabla133[[#This Row],[Concepto]:[Concepto3]],"Concepto Favorable")</f>
        <v>0</v>
      </c>
      <c r="U327" s="38">
        <f>+COUNTIF(Tabla133[[#This Row],[Concepto]:[Concepto3]],"Concepto No Favorable")</f>
        <v>0</v>
      </c>
      <c r="V327" s="38">
        <f>+COUNTIF(Tabla133[[#This Row],[Concepto]:[Concepto3]],"Sin meta asignada en el periodo")</f>
        <v>1</v>
      </c>
      <c r="W327" s="38">
        <f t="shared" si="5"/>
        <v>1</v>
      </c>
    </row>
    <row r="328" spans="1:23" s="38" customFormat="1" ht="59.95" customHeight="1" x14ac:dyDescent="0.3">
      <c r="A328" s="6" t="s">
        <v>104</v>
      </c>
      <c r="B328" s="6" t="s">
        <v>105</v>
      </c>
      <c r="C328" s="11" t="s">
        <v>234</v>
      </c>
      <c r="D328" s="6" t="s">
        <v>106</v>
      </c>
      <c r="E328" s="6" t="s">
        <v>338</v>
      </c>
      <c r="F328" s="7">
        <v>39</v>
      </c>
      <c r="G328" s="7">
        <v>39</v>
      </c>
      <c r="H328" s="8">
        <v>1</v>
      </c>
      <c r="I328" s="6" t="s">
        <v>28</v>
      </c>
      <c r="J328" s="6" t="s">
        <v>339</v>
      </c>
      <c r="K328" s="7">
        <v>3</v>
      </c>
      <c r="L328" s="7">
        <v>3</v>
      </c>
      <c r="M328" s="8">
        <v>1</v>
      </c>
      <c r="N328" s="6" t="s">
        <v>28</v>
      </c>
      <c r="O328" s="6"/>
      <c r="P328" s="7"/>
      <c r="Q328" s="7"/>
      <c r="R328" s="8" t="s">
        <v>29</v>
      </c>
      <c r="S328" s="6"/>
      <c r="T328" s="38">
        <f>+COUNTIF(Tabla133[[#This Row],[Concepto]:[Concepto3]],"Concepto Favorable")</f>
        <v>2</v>
      </c>
      <c r="U328" s="38">
        <f>+COUNTIF(Tabla133[[#This Row],[Concepto]:[Concepto3]],"Concepto No Favorable")</f>
        <v>0</v>
      </c>
      <c r="V328" s="38">
        <f>+COUNTIF(Tabla133[[#This Row],[Concepto]:[Concepto3]],"Sin meta asignada en el periodo")</f>
        <v>0</v>
      </c>
      <c r="W328" s="38">
        <f t="shared" si="5"/>
        <v>2</v>
      </c>
    </row>
    <row r="329" spans="1:23" s="38" customFormat="1" ht="59.95" customHeight="1" x14ac:dyDescent="0.3">
      <c r="A329" s="6" t="s">
        <v>109</v>
      </c>
      <c r="B329" s="6" t="s">
        <v>105</v>
      </c>
      <c r="C329" s="11" t="s">
        <v>234</v>
      </c>
      <c r="D329" s="6" t="s">
        <v>272</v>
      </c>
      <c r="E329" s="6" t="s">
        <v>341</v>
      </c>
      <c r="F329" s="7">
        <v>3</v>
      </c>
      <c r="G329" s="7">
        <v>3</v>
      </c>
      <c r="H329" s="8">
        <v>1</v>
      </c>
      <c r="I329" s="6" t="s">
        <v>28</v>
      </c>
      <c r="J329" s="6"/>
      <c r="K329" s="7"/>
      <c r="L329" s="7"/>
      <c r="M329" s="8" t="s">
        <v>29</v>
      </c>
      <c r="N329" s="6"/>
      <c r="O329" s="6"/>
      <c r="P329" s="7"/>
      <c r="Q329" s="7"/>
      <c r="R329" s="8" t="s">
        <v>29</v>
      </c>
      <c r="S329" s="6"/>
      <c r="T329" s="38">
        <f>+COUNTIF(Tabla133[[#This Row],[Concepto]:[Concepto3]],"Concepto Favorable")</f>
        <v>1</v>
      </c>
      <c r="U329" s="38">
        <f>+COUNTIF(Tabla133[[#This Row],[Concepto]:[Concepto3]],"Concepto No Favorable")</f>
        <v>0</v>
      </c>
      <c r="V329" s="38">
        <f>+COUNTIF(Tabla133[[#This Row],[Concepto]:[Concepto3]],"Sin meta asignada en el periodo")</f>
        <v>0</v>
      </c>
      <c r="W329" s="38">
        <f t="shared" si="5"/>
        <v>1</v>
      </c>
    </row>
    <row r="330" spans="1:23" s="38" customFormat="1" ht="59.95" customHeight="1" x14ac:dyDescent="0.3">
      <c r="A330" s="6" t="s">
        <v>110</v>
      </c>
      <c r="B330" s="6" t="s">
        <v>111</v>
      </c>
      <c r="C330" s="11" t="s">
        <v>234</v>
      </c>
      <c r="D330" s="6" t="s">
        <v>112</v>
      </c>
      <c r="E330" s="6" t="s">
        <v>358</v>
      </c>
      <c r="F330" s="7">
        <v>3</v>
      </c>
      <c r="G330" s="7">
        <v>3</v>
      </c>
      <c r="H330" s="8">
        <v>1</v>
      </c>
      <c r="I330" s="6" t="s">
        <v>28</v>
      </c>
      <c r="J330" s="6"/>
      <c r="K330" s="7"/>
      <c r="L330" s="7"/>
      <c r="M330" s="8" t="s">
        <v>29</v>
      </c>
      <c r="N330" s="6"/>
      <c r="O330" s="6"/>
      <c r="P330" s="7"/>
      <c r="Q330" s="7"/>
      <c r="R330" s="8" t="s">
        <v>29</v>
      </c>
      <c r="S330" s="6"/>
      <c r="T330" s="38">
        <f>+COUNTIF(Tabla133[[#This Row],[Concepto]:[Concepto3]],"Concepto Favorable")</f>
        <v>1</v>
      </c>
      <c r="U330" s="38">
        <f>+COUNTIF(Tabla133[[#This Row],[Concepto]:[Concepto3]],"Concepto No Favorable")</f>
        <v>0</v>
      </c>
      <c r="V330" s="38">
        <f>+COUNTIF(Tabla133[[#This Row],[Concepto]:[Concepto3]],"Sin meta asignada en el periodo")</f>
        <v>0</v>
      </c>
      <c r="W330" s="38">
        <f t="shared" si="5"/>
        <v>1</v>
      </c>
    </row>
    <row r="331" spans="1:23" s="38" customFormat="1" ht="59.95" customHeight="1" x14ac:dyDescent="0.3">
      <c r="A331" s="6" t="s">
        <v>114</v>
      </c>
      <c r="B331" s="6" t="s">
        <v>111</v>
      </c>
      <c r="C331" s="11" t="s">
        <v>234</v>
      </c>
      <c r="D331" s="6" t="s">
        <v>216</v>
      </c>
      <c r="E331" s="6"/>
      <c r="F331" s="7"/>
      <c r="G331" s="7"/>
      <c r="H331" s="8" t="s">
        <v>29</v>
      </c>
      <c r="I331" s="6"/>
      <c r="J331" s="6" t="s">
        <v>362</v>
      </c>
      <c r="K331" s="7">
        <v>6</v>
      </c>
      <c r="L331" s="7">
        <v>6</v>
      </c>
      <c r="M331" s="8">
        <v>1</v>
      </c>
      <c r="N331" s="6" t="s">
        <v>28</v>
      </c>
      <c r="O331" s="6"/>
      <c r="P331" s="7"/>
      <c r="Q331" s="7"/>
      <c r="R331" s="8" t="s">
        <v>29</v>
      </c>
      <c r="S331" s="6"/>
      <c r="T331" s="38">
        <f>+COUNTIF(Tabla133[[#This Row],[Concepto]:[Concepto3]],"Concepto Favorable")</f>
        <v>1</v>
      </c>
      <c r="U331" s="38">
        <f>+COUNTIF(Tabla133[[#This Row],[Concepto]:[Concepto3]],"Concepto No Favorable")</f>
        <v>0</v>
      </c>
      <c r="V331" s="38">
        <f>+COUNTIF(Tabla133[[#This Row],[Concepto]:[Concepto3]],"Sin meta asignada en el periodo")</f>
        <v>0</v>
      </c>
      <c r="W331" s="38">
        <f t="shared" si="5"/>
        <v>1</v>
      </c>
    </row>
    <row r="332" spans="1:23" s="38" customFormat="1" ht="59.95" customHeight="1" x14ac:dyDescent="0.3">
      <c r="A332" s="6" t="s">
        <v>70</v>
      </c>
      <c r="B332" s="6" t="s">
        <v>71</v>
      </c>
      <c r="C332" s="11" t="s">
        <v>234</v>
      </c>
      <c r="D332" s="6" t="s">
        <v>72</v>
      </c>
      <c r="E332" s="6" t="s">
        <v>363</v>
      </c>
      <c r="F332" s="7">
        <v>24</v>
      </c>
      <c r="G332" s="7">
        <v>24</v>
      </c>
      <c r="H332" s="8">
        <v>1</v>
      </c>
      <c r="I332" s="6" t="s">
        <v>28</v>
      </c>
      <c r="J332" s="6" t="s">
        <v>73</v>
      </c>
      <c r="K332" s="7">
        <v>1</v>
      </c>
      <c r="L332" s="7">
        <v>1</v>
      </c>
      <c r="M332" s="8">
        <v>1</v>
      </c>
      <c r="N332" s="6" t="s">
        <v>28</v>
      </c>
      <c r="O332" s="6" t="s">
        <v>364</v>
      </c>
      <c r="P332" s="7">
        <v>1</v>
      </c>
      <c r="Q332" s="7">
        <v>1</v>
      </c>
      <c r="R332" s="8">
        <v>1</v>
      </c>
      <c r="S332" s="6" t="s">
        <v>28</v>
      </c>
      <c r="T332" s="38">
        <f>+COUNTIF(Tabla133[[#This Row],[Concepto]:[Concepto3]],"Concepto Favorable")</f>
        <v>3</v>
      </c>
      <c r="U332" s="38">
        <f>+COUNTIF(Tabla133[[#This Row],[Concepto]:[Concepto3]],"Concepto No Favorable")</f>
        <v>0</v>
      </c>
      <c r="V332" s="38">
        <f>+COUNTIF(Tabla133[[#This Row],[Concepto]:[Concepto3]],"Sin meta asignada en el periodo")</f>
        <v>0</v>
      </c>
      <c r="W332" s="38">
        <f t="shared" si="5"/>
        <v>3</v>
      </c>
    </row>
    <row r="333" spans="1:23" s="38" customFormat="1" ht="59.95" customHeight="1" x14ac:dyDescent="0.3">
      <c r="A333" s="6" t="s">
        <v>74</v>
      </c>
      <c r="B333" s="6" t="s">
        <v>71</v>
      </c>
      <c r="C333" s="11" t="s">
        <v>234</v>
      </c>
      <c r="D333" s="6" t="s">
        <v>75</v>
      </c>
      <c r="E333" s="6" t="s">
        <v>363</v>
      </c>
      <c r="F333" s="7">
        <v>24</v>
      </c>
      <c r="G333" s="7">
        <v>24</v>
      </c>
      <c r="H333" s="8">
        <v>1</v>
      </c>
      <c r="I333" s="6" t="s">
        <v>28</v>
      </c>
      <c r="J333" s="6"/>
      <c r="K333" s="7"/>
      <c r="L333" s="7"/>
      <c r="M333" s="8" t="s">
        <v>29</v>
      </c>
      <c r="N333" s="6"/>
      <c r="O333" s="6" t="s">
        <v>364</v>
      </c>
      <c r="P333" s="7">
        <v>1</v>
      </c>
      <c r="Q333" s="7">
        <v>1</v>
      </c>
      <c r="R333" s="8">
        <v>1</v>
      </c>
      <c r="S333" s="6" t="s">
        <v>28</v>
      </c>
      <c r="T333" s="38">
        <f>+COUNTIF(Tabla133[[#This Row],[Concepto]:[Concepto3]],"Concepto Favorable")</f>
        <v>2</v>
      </c>
      <c r="U333" s="38">
        <f>+COUNTIF(Tabla133[[#This Row],[Concepto]:[Concepto3]],"Concepto No Favorable")</f>
        <v>0</v>
      </c>
      <c r="V333" s="38">
        <f>+COUNTIF(Tabla133[[#This Row],[Concepto]:[Concepto3]],"Sin meta asignada en el periodo")</f>
        <v>0</v>
      </c>
      <c r="W333" s="38">
        <f t="shared" si="5"/>
        <v>2</v>
      </c>
    </row>
    <row r="334" spans="1:23" x14ac:dyDescent="0.3">
      <c r="A334" s="11"/>
      <c r="B334" s="11"/>
      <c r="C334" s="11"/>
      <c r="D334" s="11"/>
      <c r="E334" s="11"/>
      <c r="F334" s="12"/>
      <c r="G334" s="12"/>
      <c r="H334" s="13"/>
      <c r="I334" s="11"/>
      <c r="J334" s="11"/>
      <c r="K334" s="12"/>
      <c r="L334" s="12"/>
      <c r="M334" s="13"/>
      <c r="N334" s="11"/>
      <c r="O334" s="11"/>
      <c r="P334" s="12"/>
      <c r="Q334" s="12"/>
      <c r="R334" s="13"/>
      <c r="S334" s="11"/>
      <c r="T334" s="39">
        <f>SUBTOTAL(109,Tabla133[Conteo FAVORABLE])</f>
        <v>361</v>
      </c>
      <c r="U334" s="39">
        <f>SUBTOTAL(109,Tabla133[Conteo 
No Favorable])</f>
        <v>11</v>
      </c>
      <c r="V334" s="39">
        <f>SUBTOTAL(109,Tabla133[Conteo SIN META])</f>
        <v>46</v>
      </c>
      <c r="W334" s="38">
        <f>SUM(W4:W333)</f>
        <v>407</v>
      </c>
    </row>
  </sheetData>
  <mergeCells count="3">
    <mergeCell ref="E2:I2"/>
    <mergeCell ref="J2:N2"/>
    <mergeCell ref="O2:S2"/>
  </mergeCells>
  <conditionalFormatting sqref="I1:I3 I70:I77 I79 I83 I85:I86 I88:I89 I96:I98 I103 I107 I173:I174 I177 I179:I182 I268 I319:I320 I325 S20:S133 I5:I68 I109:I171 I275:I316 I334:I1048576 N170:N1048576 S135:S1048576 N19:N168 I187:I266">
    <cfRule type="containsText" dxfId="125" priority="69" operator="containsText" text="No Favorable">
      <formula>NOT(ISERROR(SEARCH("No Favorable",I1)))</formula>
    </cfRule>
  </conditionalFormatting>
  <conditionalFormatting sqref="N1:N2 N16:N17 N12:N13 N4:N8">
    <cfRule type="containsText" dxfId="124" priority="68" operator="containsText" text="No Favorable">
      <formula>NOT(ISERROR(SEARCH("No Favorable",N1)))</formula>
    </cfRule>
  </conditionalFormatting>
  <conditionalFormatting sqref="S1:S2 S11:S14 S16 S4:S9">
    <cfRule type="containsText" dxfId="123" priority="67" operator="containsText" text="No Favorable">
      <formula>NOT(ISERROR(SEARCH("No Favorable",S1)))</formula>
    </cfRule>
  </conditionalFormatting>
  <conditionalFormatting sqref="S10">
    <cfRule type="containsText" dxfId="122" priority="66" operator="containsText" text="No Favorable">
      <formula>NOT(ISERROR(SEARCH("No Favorable",S10)))</formula>
    </cfRule>
  </conditionalFormatting>
  <conditionalFormatting sqref="S15">
    <cfRule type="containsText" dxfId="121" priority="65" operator="containsText" text="No Favorable">
      <formula>NOT(ISERROR(SEARCH("No Favorable",S15)))</formula>
    </cfRule>
  </conditionalFormatting>
  <conditionalFormatting sqref="S17">
    <cfRule type="containsText" dxfId="120" priority="64" operator="containsText" text="No Favorable">
      <formula>NOT(ISERROR(SEARCH("No Favorable",S17)))</formula>
    </cfRule>
  </conditionalFormatting>
  <conditionalFormatting sqref="S18">
    <cfRule type="containsText" dxfId="119" priority="63" operator="containsText" text="No Favorable">
      <formula>NOT(ISERROR(SEARCH("No Favorable",S18)))</formula>
    </cfRule>
  </conditionalFormatting>
  <conditionalFormatting sqref="S19">
    <cfRule type="containsText" dxfId="118" priority="62" operator="containsText" text="No Favorable">
      <formula>NOT(ISERROR(SEARCH("No Favorable",S19)))</formula>
    </cfRule>
  </conditionalFormatting>
  <conditionalFormatting sqref="N18">
    <cfRule type="containsText" dxfId="117" priority="61" operator="containsText" text="No Favorable">
      <formula>NOT(ISERROR(SEARCH("No Favorable",N18)))</formula>
    </cfRule>
  </conditionalFormatting>
  <conditionalFormatting sqref="N15">
    <cfRule type="containsText" dxfId="116" priority="60" operator="containsText" text="No Favorable">
      <formula>NOT(ISERROR(SEARCH("No Favorable",N15)))</formula>
    </cfRule>
  </conditionalFormatting>
  <conditionalFormatting sqref="N14">
    <cfRule type="containsText" dxfId="115" priority="59" operator="containsText" text="No Favorable">
      <formula>NOT(ISERROR(SEARCH("No Favorable",N14)))</formula>
    </cfRule>
  </conditionalFormatting>
  <conditionalFormatting sqref="N11">
    <cfRule type="containsText" dxfId="114" priority="58" operator="containsText" text="No Favorable">
      <formula>NOT(ISERROR(SEARCH("No Favorable",N11)))</formula>
    </cfRule>
  </conditionalFormatting>
  <conditionalFormatting sqref="N10">
    <cfRule type="containsText" dxfId="113" priority="57" operator="containsText" text="No Favorable">
      <formula>NOT(ISERROR(SEARCH("No Favorable",N10)))</formula>
    </cfRule>
  </conditionalFormatting>
  <conditionalFormatting sqref="N9">
    <cfRule type="containsText" dxfId="112" priority="56" operator="containsText" text="No Favorable">
      <formula>NOT(ISERROR(SEARCH("No Favorable",N9)))</formula>
    </cfRule>
  </conditionalFormatting>
  <conditionalFormatting sqref="N3">
    <cfRule type="containsText" dxfId="111" priority="55" operator="containsText" text="No Favorable">
      <formula>NOT(ISERROR(SEARCH("No Favorable",N3)))</formula>
    </cfRule>
  </conditionalFormatting>
  <conditionalFormatting sqref="S3">
    <cfRule type="containsText" dxfId="110" priority="54" operator="containsText" text="No Favorable">
      <formula>NOT(ISERROR(SEARCH("No Favorable",S3)))</formula>
    </cfRule>
  </conditionalFormatting>
  <conditionalFormatting sqref="I69">
    <cfRule type="containsText" dxfId="109" priority="53" operator="containsText" text="No Favorable">
      <formula>NOT(ISERROR(SEARCH("No Favorable",I69)))</formula>
    </cfRule>
  </conditionalFormatting>
  <conditionalFormatting sqref="I78">
    <cfRule type="containsText" dxfId="108" priority="52" operator="containsText" text="No Favorable">
      <formula>NOT(ISERROR(SEARCH("No Favorable",I78)))</formula>
    </cfRule>
  </conditionalFormatting>
  <conditionalFormatting sqref="I80">
    <cfRule type="containsText" dxfId="107" priority="51" operator="containsText" text="No Favorable">
      <formula>NOT(ISERROR(SEARCH("No Favorable",I80)))</formula>
    </cfRule>
  </conditionalFormatting>
  <conditionalFormatting sqref="I81">
    <cfRule type="containsText" dxfId="106" priority="50" operator="containsText" text="No Favorable">
      <formula>NOT(ISERROR(SEARCH("No Favorable",I81)))</formula>
    </cfRule>
  </conditionalFormatting>
  <conditionalFormatting sqref="I82">
    <cfRule type="containsText" dxfId="105" priority="49" operator="containsText" text="No Favorable">
      <formula>NOT(ISERROR(SEARCH("No Favorable",I82)))</formula>
    </cfRule>
  </conditionalFormatting>
  <conditionalFormatting sqref="I84">
    <cfRule type="containsText" dxfId="104" priority="48" operator="containsText" text="No Favorable">
      <formula>NOT(ISERROR(SEARCH("No Favorable",I84)))</formula>
    </cfRule>
  </conditionalFormatting>
  <conditionalFormatting sqref="I87">
    <cfRule type="containsText" dxfId="103" priority="47" operator="containsText" text="No Favorable">
      <formula>NOT(ISERROR(SEARCH("No Favorable",I87)))</formula>
    </cfRule>
  </conditionalFormatting>
  <conditionalFormatting sqref="I90">
    <cfRule type="containsText" dxfId="102" priority="46" operator="containsText" text="No Favorable">
      <formula>NOT(ISERROR(SEARCH("No Favorable",I90)))</formula>
    </cfRule>
  </conditionalFormatting>
  <conditionalFormatting sqref="I91">
    <cfRule type="containsText" dxfId="101" priority="45" operator="containsText" text="No Favorable">
      <formula>NOT(ISERROR(SEARCH("No Favorable",I91)))</formula>
    </cfRule>
  </conditionalFormatting>
  <conditionalFormatting sqref="I92">
    <cfRule type="containsText" dxfId="100" priority="44" operator="containsText" text="No Favorable">
      <formula>NOT(ISERROR(SEARCH("No Favorable",I92)))</formula>
    </cfRule>
  </conditionalFormatting>
  <conditionalFormatting sqref="I93">
    <cfRule type="containsText" dxfId="99" priority="43" operator="containsText" text="No Favorable">
      <formula>NOT(ISERROR(SEARCH("No Favorable",I93)))</formula>
    </cfRule>
  </conditionalFormatting>
  <conditionalFormatting sqref="I94">
    <cfRule type="containsText" dxfId="98" priority="42" operator="containsText" text="No Favorable">
      <formula>NOT(ISERROR(SEARCH("No Favorable",I94)))</formula>
    </cfRule>
  </conditionalFormatting>
  <conditionalFormatting sqref="I95">
    <cfRule type="containsText" dxfId="97" priority="40" operator="containsText" text="No Favorable">
      <formula>NOT(ISERROR(SEARCH("No Favorable",I95)))</formula>
    </cfRule>
  </conditionalFormatting>
  <conditionalFormatting sqref="I99">
    <cfRule type="containsText" dxfId="96" priority="39" operator="containsText" text="No Favorable">
      <formula>NOT(ISERROR(SEARCH("No Favorable",I99)))</formula>
    </cfRule>
  </conditionalFormatting>
  <conditionalFormatting sqref="I100">
    <cfRule type="containsText" dxfId="95" priority="38" operator="containsText" text="No Favorable">
      <formula>NOT(ISERROR(SEARCH("No Favorable",I100)))</formula>
    </cfRule>
  </conditionalFormatting>
  <conditionalFormatting sqref="I102">
    <cfRule type="containsText" dxfId="94" priority="37" operator="containsText" text="No Favorable">
      <formula>NOT(ISERROR(SEARCH("No Favorable",I102)))</formula>
    </cfRule>
  </conditionalFormatting>
  <conditionalFormatting sqref="I101">
    <cfRule type="containsText" dxfId="93" priority="36" operator="containsText" text="No Favorable">
      <formula>NOT(ISERROR(SEARCH("No Favorable",I101)))</formula>
    </cfRule>
  </conditionalFormatting>
  <conditionalFormatting sqref="I104">
    <cfRule type="containsText" dxfId="92" priority="35" operator="containsText" text="No Favorable">
      <formula>NOT(ISERROR(SEARCH("No Favorable",I104)))</formula>
    </cfRule>
  </conditionalFormatting>
  <conditionalFormatting sqref="I105">
    <cfRule type="containsText" dxfId="91" priority="34" operator="containsText" text="No Favorable">
      <formula>NOT(ISERROR(SEARCH("No Favorable",I105)))</formula>
    </cfRule>
  </conditionalFormatting>
  <conditionalFormatting sqref="I106">
    <cfRule type="containsText" dxfId="90" priority="33" operator="containsText" text="No Favorable">
      <formula>NOT(ISERROR(SEARCH("No Favorable",I106)))</formula>
    </cfRule>
  </conditionalFormatting>
  <conditionalFormatting sqref="I108">
    <cfRule type="containsText" dxfId="89" priority="32" operator="containsText" text="No Favorable">
      <formula>NOT(ISERROR(SEARCH("No Favorable",I108)))</formula>
    </cfRule>
  </conditionalFormatting>
  <conditionalFormatting sqref="I175">
    <cfRule type="containsText" dxfId="88" priority="30" operator="containsText" text="No Favorable">
      <formula>NOT(ISERROR(SEARCH("No Favorable",I175)))</formula>
    </cfRule>
  </conditionalFormatting>
  <conditionalFormatting sqref="I176">
    <cfRule type="containsText" dxfId="87" priority="29" operator="containsText" text="No Favorable">
      <formula>NOT(ISERROR(SEARCH("No Favorable",I176)))</formula>
    </cfRule>
  </conditionalFormatting>
  <conditionalFormatting sqref="I178">
    <cfRule type="containsText" dxfId="86" priority="28" operator="containsText" text="No Favorable">
      <formula>NOT(ISERROR(SEARCH("No Favorable",I178)))</formula>
    </cfRule>
  </conditionalFormatting>
  <conditionalFormatting sqref="I183">
    <cfRule type="containsText" dxfId="85" priority="27" operator="containsText" text="No Favorable">
      <formula>NOT(ISERROR(SEARCH("No Favorable",I183)))</formula>
    </cfRule>
  </conditionalFormatting>
  <conditionalFormatting sqref="I184">
    <cfRule type="containsText" dxfId="84" priority="26" operator="containsText" text="No Favorable">
      <formula>NOT(ISERROR(SEARCH("No Favorable",I184)))</formula>
    </cfRule>
  </conditionalFormatting>
  <conditionalFormatting sqref="I185">
    <cfRule type="containsText" dxfId="83" priority="25" operator="containsText" text="No Favorable">
      <formula>NOT(ISERROR(SEARCH("No Favorable",I185)))</formula>
    </cfRule>
  </conditionalFormatting>
  <conditionalFormatting sqref="I186">
    <cfRule type="containsText" dxfId="82" priority="24" operator="containsText" text="No Favorable">
      <formula>NOT(ISERROR(SEARCH("No Favorable",I186)))</formula>
    </cfRule>
  </conditionalFormatting>
  <conditionalFormatting sqref="I267">
    <cfRule type="containsText" dxfId="81" priority="23" operator="containsText" text="No Favorable">
      <formula>NOT(ISERROR(SEARCH("No Favorable",I267)))</formula>
    </cfRule>
  </conditionalFormatting>
  <conditionalFormatting sqref="I269">
    <cfRule type="containsText" dxfId="80" priority="22" operator="containsText" text="No Favorable">
      <formula>NOT(ISERROR(SEARCH("No Favorable",I269)))</formula>
    </cfRule>
  </conditionalFormatting>
  <conditionalFormatting sqref="I270">
    <cfRule type="containsText" dxfId="79" priority="21" operator="containsText" text="No Favorable">
      <formula>NOT(ISERROR(SEARCH("No Favorable",I270)))</formula>
    </cfRule>
  </conditionalFormatting>
  <conditionalFormatting sqref="I272">
    <cfRule type="containsText" dxfId="78" priority="20" operator="containsText" text="No Favorable">
      <formula>NOT(ISERROR(SEARCH("No Favorable",I272)))</formula>
    </cfRule>
  </conditionalFormatting>
  <conditionalFormatting sqref="I271">
    <cfRule type="containsText" dxfId="77" priority="19" operator="containsText" text="No Favorable">
      <formula>NOT(ISERROR(SEARCH("No Favorable",I271)))</formula>
    </cfRule>
  </conditionalFormatting>
  <conditionalFormatting sqref="I273">
    <cfRule type="containsText" dxfId="76" priority="18" operator="containsText" text="No Favorable">
      <formula>NOT(ISERROR(SEARCH("No Favorable",I273)))</formula>
    </cfRule>
  </conditionalFormatting>
  <conditionalFormatting sqref="I274">
    <cfRule type="containsText" dxfId="75" priority="17" operator="containsText" text="No Favorable">
      <formula>NOT(ISERROR(SEARCH("No Favorable",I274)))</formula>
    </cfRule>
  </conditionalFormatting>
  <conditionalFormatting sqref="I317">
    <cfRule type="containsText" dxfId="74" priority="16" operator="containsText" text="No Favorable">
      <formula>NOT(ISERROR(SEARCH("No Favorable",I317)))</formula>
    </cfRule>
  </conditionalFormatting>
  <conditionalFormatting sqref="I318">
    <cfRule type="containsText" dxfId="73" priority="15" operator="containsText" text="No Favorable">
      <formula>NOT(ISERROR(SEARCH("No Favorable",I318)))</formula>
    </cfRule>
  </conditionalFormatting>
  <conditionalFormatting sqref="I321">
    <cfRule type="containsText" dxfId="72" priority="14" operator="containsText" text="No Favorable">
      <formula>NOT(ISERROR(SEARCH("No Favorable",I321)))</formula>
    </cfRule>
  </conditionalFormatting>
  <conditionalFormatting sqref="I322">
    <cfRule type="containsText" dxfId="71" priority="13" operator="containsText" text="No Favorable">
      <formula>NOT(ISERROR(SEARCH("No Favorable",I322)))</formula>
    </cfRule>
  </conditionalFormatting>
  <conditionalFormatting sqref="I323">
    <cfRule type="containsText" dxfId="70" priority="12" operator="containsText" text="No Favorable">
      <formula>NOT(ISERROR(SEARCH("No Favorable",I323)))</formula>
    </cfRule>
  </conditionalFormatting>
  <conditionalFormatting sqref="I324">
    <cfRule type="containsText" dxfId="69" priority="11" operator="containsText" text="No Favorable">
      <formula>NOT(ISERROR(SEARCH("No Favorable",I324)))</formula>
    </cfRule>
  </conditionalFormatting>
  <conditionalFormatting sqref="I326">
    <cfRule type="containsText" dxfId="68" priority="10" operator="containsText" text="No Favorable">
      <formula>NOT(ISERROR(SEARCH("No Favorable",I326)))</formula>
    </cfRule>
  </conditionalFormatting>
  <conditionalFormatting sqref="I327">
    <cfRule type="containsText" dxfId="67" priority="9" operator="containsText" text="No Favorable">
      <formula>NOT(ISERROR(SEARCH("No Favorable",I327)))</formula>
    </cfRule>
  </conditionalFormatting>
  <conditionalFormatting sqref="I328">
    <cfRule type="containsText" dxfId="66" priority="8" operator="containsText" text="No Favorable">
      <formula>NOT(ISERROR(SEARCH("No Favorable",I328)))</formula>
    </cfRule>
  </conditionalFormatting>
  <conditionalFormatting sqref="I329">
    <cfRule type="containsText" dxfId="65" priority="7" operator="containsText" text="No Favorable">
      <formula>NOT(ISERROR(SEARCH("No Favorable",I329)))</formula>
    </cfRule>
  </conditionalFormatting>
  <conditionalFormatting sqref="I330:I333">
    <cfRule type="containsText" dxfId="64" priority="6" operator="containsText" text="No Favorable">
      <formula>NOT(ISERROR(SEARCH("No Favorable",I330)))</formula>
    </cfRule>
  </conditionalFormatting>
  <conditionalFormatting sqref="I4">
    <cfRule type="containsText" dxfId="63" priority="4" operator="containsText" text="No Favorable">
      <formula>NOT(ISERROR(SEARCH("No Favorable",I4)))</formula>
    </cfRule>
  </conditionalFormatting>
  <conditionalFormatting sqref="N169">
    <cfRule type="containsText" dxfId="62" priority="3" operator="containsText" text="No Favorable">
      <formula>NOT(ISERROR(SEARCH("No Favorable",N169)))</formula>
    </cfRule>
  </conditionalFormatting>
  <conditionalFormatting sqref="S134">
    <cfRule type="containsText" dxfId="61" priority="2" operator="containsText" text="No Favorable">
      <formula>NOT(ISERROR(SEARCH("No Favorable",S134)))</formula>
    </cfRule>
  </conditionalFormatting>
  <conditionalFormatting sqref="I172">
    <cfRule type="containsText" dxfId="60" priority="1" operator="containsText" text="No Favorable">
      <formula>NOT(ISERROR(SEARCH("No Favorable",I172)))</formula>
    </cfRule>
  </conditionalFormatting>
  <pageMargins left="0.25" right="0.25" top="0.75" bottom="0.75" header="0.3" footer="0.3"/>
  <pageSetup scale="32" orientation="landscape" r:id="rId1"/>
  <colBreaks count="1" manualBreakCount="1">
    <brk id="19"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Informe consolidado</vt:lpstr>
      <vt:lpstr>Procesos</vt:lpstr>
      <vt:lpstr>Territoriales</vt:lpstr>
      <vt:lpstr>Procesos!Área_de_impresión</vt:lpstr>
      <vt:lpstr>Territoriales!Área_de_impresión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dlcarop</dc:creator>
  <cp:lastModifiedBy>David Leonardo</cp:lastModifiedBy>
  <cp:lastPrinted>2021-02-18T13:15:20Z</cp:lastPrinted>
  <dcterms:created xsi:type="dcterms:W3CDTF">2020-10-30T16:33:22Z</dcterms:created>
  <dcterms:modified xsi:type="dcterms:W3CDTF">2021-08-24T05:40:26Z</dcterms:modified>
</cp:coreProperties>
</file>