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D:\Documentos\2. Laborales\IGAC\3. SIG IGAC\Riesgos\PLANIGAC\2021\Informes trimestre\I Trimestre\"/>
    </mc:Choice>
  </mc:AlternateContent>
  <xr:revisionPtr revIDLastSave="0" documentId="13_ncr:1_{BCD566B1-709C-4972-B8F2-107836DBAD6F}" xr6:coauthVersionLast="47" xr6:coauthVersionMax="47" xr10:uidLastSave="{00000000-0000-0000-0000-000000000000}"/>
  <bookViews>
    <workbookView xWindow="-113" yWindow="-113" windowWidth="24267" windowHeight="13148" xr2:uid="{57F02375-693E-4576-96F2-43EC9E447001}"/>
  </bookViews>
  <sheets>
    <sheet name="Informe consolidado" sheetId="3" r:id="rId1"/>
    <sheet name="Procesos" sheetId="1" r:id="rId2"/>
    <sheet name="Territoriales" sheetId="2" r:id="rId3"/>
  </sheets>
  <definedNames>
    <definedName name="_xlnm.Print_Area" localSheetId="1">Procesos!$A$1:$W$78</definedName>
    <definedName name="_xlnm.Print_Area" localSheetId="2">Territoriales!$A$1:$S$333</definedName>
  </definedNames>
  <calcPr calcId="191029"/>
  <pivotCaches>
    <pivotCache cacheId="0" r:id="rId4"/>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2" l="1"/>
  <c r="U4" i="2"/>
  <c r="V4" i="2"/>
  <c r="T5" i="2"/>
  <c r="U5" i="2"/>
  <c r="V5" i="2"/>
  <c r="T6" i="2"/>
  <c r="U6" i="2"/>
  <c r="V6" i="2"/>
  <c r="T7" i="2"/>
  <c r="U7" i="2"/>
  <c r="V7" i="2"/>
  <c r="T8" i="2"/>
  <c r="U8" i="2"/>
  <c r="V8" i="2"/>
  <c r="T9" i="2"/>
  <c r="U9" i="2"/>
  <c r="V9" i="2"/>
  <c r="T10" i="2"/>
  <c r="U10" i="2"/>
  <c r="V10" i="2"/>
  <c r="T11" i="2"/>
  <c r="U11" i="2"/>
  <c r="V11" i="2"/>
  <c r="T12" i="2"/>
  <c r="U12" i="2"/>
  <c r="V12" i="2"/>
  <c r="T13" i="2"/>
  <c r="U13" i="2"/>
  <c r="V13" i="2"/>
  <c r="T14" i="2"/>
  <c r="U14" i="2"/>
  <c r="V14" i="2"/>
  <c r="T15" i="2"/>
  <c r="W15" i="2" s="1"/>
  <c r="U15" i="2"/>
  <c r="V15" i="2"/>
  <c r="T16" i="2"/>
  <c r="U16" i="2"/>
  <c r="V16" i="2"/>
  <c r="T17" i="2"/>
  <c r="U17" i="2"/>
  <c r="V17" i="2"/>
  <c r="T18" i="2"/>
  <c r="U18" i="2"/>
  <c r="V18" i="2"/>
  <c r="T19" i="2"/>
  <c r="U19" i="2"/>
  <c r="V19" i="2"/>
  <c r="T20" i="2"/>
  <c r="U20" i="2"/>
  <c r="V20" i="2"/>
  <c r="T21" i="2"/>
  <c r="U21" i="2"/>
  <c r="V21" i="2"/>
  <c r="T22" i="2"/>
  <c r="U22" i="2"/>
  <c r="V22" i="2"/>
  <c r="T23" i="2"/>
  <c r="U23" i="2"/>
  <c r="V23" i="2"/>
  <c r="T24" i="2"/>
  <c r="U24" i="2"/>
  <c r="V24" i="2"/>
  <c r="T25" i="2"/>
  <c r="W25" i="2" s="1"/>
  <c r="U25" i="2"/>
  <c r="V25" i="2"/>
  <c r="T26" i="2"/>
  <c r="U26" i="2"/>
  <c r="V26" i="2"/>
  <c r="T27" i="2"/>
  <c r="U27" i="2"/>
  <c r="V27" i="2"/>
  <c r="W27" i="2" s="1"/>
  <c r="T28" i="2"/>
  <c r="U28" i="2"/>
  <c r="V28" i="2"/>
  <c r="T29" i="2"/>
  <c r="U29" i="2"/>
  <c r="V29" i="2"/>
  <c r="T30" i="2"/>
  <c r="U30" i="2"/>
  <c r="V30" i="2"/>
  <c r="T31" i="2"/>
  <c r="W31" i="2" s="1"/>
  <c r="U31" i="2"/>
  <c r="V31" i="2"/>
  <c r="T32" i="2"/>
  <c r="U32" i="2"/>
  <c r="V32" i="2"/>
  <c r="T33" i="2"/>
  <c r="W33" i="2" s="1"/>
  <c r="U33" i="2"/>
  <c r="V33" i="2"/>
  <c r="T34" i="2"/>
  <c r="U34" i="2"/>
  <c r="V34" i="2"/>
  <c r="T35" i="2"/>
  <c r="U35" i="2"/>
  <c r="V35" i="2"/>
  <c r="T36" i="2"/>
  <c r="U36" i="2"/>
  <c r="V36" i="2"/>
  <c r="T37" i="2"/>
  <c r="U37" i="2"/>
  <c r="V37" i="2"/>
  <c r="T38" i="2"/>
  <c r="U38" i="2"/>
  <c r="V38" i="2"/>
  <c r="T39" i="2"/>
  <c r="W39" i="2" s="1"/>
  <c r="U39" i="2"/>
  <c r="V39" i="2"/>
  <c r="T40" i="2"/>
  <c r="U40" i="2"/>
  <c r="V40" i="2"/>
  <c r="T41" i="2"/>
  <c r="U41" i="2"/>
  <c r="V41" i="2"/>
  <c r="T42" i="2"/>
  <c r="U42" i="2"/>
  <c r="V42" i="2"/>
  <c r="T43" i="2"/>
  <c r="U43" i="2"/>
  <c r="V43" i="2"/>
  <c r="T44" i="2"/>
  <c r="U44" i="2"/>
  <c r="V44" i="2"/>
  <c r="T45" i="2"/>
  <c r="U45" i="2"/>
  <c r="V45" i="2"/>
  <c r="T46" i="2"/>
  <c r="U46" i="2"/>
  <c r="V46" i="2"/>
  <c r="T47" i="2"/>
  <c r="W47" i="2" s="1"/>
  <c r="U47" i="2"/>
  <c r="V47" i="2"/>
  <c r="T48" i="2"/>
  <c r="U48" i="2"/>
  <c r="V48" i="2"/>
  <c r="T49" i="2"/>
  <c r="W49" i="2" s="1"/>
  <c r="U49" i="2"/>
  <c r="V49" i="2"/>
  <c r="T50" i="2"/>
  <c r="U50" i="2"/>
  <c r="V50" i="2"/>
  <c r="T51" i="2"/>
  <c r="U51" i="2"/>
  <c r="V51" i="2"/>
  <c r="W51" i="2" s="1"/>
  <c r="T52" i="2"/>
  <c r="U52" i="2"/>
  <c r="V52" i="2"/>
  <c r="T53" i="2"/>
  <c r="U53" i="2"/>
  <c r="V53" i="2"/>
  <c r="T54" i="2"/>
  <c r="U54" i="2"/>
  <c r="V54" i="2"/>
  <c r="T55" i="2"/>
  <c r="U55" i="2"/>
  <c r="V55" i="2"/>
  <c r="T56" i="2"/>
  <c r="U56" i="2"/>
  <c r="V56" i="2"/>
  <c r="T57" i="2"/>
  <c r="U57" i="2"/>
  <c r="V57" i="2"/>
  <c r="T58" i="2"/>
  <c r="U58" i="2"/>
  <c r="V58" i="2"/>
  <c r="T59" i="2"/>
  <c r="U59" i="2"/>
  <c r="V59" i="2"/>
  <c r="T60" i="2"/>
  <c r="U60" i="2"/>
  <c r="V60" i="2"/>
  <c r="T61" i="2"/>
  <c r="U61" i="2"/>
  <c r="V61" i="2"/>
  <c r="T62" i="2"/>
  <c r="U62" i="2"/>
  <c r="V62" i="2"/>
  <c r="T63" i="2"/>
  <c r="U63" i="2"/>
  <c r="V63" i="2"/>
  <c r="T64" i="2"/>
  <c r="U64" i="2"/>
  <c r="V64" i="2"/>
  <c r="T65" i="2"/>
  <c r="U65" i="2"/>
  <c r="V65" i="2"/>
  <c r="T66" i="2"/>
  <c r="U66" i="2"/>
  <c r="V66" i="2"/>
  <c r="T67" i="2"/>
  <c r="U67" i="2"/>
  <c r="V67" i="2"/>
  <c r="T68" i="2"/>
  <c r="U68" i="2"/>
  <c r="V68" i="2"/>
  <c r="T69" i="2"/>
  <c r="U69" i="2"/>
  <c r="V69" i="2"/>
  <c r="T70" i="2"/>
  <c r="U70" i="2"/>
  <c r="V70" i="2"/>
  <c r="T71" i="2"/>
  <c r="U71" i="2"/>
  <c r="V71" i="2"/>
  <c r="T72" i="2"/>
  <c r="U72" i="2"/>
  <c r="V72" i="2"/>
  <c r="T73" i="2"/>
  <c r="U73" i="2"/>
  <c r="V73" i="2"/>
  <c r="T74" i="2"/>
  <c r="U74" i="2"/>
  <c r="V74" i="2"/>
  <c r="T75" i="2"/>
  <c r="U75" i="2"/>
  <c r="V75" i="2"/>
  <c r="T76" i="2"/>
  <c r="U76" i="2"/>
  <c r="V76" i="2"/>
  <c r="T77" i="2"/>
  <c r="U77" i="2"/>
  <c r="V77" i="2"/>
  <c r="T78" i="2"/>
  <c r="U78" i="2"/>
  <c r="V78" i="2"/>
  <c r="T79" i="2"/>
  <c r="U79" i="2"/>
  <c r="V79" i="2"/>
  <c r="T80" i="2"/>
  <c r="U80" i="2"/>
  <c r="V80" i="2"/>
  <c r="T81" i="2"/>
  <c r="U81" i="2"/>
  <c r="V81" i="2"/>
  <c r="T82" i="2"/>
  <c r="U82" i="2"/>
  <c r="V82" i="2"/>
  <c r="T83" i="2"/>
  <c r="U83" i="2"/>
  <c r="V83" i="2"/>
  <c r="T84" i="2"/>
  <c r="U84" i="2"/>
  <c r="V84" i="2"/>
  <c r="T85" i="2"/>
  <c r="U85" i="2"/>
  <c r="V85" i="2"/>
  <c r="T86" i="2"/>
  <c r="U86" i="2"/>
  <c r="V86" i="2"/>
  <c r="T87" i="2"/>
  <c r="W87" i="2" s="1"/>
  <c r="U87" i="2"/>
  <c r="V87" i="2"/>
  <c r="T88" i="2"/>
  <c r="U88" i="2"/>
  <c r="V88" i="2"/>
  <c r="T89" i="2"/>
  <c r="U89" i="2"/>
  <c r="V89" i="2"/>
  <c r="T90" i="2"/>
  <c r="U90" i="2"/>
  <c r="V90" i="2"/>
  <c r="T91" i="2"/>
  <c r="U91" i="2"/>
  <c r="V91" i="2"/>
  <c r="T92" i="2"/>
  <c r="U92" i="2"/>
  <c r="V92" i="2"/>
  <c r="T93" i="2"/>
  <c r="U93" i="2"/>
  <c r="V93" i="2"/>
  <c r="T94" i="2"/>
  <c r="U94" i="2"/>
  <c r="V94" i="2"/>
  <c r="T95" i="2"/>
  <c r="U95" i="2"/>
  <c r="V95" i="2"/>
  <c r="T96" i="2"/>
  <c r="U96" i="2"/>
  <c r="V96" i="2"/>
  <c r="T97" i="2"/>
  <c r="U97" i="2"/>
  <c r="V97" i="2"/>
  <c r="T98" i="2"/>
  <c r="U98" i="2"/>
  <c r="V98" i="2"/>
  <c r="T99" i="2"/>
  <c r="U99" i="2"/>
  <c r="V99" i="2"/>
  <c r="T100" i="2"/>
  <c r="U100" i="2"/>
  <c r="V100" i="2"/>
  <c r="T101" i="2"/>
  <c r="U101" i="2"/>
  <c r="V101" i="2"/>
  <c r="T102" i="2"/>
  <c r="U102" i="2"/>
  <c r="V102" i="2"/>
  <c r="T103" i="2"/>
  <c r="W103" i="2" s="1"/>
  <c r="U103" i="2"/>
  <c r="V103" i="2"/>
  <c r="T104" i="2"/>
  <c r="U104" i="2"/>
  <c r="V104" i="2"/>
  <c r="T105" i="2"/>
  <c r="U105" i="2"/>
  <c r="V105" i="2"/>
  <c r="T106" i="2"/>
  <c r="U106" i="2"/>
  <c r="V106" i="2"/>
  <c r="T107" i="2"/>
  <c r="U107" i="2"/>
  <c r="V107" i="2"/>
  <c r="T108" i="2"/>
  <c r="U108" i="2"/>
  <c r="V108" i="2"/>
  <c r="T109" i="2"/>
  <c r="U109" i="2"/>
  <c r="V109" i="2"/>
  <c r="T110" i="2"/>
  <c r="U110" i="2"/>
  <c r="V110" i="2"/>
  <c r="T111" i="2"/>
  <c r="U111" i="2"/>
  <c r="V111" i="2"/>
  <c r="T112" i="2"/>
  <c r="U112" i="2"/>
  <c r="V112" i="2"/>
  <c r="T113" i="2"/>
  <c r="U113" i="2"/>
  <c r="V113" i="2"/>
  <c r="T114" i="2"/>
  <c r="U114" i="2"/>
  <c r="V114" i="2"/>
  <c r="T115" i="2"/>
  <c r="U115" i="2"/>
  <c r="V115" i="2"/>
  <c r="T116" i="2"/>
  <c r="U116" i="2"/>
  <c r="V116" i="2"/>
  <c r="T117" i="2"/>
  <c r="U117" i="2"/>
  <c r="V117" i="2"/>
  <c r="T118" i="2"/>
  <c r="U118" i="2"/>
  <c r="V118" i="2"/>
  <c r="T119" i="2"/>
  <c r="W119" i="2" s="1"/>
  <c r="U119" i="2"/>
  <c r="V119" i="2"/>
  <c r="T120" i="2"/>
  <c r="U120" i="2"/>
  <c r="V120" i="2"/>
  <c r="T121" i="2"/>
  <c r="U121" i="2"/>
  <c r="V121" i="2"/>
  <c r="T122" i="2"/>
  <c r="U122" i="2"/>
  <c r="V122" i="2"/>
  <c r="T123" i="2"/>
  <c r="U123" i="2"/>
  <c r="V123" i="2"/>
  <c r="T124" i="2"/>
  <c r="U124" i="2"/>
  <c r="V124" i="2"/>
  <c r="T125" i="2"/>
  <c r="U125" i="2"/>
  <c r="V125" i="2"/>
  <c r="T126" i="2"/>
  <c r="U126" i="2"/>
  <c r="V126" i="2"/>
  <c r="T127" i="2"/>
  <c r="U127" i="2"/>
  <c r="V127" i="2"/>
  <c r="T128" i="2"/>
  <c r="U128" i="2"/>
  <c r="V128" i="2"/>
  <c r="T129" i="2"/>
  <c r="U129" i="2"/>
  <c r="V129" i="2"/>
  <c r="T130" i="2"/>
  <c r="U130" i="2"/>
  <c r="V130" i="2"/>
  <c r="T131" i="2"/>
  <c r="U131" i="2"/>
  <c r="V131" i="2"/>
  <c r="T132" i="2"/>
  <c r="U132" i="2"/>
  <c r="V132" i="2"/>
  <c r="T133" i="2"/>
  <c r="U133" i="2"/>
  <c r="V133" i="2"/>
  <c r="T134" i="2"/>
  <c r="U134" i="2"/>
  <c r="V134" i="2"/>
  <c r="T135" i="2"/>
  <c r="U135" i="2"/>
  <c r="V135" i="2"/>
  <c r="T136" i="2"/>
  <c r="U136" i="2"/>
  <c r="V136" i="2"/>
  <c r="T137" i="2"/>
  <c r="U137" i="2"/>
  <c r="V137" i="2"/>
  <c r="T138" i="2"/>
  <c r="U138" i="2"/>
  <c r="V138" i="2"/>
  <c r="T139" i="2"/>
  <c r="U139" i="2"/>
  <c r="V139" i="2"/>
  <c r="T140" i="2"/>
  <c r="U140" i="2"/>
  <c r="V140" i="2"/>
  <c r="T141" i="2"/>
  <c r="U141" i="2"/>
  <c r="V141" i="2"/>
  <c r="T142" i="2"/>
  <c r="U142" i="2"/>
  <c r="V142" i="2"/>
  <c r="T143" i="2"/>
  <c r="U143" i="2"/>
  <c r="V143" i="2"/>
  <c r="T144" i="2"/>
  <c r="U144" i="2"/>
  <c r="V144" i="2"/>
  <c r="T145" i="2"/>
  <c r="U145" i="2"/>
  <c r="V145" i="2"/>
  <c r="T146" i="2"/>
  <c r="U146" i="2"/>
  <c r="V146" i="2"/>
  <c r="T147" i="2"/>
  <c r="U147" i="2"/>
  <c r="V147" i="2"/>
  <c r="T148" i="2"/>
  <c r="U148" i="2"/>
  <c r="V148" i="2"/>
  <c r="T149" i="2"/>
  <c r="U149" i="2"/>
  <c r="V149" i="2"/>
  <c r="T150" i="2"/>
  <c r="U150" i="2"/>
  <c r="V150" i="2"/>
  <c r="T151" i="2"/>
  <c r="U151" i="2"/>
  <c r="V151" i="2"/>
  <c r="T152" i="2"/>
  <c r="U152" i="2"/>
  <c r="V152" i="2"/>
  <c r="T153" i="2"/>
  <c r="U153" i="2"/>
  <c r="V153" i="2"/>
  <c r="T154" i="2"/>
  <c r="U154" i="2"/>
  <c r="V154" i="2"/>
  <c r="T155" i="2"/>
  <c r="U155" i="2"/>
  <c r="V155" i="2"/>
  <c r="T156" i="2"/>
  <c r="U156" i="2"/>
  <c r="V156" i="2"/>
  <c r="T157" i="2"/>
  <c r="U157" i="2"/>
  <c r="V157" i="2"/>
  <c r="T158" i="2"/>
  <c r="U158" i="2"/>
  <c r="V158" i="2"/>
  <c r="T159" i="2"/>
  <c r="U159" i="2"/>
  <c r="V159" i="2"/>
  <c r="T160" i="2"/>
  <c r="U160" i="2"/>
  <c r="V160" i="2"/>
  <c r="T161" i="2"/>
  <c r="U161" i="2"/>
  <c r="V161" i="2"/>
  <c r="T162" i="2"/>
  <c r="U162" i="2"/>
  <c r="V162" i="2"/>
  <c r="T163" i="2"/>
  <c r="U163" i="2"/>
  <c r="V163" i="2"/>
  <c r="T164" i="2"/>
  <c r="U164" i="2"/>
  <c r="V164" i="2"/>
  <c r="T165" i="2"/>
  <c r="U165" i="2"/>
  <c r="V165" i="2"/>
  <c r="T166" i="2"/>
  <c r="U166" i="2"/>
  <c r="V166" i="2"/>
  <c r="T167" i="2"/>
  <c r="U167" i="2"/>
  <c r="V167" i="2"/>
  <c r="T168" i="2"/>
  <c r="U168" i="2"/>
  <c r="V168" i="2"/>
  <c r="T169" i="2"/>
  <c r="U169" i="2"/>
  <c r="V169" i="2"/>
  <c r="T170" i="2"/>
  <c r="U170" i="2"/>
  <c r="V170" i="2"/>
  <c r="T171" i="2"/>
  <c r="U171" i="2"/>
  <c r="V171" i="2"/>
  <c r="T172" i="2"/>
  <c r="U172" i="2"/>
  <c r="V172" i="2"/>
  <c r="T173" i="2"/>
  <c r="U173" i="2"/>
  <c r="V173" i="2"/>
  <c r="T174" i="2"/>
  <c r="U174" i="2"/>
  <c r="V174" i="2"/>
  <c r="T175" i="2"/>
  <c r="U175" i="2"/>
  <c r="V175" i="2"/>
  <c r="T176" i="2"/>
  <c r="U176" i="2"/>
  <c r="V176" i="2"/>
  <c r="T177" i="2"/>
  <c r="U177" i="2"/>
  <c r="V177" i="2"/>
  <c r="T178" i="2"/>
  <c r="U178" i="2"/>
  <c r="V178" i="2"/>
  <c r="T179" i="2"/>
  <c r="U179" i="2"/>
  <c r="V179" i="2"/>
  <c r="T180" i="2"/>
  <c r="U180" i="2"/>
  <c r="V180" i="2"/>
  <c r="T181" i="2"/>
  <c r="U181" i="2"/>
  <c r="V181" i="2"/>
  <c r="T182" i="2"/>
  <c r="U182" i="2"/>
  <c r="V182" i="2"/>
  <c r="T183" i="2"/>
  <c r="U183" i="2"/>
  <c r="V183" i="2"/>
  <c r="T184" i="2"/>
  <c r="U184" i="2"/>
  <c r="V184" i="2"/>
  <c r="T185" i="2"/>
  <c r="U185" i="2"/>
  <c r="V185" i="2"/>
  <c r="T186" i="2"/>
  <c r="U186" i="2"/>
  <c r="V186" i="2"/>
  <c r="T187" i="2"/>
  <c r="U187" i="2"/>
  <c r="V187" i="2"/>
  <c r="T188" i="2"/>
  <c r="U188" i="2"/>
  <c r="V188" i="2"/>
  <c r="T189" i="2"/>
  <c r="U189" i="2"/>
  <c r="V189" i="2"/>
  <c r="T190" i="2"/>
  <c r="U190" i="2"/>
  <c r="V190" i="2"/>
  <c r="T191" i="2"/>
  <c r="U191" i="2"/>
  <c r="V191" i="2"/>
  <c r="T192" i="2"/>
  <c r="U192" i="2"/>
  <c r="V192" i="2"/>
  <c r="T193" i="2"/>
  <c r="U193" i="2"/>
  <c r="V193" i="2"/>
  <c r="T194" i="2"/>
  <c r="U194" i="2"/>
  <c r="V194" i="2"/>
  <c r="T195" i="2"/>
  <c r="U195" i="2"/>
  <c r="V195" i="2"/>
  <c r="T196" i="2"/>
  <c r="U196" i="2"/>
  <c r="V196" i="2"/>
  <c r="T197" i="2"/>
  <c r="U197" i="2"/>
  <c r="V197" i="2"/>
  <c r="T198" i="2"/>
  <c r="U198" i="2"/>
  <c r="V198" i="2"/>
  <c r="T199" i="2"/>
  <c r="U199" i="2"/>
  <c r="V199" i="2"/>
  <c r="T200" i="2"/>
  <c r="U200" i="2"/>
  <c r="V200" i="2"/>
  <c r="T201" i="2"/>
  <c r="U201" i="2"/>
  <c r="V201" i="2"/>
  <c r="T202" i="2"/>
  <c r="U202" i="2"/>
  <c r="V202" i="2"/>
  <c r="T203" i="2"/>
  <c r="U203" i="2"/>
  <c r="V203" i="2"/>
  <c r="T204" i="2"/>
  <c r="U204" i="2"/>
  <c r="V204" i="2"/>
  <c r="T205" i="2"/>
  <c r="U205" i="2"/>
  <c r="V205" i="2"/>
  <c r="T206" i="2"/>
  <c r="U206" i="2"/>
  <c r="V206" i="2"/>
  <c r="T207" i="2"/>
  <c r="U207" i="2"/>
  <c r="V207" i="2"/>
  <c r="T208" i="2"/>
  <c r="U208" i="2"/>
  <c r="V208" i="2"/>
  <c r="T209" i="2"/>
  <c r="U209" i="2"/>
  <c r="V209" i="2"/>
  <c r="T210" i="2"/>
  <c r="U210" i="2"/>
  <c r="V210" i="2"/>
  <c r="T211" i="2"/>
  <c r="U211" i="2"/>
  <c r="V211" i="2"/>
  <c r="T212" i="2"/>
  <c r="U212" i="2"/>
  <c r="V212" i="2"/>
  <c r="T213" i="2"/>
  <c r="U213" i="2"/>
  <c r="V213" i="2"/>
  <c r="T214" i="2"/>
  <c r="U214" i="2"/>
  <c r="V214" i="2"/>
  <c r="T215" i="2"/>
  <c r="U215" i="2"/>
  <c r="V215" i="2"/>
  <c r="T216" i="2"/>
  <c r="U216" i="2"/>
  <c r="V216" i="2"/>
  <c r="T217" i="2"/>
  <c r="U217" i="2"/>
  <c r="V217" i="2"/>
  <c r="T218" i="2"/>
  <c r="U218" i="2"/>
  <c r="V218" i="2"/>
  <c r="T219" i="2"/>
  <c r="U219" i="2"/>
  <c r="V219" i="2"/>
  <c r="T220" i="2"/>
  <c r="U220" i="2"/>
  <c r="V220" i="2"/>
  <c r="T221" i="2"/>
  <c r="U221" i="2"/>
  <c r="V221" i="2"/>
  <c r="T222" i="2"/>
  <c r="U222" i="2"/>
  <c r="V222" i="2"/>
  <c r="T223" i="2"/>
  <c r="U223" i="2"/>
  <c r="V223" i="2"/>
  <c r="T224" i="2"/>
  <c r="U224" i="2"/>
  <c r="V224" i="2"/>
  <c r="T225" i="2"/>
  <c r="U225" i="2"/>
  <c r="V225" i="2"/>
  <c r="T226" i="2"/>
  <c r="U226" i="2"/>
  <c r="V226" i="2"/>
  <c r="T227" i="2"/>
  <c r="U227" i="2"/>
  <c r="V227" i="2"/>
  <c r="T228" i="2"/>
  <c r="U228" i="2"/>
  <c r="V228" i="2"/>
  <c r="T229" i="2"/>
  <c r="U229" i="2"/>
  <c r="V229" i="2"/>
  <c r="T230" i="2"/>
  <c r="U230" i="2"/>
  <c r="V230" i="2"/>
  <c r="T231" i="2"/>
  <c r="U231" i="2"/>
  <c r="V231" i="2"/>
  <c r="T232" i="2"/>
  <c r="U232" i="2"/>
  <c r="V232" i="2"/>
  <c r="T233" i="2"/>
  <c r="U233" i="2"/>
  <c r="V233" i="2"/>
  <c r="T234" i="2"/>
  <c r="U234" i="2"/>
  <c r="V234" i="2"/>
  <c r="T235" i="2"/>
  <c r="U235" i="2"/>
  <c r="V235" i="2"/>
  <c r="T236" i="2"/>
  <c r="U236" i="2"/>
  <c r="V236" i="2"/>
  <c r="T237" i="2"/>
  <c r="U237" i="2"/>
  <c r="V237" i="2"/>
  <c r="T238" i="2"/>
  <c r="U238" i="2"/>
  <c r="V238" i="2"/>
  <c r="T239" i="2"/>
  <c r="U239" i="2"/>
  <c r="V239" i="2"/>
  <c r="T240" i="2"/>
  <c r="U240" i="2"/>
  <c r="V240" i="2"/>
  <c r="T241" i="2"/>
  <c r="U241" i="2"/>
  <c r="V241" i="2"/>
  <c r="T242" i="2"/>
  <c r="U242" i="2"/>
  <c r="V242" i="2"/>
  <c r="T243" i="2"/>
  <c r="U243" i="2"/>
  <c r="V243" i="2"/>
  <c r="T244" i="2"/>
  <c r="U244" i="2"/>
  <c r="V244" i="2"/>
  <c r="T245" i="2"/>
  <c r="U245" i="2"/>
  <c r="V245" i="2"/>
  <c r="T246" i="2"/>
  <c r="U246" i="2"/>
  <c r="V246" i="2"/>
  <c r="T247" i="2"/>
  <c r="U247" i="2"/>
  <c r="V247" i="2"/>
  <c r="T248" i="2"/>
  <c r="U248" i="2"/>
  <c r="V248" i="2"/>
  <c r="T249" i="2"/>
  <c r="U249" i="2"/>
  <c r="V249" i="2"/>
  <c r="T250" i="2"/>
  <c r="U250" i="2"/>
  <c r="V250" i="2"/>
  <c r="T251" i="2"/>
  <c r="U251" i="2"/>
  <c r="V251" i="2"/>
  <c r="T252" i="2"/>
  <c r="U252" i="2"/>
  <c r="V252" i="2"/>
  <c r="T253" i="2"/>
  <c r="U253" i="2"/>
  <c r="V253" i="2"/>
  <c r="T254" i="2"/>
  <c r="U254" i="2"/>
  <c r="V254" i="2"/>
  <c r="T255" i="2"/>
  <c r="U255" i="2"/>
  <c r="V255" i="2"/>
  <c r="T256" i="2"/>
  <c r="U256" i="2"/>
  <c r="V256" i="2"/>
  <c r="T257" i="2"/>
  <c r="U257" i="2"/>
  <c r="V257" i="2"/>
  <c r="T258" i="2"/>
  <c r="U258" i="2"/>
  <c r="V258" i="2"/>
  <c r="T259" i="2"/>
  <c r="U259" i="2"/>
  <c r="V259" i="2"/>
  <c r="T260" i="2"/>
  <c r="U260" i="2"/>
  <c r="V260" i="2"/>
  <c r="T261" i="2"/>
  <c r="U261" i="2"/>
  <c r="V261" i="2"/>
  <c r="T262" i="2"/>
  <c r="U262" i="2"/>
  <c r="V262" i="2"/>
  <c r="T263" i="2"/>
  <c r="U263" i="2"/>
  <c r="V263" i="2"/>
  <c r="T264" i="2"/>
  <c r="U264" i="2"/>
  <c r="V264" i="2"/>
  <c r="T265" i="2"/>
  <c r="U265" i="2"/>
  <c r="V265" i="2"/>
  <c r="T266" i="2"/>
  <c r="U266" i="2"/>
  <c r="V266" i="2"/>
  <c r="T267" i="2"/>
  <c r="U267" i="2"/>
  <c r="V267" i="2"/>
  <c r="T268" i="2"/>
  <c r="U268" i="2"/>
  <c r="V268" i="2"/>
  <c r="T269" i="2"/>
  <c r="U269" i="2"/>
  <c r="V269" i="2"/>
  <c r="T270" i="2"/>
  <c r="U270" i="2"/>
  <c r="V270" i="2"/>
  <c r="T271" i="2"/>
  <c r="U271" i="2"/>
  <c r="V271" i="2"/>
  <c r="T272" i="2"/>
  <c r="U272" i="2"/>
  <c r="V272" i="2"/>
  <c r="T273" i="2"/>
  <c r="U273" i="2"/>
  <c r="V273" i="2"/>
  <c r="T274" i="2"/>
  <c r="U274" i="2"/>
  <c r="V274" i="2"/>
  <c r="T275" i="2"/>
  <c r="U275" i="2"/>
  <c r="V275" i="2"/>
  <c r="T276" i="2"/>
  <c r="U276" i="2"/>
  <c r="V276" i="2"/>
  <c r="T277" i="2"/>
  <c r="U277" i="2"/>
  <c r="V277" i="2"/>
  <c r="T278" i="2"/>
  <c r="U278" i="2"/>
  <c r="V278" i="2"/>
  <c r="T279" i="2"/>
  <c r="U279" i="2"/>
  <c r="V279" i="2"/>
  <c r="T280" i="2"/>
  <c r="U280" i="2"/>
  <c r="V280" i="2"/>
  <c r="T281" i="2"/>
  <c r="U281" i="2"/>
  <c r="V281" i="2"/>
  <c r="T282" i="2"/>
  <c r="U282" i="2"/>
  <c r="V282" i="2"/>
  <c r="T283" i="2"/>
  <c r="U283" i="2"/>
  <c r="V283" i="2"/>
  <c r="T284" i="2"/>
  <c r="U284" i="2"/>
  <c r="V284" i="2"/>
  <c r="T285" i="2"/>
  <c r="U285" i="2"/>
  <c r="V285" i="2"/>
  <c r="T286" i="2"/>
  <c r="U286" i="2"/>
  <c r="V286" i="2"/>
  <c r="T287" i="2"/>
  <c r="U287" i="2"/>
  <c r="V287" i="2"/>
  <c r="T288" i="2"/>
  <c r="U288" i="2"/>
  <c r="V288" i="2"/>
  <c r="T289" i="2"/>
  <c r="U289" i="2"/>
  <c r="V289" i="2"/>
  <c r="T290" i="2"/>
  <c r="U290" i="2"/>
  <c r="V290" i="2"/>
  <c r="T291" i="2"/>
  <c r="U291" i="2"/>
  <c r="V291" i="2"/>
  <c r="T292" i="2"/>
  <c r="U292" i="2"/>
  <c r="V292" i="2"/>
  <c r="T293" i="2"/>
  <c r="U293" i="2"/>
  <c r="V293" i="2"/>
  <c r="T294" i="2"/>
  <c r="U294" i="2"/>
  <c r="V294" i="2"/>
  <c r="T295" i="2"/>
  <c r="U295" i="2"/>
  <c r="V295" i="2"/>
  <c r="T296" i="2"/>
  <c r="U296" i="2"/>
  <c r="V296" i="2"/>
  <c r="T297" i="2"/>
  <c r="U297" i="2"/>
  <c r="V297" i="2"/>
  <c r="T298" i="2"/>
  <c r="U298" i="2"/>
  <c r="V298" i="2"/>
  <c r="T299" i="2"/>
  <c r="U299" i="2"/>
  <c r="V299" i="2"/>
  <c r="T300" i="2"/>
  <c r="U300" i="2"/>
  <c r="V300" i="2"/>
  <c r="T301" i="2"/>
  <c r="U301" i="2"/>
  <c r="V301" i="2"/>
  <c r="T302" i="2"/>
  <c r="U302" i="2"/>
  <c r="V302" i="2"/>
  <c r="T303" i="2"/>
  <c r="U303" i="2"/>
  <c r="V303" i="2"/>
  <c r="T304" i="2"/>
  <c r="U304" i="2"/>
  <c r="V304" i="2"/>
  <c r="T305" i="2"/>
  <c r="U305" i="2"/>
  <c r="V305" i="2"/>
  <c r="T306" i="2"/>
  <c r="U306" i="2"/>
  <c r="V306" i="2"/>
  <c r="T307" i="2"/>
  <c r="U307" i="2"/>
  <c r="V307" i="2"/>
  <c r="T308" i="2"/>
  <c r="U308" i="2"/>
  <c r="V308" i="2"/>
  <c r="T309" i="2"/>
  <c r="U309" i="2"/>
  <c r="V309" i="2"/>
  <c r="T310" i="2"/>
  <c r="U310" i="2"/>
  <c r="V310" i="2"/>
  <c r="T311" i="2"/>
  <c r="U311" i="2"/>
  <c r="V311" i="2"/>
  <c r="T312" i="2"/>
  <c r="U312" i="2"/>
  <c r="V312" i="2"/>
  <c r="T313" i="2"/>
  <c r="U313" i="2"/>
  <c r="V313" i="2"/>
  <c r="T314" i="2"/>
  <c r="U314" i="2"/>
  <c r="V314" i="2"/>
  <c r="T315" i="2"/>
  <c r="U315" i="2"/>
  <c r="V315" i="2"/>
  <c r="T316" i="2"/>
  <c r="U316" i="2"/>
  <c r="V316" i="2"/>
  <c r="T317" i="2"/>
  <c r="U317" i="2"/>
  <c r="V317" i="2"/>
  <c r="T318" i="2"/>
  <c r="U318" i="2"/>
  <c r="V318" i="2"/>
  <c r="T319" i="2"/>
  <c r="U319" i="2"/>
  <c r="V319" i="2"/>
  <c r="T320" i="2"/>
  <c r="U320" i="2"/>
  <c r="V320" i="2"/>
  <c r="T321" i="2"/>
  <c r="U321" i="2"/>
  <c r="V321" i="2"/>
  <c r="T322" i="2"/>
  <c r="U322" i="2"/>
  <c r="V322" i="2"/>
  <c r="T323" i="2"/>
  <c r="U323" i="2"/>
  <c r="V323" i="2"/>
  <c r="T324" i="2"/>
  <c r="U324" i="2"/>
  <c r="V324" i="2"/>
  <c r="T325" i="2"/>
  <c r="U325" i="2"/>
  <c r="V325" i="2"/>
  <c r="T326" i="2"/>
  <c r="U326" i="2"/>
  <c r="V326" i="2"/>
  <c r="T327" i="2"/>
  <c r="U327" i="2"/>
  <c r="V327" i="2"/>
  <c r="T328" i="2"/>
  <c r="U328" i="2"/>
  <c r="V328" i="2"/>
  <c r="T329" i="2"/>
  <c r="U329" i="2"/>
  <c r="V329" i="2"/>
  <c r="T330" i="2"/>
  <c r="U330" i="2"/>
  <c r="V330" i="2"/>
  <c r="T331" i="2"/>
  <c r="U331" i="2"/>
  <c r="V331" i="2"/>
  <c r="T332" i="2"/>
  <c r="U332" i="2"/>
  <c r="V332" i="2"/>
  <c r="T333" i="2"/>
  <c r="U333" i="2"/>
  <c r="V333" i="2"/>
  <c r="W54" i="2" l="1"/>
  <c r="W331" i="2"/>
  <c r="W123" i="2"/>
  <c r="W131" i="2"/>
  <c r="W121" i="2"/>
  <c r="W99" i="2"/>
  <c r="W91" i="2"/>
  <c r="W5" i="2"/>
  <c r="W159" i="2"/>
  <c r="W135" i="2"/>
  <c r="W162" i="2"/>
  <c r="W154" i="2"/>
  <c r="W71" i="2"/>
  <c r="W61" i="2"/>
  <c r="W7" i="2"/>
  <c r="W161" i="2"/>
  <c r="W153" i="2"/>
  <c r="W52" i="2"/>
  <c r="W327" i="2"/>
  <c r="W319" i="2"/>
  <c r="W311" i="2"/>
  <c r="W303" i="2"/>
  <c r="W295" i="2"/>
  <c r="W287" i="2"/>
  <c r="W271" i="2"/>
  <c r="W263" i="2"/>
  <c r="W255" i="2"/>
  <c r="W247" i="2"/>
  <c r="W239" i="2"/>
  <c r="W231" i="2"/>
  <c r="W223" i="2"/>
  <c r="W215" i="2"/>
  <c r="W207" i="2"/>
  <c r="W199" i="2"/>
  <c r="W191" i="2"/>
  <c r="W183" i="2"/>
  <c r="W175" i="2"/>
  <c r="W167" i="2"/>
  <c r="W151" i="2"/>
  <c r="W137" i="2"/>
  <c r="W130" i="2"/>
  <c r="W122" i="2"/>
  <c r="W59" i="2"/>
  <c r="W38" i="2"/>
  <c r="W140" i="2"/>
  <c r="W127" i="2"/>
  <c r="W43" i="2"/>
  <c r="W35" i="2"/>
  <c r="W19" i="2"/>
  <c r="W326" i="2"/>
  <c r="W318" i="2"/>
  <c r="W310" i="2"/>
  <c r="W302" i="2"/>
  <c r="W294" i="2"/>
  <c r="W286" i="2"/>
  <c r="W278" i="2"/>
  <c r="W270" i="2"/>
  <c r="W262" i="2"/>
  <c r="W254" i="2"/>
  <c r="W246" i="2"/>
  <c r="W238" i="2"/>
  <c r="W230" i="2"/>
  <c r="W222" i="2"/>
  <c r="W214" i="2"/>
  <c r="W206" i="2"/>
  <c r="W198" i="2"/>
  <c r="W190" i="2"/>
  <c r="W182" i="2"/>
  <c r="W174" i="2"/>
  <c r="W95" i="2"/>
  <c r="W89" i="2"/>
  <c r="W74" i="2"/>
  <c r="W58" i="2"/>
  <c r="W37" i="2"/>
  <c r="W23" i="2"/>
  <c r="W323" i="2"/>
  <c r="W315" i="2"/>
  <c r="W307" i="2"/>
  <c r="W299" i="2"/>
  <c r="W291" i="2"/>
  <c r="W283" i="2"/>
  <c r="W275" i="2"/>
  <c r="W267" i="2"/>
  <c r="W259" i="2"/>
  <c r="W251" i="2"/>
  <c r="W243" i="2"/>
  <c r="W235" i="2"/>
  <c r="W227" i="2"/>
  <c r="W219" i="2"/>
  <c r="W211" i="2"/>
  <c r="W203" i="2"/>
  <c r="W195" i="2"/>
  <c r="W187" i="2"/>
  <c r="W179" i="2"/>
  <c r="W171" i="2"/>
  <c r="W113" i="2"/>
  <c r="W105" i="2"/>
  <c r="W79" i="2"/>
  <c r="W55" i="2"/>
  <c r="W42" i="2"/>
  <c r="W9" i="2"/>
  <c r="W81" i="2"/>
  <c r="W65" i="2"/>
  <c r="W41" i="2"/>
  <c r="W29" i="2"/>
  <c r="W11" i="2"/>
  <c r="W6" i="2"/>
  <c r="W328" i="2"/>
  <c r="W163" i="2"/>
  <c r="W155" i="2"/>
  <c r="W145" i="2"/>
  <c r="W124" i="2"/>
  <c r="W106" i="2"/>
  <c r="W96" i="2"/>
  <c r="W83" i="2"/>
  <c r="W75" i="2"/>
  <c r="W70" i="2"/>
  <c r="W26" i="2"/>
  <c r="W304" i="2"/>
  <c r="W333" i="2"/>
  <c r="W325" i="2"/>
  <c r="W317" i="2"/>
  <c r="W309" i="2"/>
  <c r="W301" i="2"/>
  <c r="W173" i="2"/>
  <c r="W129" i="2"/>
  <c r="W111" i="2"/>
  <c r="W93" i="2"/>
  <c r="W67" i="2"/>
  <c r="W13" i="2"/>
  <c r="W330" i="2"/>
  <c r="W322" i="2"/>
  <c r="W314" i="2"/>
  <c r="W306" i="2"/>
  <c r="W170" i="2"/>
  <c r="W157" i="2"/>
  <c r="W147" i="2"/>
  <c r="W141" i="2"/>
  <c r="W139" i="2"/>
  <c r="W108" i="2"/>
  <c r="W90" i="2"/>
  <c r="W77" i="2"/>
  <c r="W28" i="2"/>
  <c r="W10" i="2"/>
  <c r="W312" i="2"/>
  <c r="W332" i="2"/>
  <c r="W324" i="2"/>
  <c r="W316" i="2"/>
  <c r="W308" i="2"/>
  <c r="W300" i="2"/>
  <c r="W172" i="2"/>
  <c r="W143" i="2"/>
  <c r="W73" i="2"/>
  <c r="W320" i="2"/>
  <c r="W329" i="2"/>
  <c r="W321" i="2"/>
  <c r="W313" i="2"/>
  <c r="W305" i="2"/>
  <c r="W177" i="2"/>
  <c r="W169" i="2"/>
  <c r="W164" i="2"/>
  <c r="W156" i="2"/>
  <c r="W138" i="2"/>
  <c r="W125" i="2"/>
  <c r="W117" i="2"/>
  <c r="W115" i="2"/>
  <c r="W109" i="2"/>
  <c r="W107" i="2"/>
  <c r="W97" i="2"/>
  <c r="W63" i="2"/>
  <c r="W57" i="2"/>
  <c r="W45" i="2"/>
  <c r="W22" i="2"/>
  <c r="W17" i="2"/>
  <c r="W4" i="2"/>
  <c r="W296" i="2"/>
  <c r="W288" i="2"/>
  <c r="W280" i="2"/>
  <c r="W272" i="2"/>
  <c r="W264" i="2"/>
  <c r="W256" i="2"/>
  <c r="W248" i="2"/>
  <c r="W240" i="2"/>
  <c r="W232" i="2"/>
  <c r="W224" i="2"/>
  <c r="W216" i="2"/>
  <c r="W208" i="2"/>
  <c r="W200" i="2"/>
  <c r="W192" i="2"/>
  <c r="W184" i="2"/>
  <c r="W176" i="2"/>
  <c r="W21" i="2"/>
  <c r="W293" i="2"/>
  <c r="W285" i="2"/>
  <c r="W277" i="2"/>
  <c r="W269" i="2"/>
  <c r="W261" i="2"/>
  <c r="W253" i="2"/>
  <c r="W245" i="2"/>
  <c r="W237" i="2"/>
  <c r="W229" i="2"/>
  <c r="W221" i="2"/>
  <c r="W213" i="2"/>
  <c r="W205" i="2"/>
  <c r="W197" i="2"/>
  <c r="W189" i="2"/>
  <c r="W181" i="2"/>
  <c r="W101" i="2"/>
  <c r="W298" i="2"/>
  <c r="W290" i="2"/>
  <c r="W282" i="2"/>
  <c r="W274" i="2"/>
  <c r="W266" i="2"/>
  <c r="W258" i="2"/>
  <c r="W250" i="2"/>
  <c r="W242" i="2"/>
  <c r="W234" i="2"/>
  <c r="W226" i="2"/>
  <c r="W218" i="2"/>
  <c r="W210" i="2"/>
  <c r="W202" i="2"/>
  <c r="W194" i="2"/>
  <c r="W186" i="2"/>
  <c r="W178" i="2"/>
  <c r="W165" i="2"/>
  <c r="W85" i="2"/>
  <c r="W279" i="2"/>
  <c r="W69" i="2"/>
  <c r="W292" i="2"/>
  <c r="W284" i="2"/>
  <c r="W276" i="2"/>
  <c r="W268" i="2"/>
  <c r="W260" i="2"/>
  <c r="W252" i="2"/>
  <c r="W244" i="2"/>
  <c r="W236" i="2"/>
  <c r="W228" i="2"/>
  <c r="W220" i="2"/>
  <c r="W212" i="2"/>
  <c r="W204" i="2"/>
  <c r="W196" i="2"/>
  <c r="W188" i="2"/>
  <c r="W180" i="2"/>
  <c r="W149" i="2"/>
  <c r="W53" i="2"/>
  <c r="W297" i="2"/>
  <c r="W289" i="2"/>
  <c r="W281" i="2"/>
  <c r="W273" i="2"/>
  <c r="W265" i="2"/>
  <c r="W257" i="2"/>
  <c r="W249" i="2"/>
  <c r="W241" i="2"/>
  <c r="W233" i="2"/>
  <c r="W225" i="2"/>
  <c r="W217" i="2"/>
  <c r="W209" i="2"/>
  <c r="W201" i="2"/>
  <c r="W193" i="2"/>
  <c r="W185" i="2"/>
  <c r="W133" i="2"/>
  <c r="W166" i="2"/>
  <c r="W150" i="2"/>
  <c r="W134" i="2"/>
  <c r="W118" i="2"/>
  <c r="W102" i="2"/>
  <c r="W86" i="2"/>
  <c r="W168" i="2"/>
  <c r="W152" i="2"/>
  <c r="W136" i="2"/>
  <c r="W120" i="2"/>
  <c r="W104" i="2"/>
  <c r="W88" i="2"/>
  <c r="W72" i="2"/>
  <c r="W56" i="2"/>
  <c r="W40" i="2"/>
  <c r="W24" i="2"/>
  <c r="W8" i="2"/>
  <c r="W92" i="2"/>
  <c r="W76" i="2"/>
  <c r="W60" i="2"/>
  <c r="W44" i="2"/>
  <c r="W12" i="2"/>
  <c r="W158" i="2"/>
  <c r="W142" i="2"/>
  <c r="W126" i="2"/>
  <c r="W110" i="2"/>
  <c r="W94" i="2"/>
  <c r="W78" i="2"/>
  <c r="W62" i="2"/>
  <c r="W46" i="2"/>
  <c r="W30" i="2"/>
  <c r="W14" i="2"/>
  <c r="W160" i="2"/>
  <c r="W144" i="2"/>
  <c r="W128" i="2"/>
  <c r="W112" i="2"/>
  <c r="W80" i="2"/>
  <c r="W64" i="2"/>
  <c r="W48" i="2"/>
  <c r="W32" i="2"/>
  <c r="W16" i="2"/>
  <c r="W146" i="2"/>
  <c r="W114" i="2"/>
  <c r="W98" i="2"/>
  <c r="W82" i="2"/>
  <c r="W66" i="2"/>
  <c r="W50" i="2"/>
  <c r="W34" i="2"/>
  <c r="W18" i="2"/>
  <c r="W148" i="2"/>
  <c r="W132" i="2"/>
  <c r="W116" i="2"/>
  <c r="W100" i="2"/>
  <c r="W84" i="2"/>
  <c r="W68" i="2"/>
  <c r="W36" i="2"/>
  <c r="W20" i="2"/>
  <c r="X9" i="1" l="1"/>
  <c r="X8" i="1"/>
  <c r="X7" i="1"/>
  <c r="X6" i="1"/>
  <c r="X5" i="1"/>
  <c r="X4" i="1"/>
  <c r="Z8" i="1" l="1"/>
  <c r="Z10" i="1"/>
  <c r="Z18" i="1"/>
  <c r="Z25" i="1"/>
  <c r="Z37" i="1"/>
  <c r="Z45" i="1"/>
  <c r="Z46" i="1"/>
  <c r="Z47" i="1"/>
  <c r="Z48" i="1"/>
  <c r="Z65" i="1"/>
  <c r="Z74" i="1"/>
  <c r="Z77" i="1"/>
  <c r="Y8" i="1"/>
  <c r="Y10" i="1"/>
  <c r="Y18" i="1"/>
  <c r="Y25" i="1"/>
  <c r="Y37" i="1"/>
  <c r="Y45" i="1"/>
  <c r="Y46" i="1"/>
  <c r="Y47" i="1"/>
  <c r="Y48" i="1"/>
  <c r="Y65" i="1"/>
  <c r="Y74" i="1"/>
  <c r="Y77" i="1"/>
  <c r="X10" i="1"/>
  <c r="X18" i="1"/>
  <c r="X25" i="1"/>
  <c r="X37" i="1"/>
  <c r="X45" i="1"/>
  <c r="X46" i="1"/>
  <c r="X47" i="1"/>
  <c r="X48" i="1"/>
  <c r="X65" i="1"/>
  <c r="X74" i="1"/>
  <c r="X77" i="1"/>
  <c r="Z78" i="1"/>
  <c r="Z58" i="1"/>
  <c r="Y57" i="1"/>
  <c r="Z72" i="1"/>
  <c r="Z62" i="1"/>
  <c r="Z61" i="1"/>
  <c r="Y59" i="1"/>
  <c r="Y55" i="1"/>
  <c r="Y42" i="1"/>
  <c r="Y43" i="1"/>
  <c r="Y40" i="1"/>
  <c r="Y39" i="1"/>
  <c r="Z54" i="1"/>
  <c r="Y32" i="1"/>
  <c r="Z26" i="1"/>
  <c r="Y24" i="1"/>
  <c r="Y23" i="1"/>
  <c r="Z22" i="1"/>
  <c r="Z21" i="1"/>
  <c r="Y20" i="1"/>
  <c r="Y12" i="1"/>
  <c r="Y11" i="1"/>
  <c r="Z5" i="1"/>
  <c r="Z4" i="1"/>
  <c r="Z38" i="1" l="1"/>
  <c r="Y7" i="1"/>
  <c r="AA77" i="1"/>
  <c r="AA47" i="1"/>
  <c r="AA25" i="1"/>
  <c r="Z56" i="1"/>
  <c r="Z13" i="1"/>
  <c r="Y64" i="1"/>
  <c r="Y60" i="1"/>
  <c r="AA65" i="1"/>
  <c r="AA46" i="1"/>
  <c r="AA18" i="1"/>
  <c r="Y15" i="1"/>
  <c r="AA74" i="1"/>
  <c r="Z14" i="1"/>
  <c r="Y16" i="1"/>
  <c r="X58" i="1"/>
  <c r="AA58" i="1" s="1"/>
  <c r="AA45" i="1"/>
  <c r="Y35" i="1"/>
  <c r="Y52" i="1"/>
  <c r="X70" i="1"/>
  <c r="X63" i="1"/>
  <c r="X54" i="1"/>
  <c r="AA54" i="1" s="1"/>
  <c r="X19" i="1"/>
  <c r="Y72" i="1"/>
  <c r="Y66" i="1"/>
  <c r="Y28" i="1"/>
  <c r="Y17" i="1"/>
  <c r="Y6" i="1"/>
  <c r="Z70" i="1"/>
  <c r="Z63" i="1"/>
  <c r="Z19" i="1"/>
  <c r="Z9" i="1"/>
  <c r="Z49" i="1"/>
  <c r="Y68" i="1"/>
  <c r="Y75" i="1"/>
  <c r="X73" i="1"/>
  <c r="X69" i="1"/>
  <c r="X44" i="1"/>
  <c r="X29" i="1"/>
  <c r="Y71" i="1"/>
  <c r="Y56" i="1"/>
  <c r="Y41" i="1"/>
  <c r="Z73" i="1"/>
  <c r="Z69" i="1"/>
  <c r="Z44" i="1"/>
  <c r="Z29" i="1"/>
  <c r="Z34" i="1"/>
  <c r="Z53" i="1"/>
  <c r="X72" i="1"/>
  <c r="AA72" i="1" s="1"/>
  <c r="X66" i="1"/>
  <c r="X57" i="1"/>
  <c r="X42" i="1"/>
  <c r="X28" i="1"/>
  <c r="X17" i="1"/>
  <c r="Y70" i="1"/>
  <c r="Y63" i="1"/>
  <c r="Y54" i="1"/>
  <c r="Y19" i="1"/>
  <c r="Y9" i="1"/>
  <c r="Z66" i="1"/>
  <c r="Z57" i="1"/>
  <c r="Z42" i="1"/>
  <c r="Z28" i="1"/>
  <c r="Z17" i="1"/>
  <c r="Z6" i="1"/>
  <c r="AA6" i="1" s="1"/>
  <c r="Y27" i="1"/>
  <c r="Z50" i="1"/>
  <c r="Y67" i="1"/>
  <c r="X76" i="1"/>
  <c r="X71" i="1"/>
  <c r="X56" i="1"/>
  <c r="X41" i="1"/>
  <c r="Y73" i="1"/>
  <c r="Y69" i="1"/>
  <c r="Y58" i="1"/>
  <c r="Y44" i="1"/>
  <c r="Y29" i="1"/>
  <c r="Z71" i="1"/>
  <c r="Z41" i="1"/>
  <c r="AA8" i="1"/>
  <c r="X40" i="1"/>
  <c r="X12" i="1"/>
  <c r="Y31" i="1"/>
  <c r="Y36" i="1"/>
  <c r="AA48" i="1"/>
  <c r="AA37" i="1"/>
  <c r="AA10" i="1"/>
  <c r="Y38" i="1"/>
  <c r="Z40" i="1"/>
  <c r="Z12" i="1"/>
  <c r="Y51" i="1"/>
  <c r="Y4" i="1"/>
  <c r="Y78" i="1"/>
  <c r="Y26" i="1"/>
  <c r="Z32" i="1"/>
  <c r="Z24" i="1"/>
  <c r="X32" i="1"/>
  <c r="X24" i="1"/>
  <c r="Y34" i="1"/>
  <c r="Z68" i="1"/>
  <c r="Z60" i="1"/>
  <c r="Z20" i="1"/>
  <c r="Z16" i="1"/>
  <c r="X52" i="1"/>
  <c r="Y62" i="1"/>
  <c r="Z30" i="1"/>
  <c r="Z33" i="1"/>
  <c r="X36" i="1"/>
  <c r="X68" i="1"/>
  <c r="X60" i="1"/>
  <c r="X20" i="1"/>
  <c r="X16" i="1"/>
  <c r="Y22" i="1"/>
  <c r="Y14" i="1"/>
  <c r="Z52" i="1"/>
  <c r="X64" i="1"/>
  <c r="Y50" i="1"/>
  <c r="Y30" i="1"/>
  <c r="Z76" i="1"/>
  <c r="Z64" i="1"/>
  <c r="X75" i="1"/>
  <c r="X67" i="1"/>
  <c r="X59" i="1"/>
  <c r="X55" i="1"/>
  <c r="X51" i="1"/>
  <c r="X43" i="1"/>
  <c r="X39" i="1"/>
  <c r="X35" i="1"/>
  <c r="X31" i="1"/>
  <c r="X27" i="1"/>
  <c r="X23" i="1"/>
  <c r="X15" i="1"/>
  <c r="X11" i="1"/>
  <c r="Y61" i="1"/>
  <c r="Y53" i="1"/>
  <c r="Y49" i="1"/>
  <c r="Y33" i="1"/>
  <c r="Y21" i="1"/>
  <c r="Y13" i="1"/>
  <c r="Y5" i="1"/>
  <c r="Z75" i="1"/>
  <c r="Z67" i="1"/>
  <c r="Z59" i="1"/>
  <c r="Z55" i="1"/>
  <c r="Z51" i="1"/>
  <c r="Z43" i="1"/>
  <c r="Z39" i="1"/>
  <c r="Z35" i="1"/>
  <c r="Z31" i="1"/>
  <c r="Z27" i="1"/>
  <c r="Z23" i="1"/>
  <c r="Z15" i="1"/>
  <c r="Z11" i="1"/>
  <c r="Z7" i="1"/>
  <c r="Z36" i="1"/>
  <c r="AA4" i="1"/>
  <c r="X78" i="1"/>
  <c r="AA78" i="1" s="1"/>
  <c r="X62" i="1"/>
  <c r="AA62" i="1" s="1"/>
  <c r="X50" i="1"/>
  <c r="X38" i="1"/>
  <c r="AA38" i="1" s="1"/>
  <c r="X34" i="1"/>
  <c r="X30" i="1"/>
  <c r="X26" i="1"/>
  <c r="AA26" i="1" s="1"/>
  <c r="X22" i="1"/>
  <c r="AA22" i="1" s="1"/>
  <c r="X14" i="1"/>
  <c r="Y76" i="1"/>
  <c r="X61" i="1"/>
  <c r="AA61" i="1" s="1"/>
  <c r="X53" i="1"/>
  <c r="X49" i="1"/>
  <c r="X33" i="1"/>
  <c r="AA33" i="1" s="1"/>
  <c r="X21" i="1"/>
  <c r="AA21" i="1" s="1"/>
  <c r="X13" i="1"/>
  <c r="AA5" i="1"/>
  <c r="AA14" i="1" l="1"/>
  <c r="AA73" i="1"/>
  <c r="AA13" i="1"/>
  <c r="AA56" i="1"/>
  <c r="AA50" i="1"/>
  <c r="AA30" i="1"/>
  <c r="AA76" i="1"/>
  <c r="AA20" i="1"/>
  <c r="AA69" i="1"/>
  <c r="AA60" i="1"/>
  <c r="AA34" i="1"/>
  <c r="AA44" i="1"/>
  <c r="AA19" i="1"/>
  <c r="AA49" i="1"/>
  <c r="AA53" i="1"/>
  <c r="AA41" i="1"/>
  <c r="AA17" i="1"/>
  <c r="AA66" i="1"/>
  <c r="AA29" i="1"/>
  <c r="AA63" i="1"/>
  <c r="AA28" i="1"/>
  <c r="AA9" i="1"/>
  <c r="AA70" i="1"/>
  <c r="AA71" i="1"/>
  <c r="AA42" i="1"/>
  <c r="AA57" i="1"/>
  <c r="AA23" i="1"/>
  <c r="AA39" i="1"/>
  <c r="AA59" i="1"/>
  <c r="AA24" i="1"/>
  <c r="AA68" i="1"/>
  <c r="AA27" i="1"/>
  <c r="AA67" i="1"/>
  <c r="AA11" i="1"/>
  <c r="AA51" i="1"/>
  <c r="AA75" i="1"/>
  <c r="AA32" i="1"/>
  <c r="AA12" i="1"/>
  <c r="AA7" i="1"/>
  <c r="AA43" i="1"/>
  <c r="AA31" i="1"/>
  <c r="AA15" i="1"/>
  <c r="AA35" i="1"/>
  <c r="AA55" i="1"/>
  <c r="AA64" i="1"/>
  <c r="AA16" i="1"/>
  <c r="AA36" i="1"/>
  <c r="AA52" i="1"/>
  <c r="AA40" i="1"/>
</calcChain>
</file>

<file path=xl/sharedStrings.xml><?xml version="1.0" encoding="utf-8"?>
<sst xmlns="http://schemas.openxmlformats.org/spreadsheetml/2006/main" count="3623" uniqueCount="381">
  <si>
    <t>ID</t>
  </si>
  <si>
    <t>Proceso</t>
  </si>
  <si>
    <t>Riesgo</t>
  </si>
  <si>
    <t>Control 1</t>
  </si>
  <si>
    <t>Meta</t>
  </si>
  <si>
    <t>Ejecutado</t>
  </si>
  <si>
    <t>Avance</t>
  </si>
  <si>
    <t>Concepto OCI</t>
  </si>
  <si>
    <t>Control 2</t>
  </si>
  <si>
    <t>Meta2</t>
  </si>
  <si>
    <t>Ejecutado3</t>
  </si>
  <si>
    <t>Avance4</t>
  </si>
  <si>
    <t>Concepto OCI6</t>
  </si>
  <si>
    <t>Control 3</t>
  </si>
  <si>
    <t>Meta7</t>
  </si>
  <si>
    <t>Ejecutado8</t>
  </si>
  <si>
    <t>Avance9</t>
  </si>
  <si>
    <t>Concepto OCI11</t>
  </si>
  <si>
    <t>Control 4</t>
  </si>
  <si>
    <t>Meta12</t>
  </si>
  <si>
    <t>Ejecutado13</t>
  </si>
  <si>
    <t>Avance14</t>
  </si>
  <si>
    <t>Concepto OCI16</t>
  </si>
  <si>
    <t>Conteo FAVORABLE</t>
  </si>
  <si>
    <t>Conteo 
No Favorable</t>
  </si>
  <si>
    <t>Conteo SIN META</t>
  </si>
  <si>
    <t>DEP-1</t>
  </si>
  <si>
    <t>Direccionamiento Estratégico y Planeación</t>
  </si>
  <si>
    <t>Concepto Favorable</t>
  </si>
  <si>
    <t/>
  </si>
  <si>
    <t>DEP-2</t>
  </si>
  <si>
    <t>Desarticulación de los elementos del Plan Estratégico Institucional (PEI) con los planes y proyectos del IGAC</t>
  </si>
  <si>
    <t>Sin meta asignada en el periodo</t>
  </si>
  <si>
    <t>DEP-3</t>
  </si>
  <si>
    <t>Inconsistencias en la información reportada en los aplicativos internos y externos de la entidad</t>
  </si>
  <si>
    <t>DEP-4</t>
  </si>
  <si>
    <t>GCM-1</t>
  </si>
  <si>
    <t>Gestión de Comunicaciones y Mercadeo</t>
  </si>
  <si>
    <t>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Evidencia: Base de datos en Excel con información consolidada y/o correo electrónico solicitando la información a los procesos</t>
  </si>
  <si>
    <t>GCM-2</t>
  </si>
  <si>
    <t>Generación de gastos innecesarios en la producción de publicaciones no requeridas por los usuarios</t>
  </si>
  <si>
    <t>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
Evidencia: Registros de asistencia  y/o Acta de Comité</t>
  </si>
  <si>
    <t>GCM-3</t>
  </si>
  <si>
    <t>Manipulación y/o sustracción de la información misional que maneja el proceso, para beneficio propio y/o de un particular</t>
  </si>
  <si>
    <t>GDO-1</t>
  </si>
  <si>
    <t>Gestión Documental</t>
  </si>
  <si>
    <t>Inoportunidad en la actualización e implementación de los instrumentos archivísticos</t>
  </si>
  <si>
    <t>Concepto No Favorable</t>
  </si>
  <si>
    <t>GDO-2</t>
  </si>
  <si>
    <t>Pérdida de la memoria institucional</t>
  </si>
  <si>
    <t>GDO-3</t>
  </si>
  <si>
    <t>Sustracción, eliminación o manipulación indebida de la documentación en el Archivo Central para beneficio particular o de terceros</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</si>
  <si>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</si>
  <si>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GCO-1</t>
  </si>
  <si>
    <t>Gestión Contractual</t>
  </si>
  <si>
    <t xml:space="preserve">Inadecuada supervisión de contratos de adquisición de bienes, obras y servicios </t>
  </si>
  <si>
    <t>GCO-2</t>
  </si>
  <si>
    <t>Manipulación del proceso contractual  para beneficio particular o de terceros en la adjudicación de un contrato</t>
  </si>
  <si>
    <t>GCO-3</t>
  </si>
  <si>
    <t>Pérdida de bienes de las instalaciones del Almacén del IGAC</t>
  </si>
  <si>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Evidencias:  Reporte mensual recibido por la empresa de seguridad y reporte de novedades realizadas por el Almacén.
</t>
  </si>
  <si>
    <t>GTH-1</t>
  </si>
  <si>
    <t>Gestión del Talento Humano</t>
  </si>
  <si>
    <t>GTH-2</t>
  </si>
  <si>
    <t>GTH-3</t>
  </si>
  <si>
    <t>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Evidencias:  Informe mensual soportado con las evidencias en DRIVE y/o reporte del indicador de cumplimiento y/o reportes de seguimiento de capacitación desde las Direcciones Territoriales</t>
  </si>
  <si>
    <t>GTH-4</t>
  </si>
  <si>
    <t xml:space="preserve">Pérdida de Confidencialidad, Integridad y Disponibilidad de la información </t>
  </si>
  <si>
    <t>Objetivo de Control Orientado a seguridad de la información:  A.11.1.5 - Trabajo en áreas seguras
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
Evidencia:  Formato de Préstamo de historias laborales diligenciado.</t>
  </si>
  <si>
    <t>Objetivo de Control Orientado a seguridad de la información: A.9.2.6 -  Retiro o ajuste de los derechos de acceso
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Evidencia: Ticket de solicitud de creación en GLPI.</t>
  </si>
  <si>
    <t>GJU-1</t>
  </si>
  <si>
    <t>Gestión Jurídica</t>
  </si>
  <si>
    <t>Inoportunidad  en la respuesta a los requerimientos en procesos judiciales</t>
  </si>
  <si>
    <t>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Evidencia: Memorando y/o correo electrónico de solicitud de conceptos técnicos.</t>
  </si>
  <si>
    <t>GJU-2</t>
  </si>
  <si>
    <t>Respuesta indebida o fuera de los términos legales a los  procesos judiciales, para beneficiar los intereses de un tercero</t>
  </si>
  <si>
    <t>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Evidencia: Certificados de antecedentes disciplinarios, correo electrónico remitido a la Jefe de la OAJ con el reporte.</t>
  </si>
  <si>
    <t>GJU-3</t>
  </si>
  <si>
    <t xml:space="preserve">Pérdida de Confidencialidad, Integridad y Disponibilidad del activo de información </t>
  </si>
  <si>
    <t>Objetivo de Control Orientado a seguridad de la información: A.9.2.1 - Registro y cancelación del registro de usuarios
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
Evidencia: Solicitud realizada mediante correo electrónico.</t>
  </si>
  <si>
    <t>SCP-1</t>
  </si>
  <si>
    <t>Servicio al Ciudadano y Participación</t>
  </si>
  <si>
    <t>SCP-2</t>
  </si>
  <si>
    <t>SEI-1</t>
  </si>
  <si>
    <t>Incumplimiento del Programa Anual de Auditorias Internas de Gestión</t>
  </si>
  <si>
    <t>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Evidencia: Acta de reunión y/o cronograma de auditoría verificado.</t>
  </si>
  <si>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Evidencia: Resultados de la evaluación a los auditores y/o plan de mejoramiento individual (si aplica). </t>
  </si>
  <si>
    <t>SEI-2</t>
  </si>
  <si>
    <t>Incumplimiento de alguna de las normas legales, técnicas y de la entidad durante el ejercicio de auditoria</t>
  </si>
  <si>
    <t>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Evidencia:  Informes preliminares y finales presentados por correo electrónico al Jefe de la OCI y/o verificaciones realizadas al informe por parte del jefe de la OCI.</t>
  </si>
  <si>
    <t>SEI-3</t>
  </si>
  <si>
    <t>Desarrollo de ejercicios auditores con resultados subjetivos y/o parciales</t>
  </si>
  <si>
    <t>SEI-4</t>
  </si>
  <si>
    <t>Omisión y/o encubrimiento deliberado durante la revisión y verificación 
de situaciones irregulares conocidas y/o encontradas en el proceso auditor, para favorecimiento propio o de terceros</t>
  </si>
  <si>
    <t>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Evidencia: Informes de auditoria revisados y objetados.</t>
  </si>
  <si>
    <t>Gestión de Servicios Administrativos</t>
  </si>
  <si>
    <t xml:space="preserve"> Gestión inadecuada de los impactos ambientales generados por la entidad</t>
  </si>
  <si>
    <t>GSA-2</t>
  </si>
  <si>
    <t>Inoportunidad en la prestación de servicios administrativos y/o infraestructura física para el funcionamiento de la entidad</t>
  </si>
  <si>
    <t>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Evidencia: Correo electrónico con la aprobación de la solicitud y/o Plan de mantenimiento aprobado.</t>
  </si>
  <si>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Evidencia: Seguimiento realizado al Plan de mantenimiento y/o correos de aprobación a las modificaciones del plan. </t>
  </si>
  <si>
    <t>GSA-3</t>
  </si>
  <si>
    <t>Posibilidad de uso del servicio de transporte del IGAC para actividades personales o que beneficien a terceros diferentes a temas laborales</t>
  </si>
  <si>
    <t>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Evidencia: Planilla de programación de transporte verificada para los casos con observaciones y/o comunicado realizado al conductor o servidor (si aplica).</t>
  </si>
  <si>
    <t>GFI-1</t>
  </si>
  <si>
    <t>Gestión Financiera</t>
  </si>
  <si>
    <t>Registros presupuestales, contables y de tesorería generados inoportunamente</t>
  </si>
  <si>
    <t>GFI-2</t>
  </si>
  <si>
    <t>Registros presupuestales, contables y de tesorería que no coincidan con la realidad</t>
  </si>
  <si>
    <t>GFI-4</t>
  </si>
  <si>
    <t>GIS-1</t>
  </si>
  <si>
    <t>Gestión Informática de Soporte</t>
  </si>
  <si>
    <t>Incumplimiento en los acuerdos de niveles de servicio establecidos en el catálogo de servicios de TI</t>
  </si>
  <si>
    <t>GIS-2</t>
  </si>
  <si>
    <t>GIS-3</t>
  </si>
  <si>
    <t>Pérdida de Confidencialidad, Integridad y Disponibilidad de los activos de información</t>
  </si>
  <si>
    <t>GIS-4</t>
  </si>
  <si>
    <t>Objetivo de Control Orientado a seguridad de la información: A.9.2.5 - Revisión de los derechos de acceso de usuarios
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</si>
  <si>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Objetivo de Control Orientado a seguridad de la información: A.12.3.1 - Respaldo de información
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
Evidencia: Informe herramienta copias de respaldo.</t>
  </si>
  <si>
    <t>GTI-1</t>
  </si>
  <si>
    <t>Gestión de Tecnologías de la Información</t>
  </si>
  <si>
    <t>Inoportunidad en la entrega de las necesidades de las soluciones informáticas requeridas por la entidad para el cumplimiento de sus objetivos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</si>
  <si>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</si>
  <si>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GTI-3</t>
  </si>
  <si>
    <t>Indisponibilidad de infraestructura tecnológica para soportar los servicios de TI requeridos  por la entidad</t>
  </si>
  <si>
    <t>GTI-4</t>
  </si>
  <si>
    <t>Posibilidad de uso de infraestructura tecnológica para fines personales o comerciales</t>
  </si>
  <si>
    <t>GTI-5</t>
  </si>
  <si>
    <t xml:space="preserve">Pérdida de Integridad y Disponibilidad 
de los activos de información </t>
  </si>
  <si>
    <t>Objetivo de Control Orientado a seguridad de la información: A.15.1.1 - Política de seguridad de la información para las relaciones con proveedores
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
Evidencia: Memorando con concepto técnico</t>
  </si>
  <si>
    <t>Gestión Agrológica</t>
  </si>
  <si>
    <t>Alteración de los resultados de los productos agrológicos para beneficio propio o de un tercero</t>
  </si>
  <si>
    <t>GAG-2</t>
  </si>
  <si>
    <t>Incumplimiento en la elaboración de los productos programados en el proceso de Gestión Agrológica</t>
  </si>
  <si>
    <t>GAG-3</t>
  </si>
  <si>
    <t>Calidad deficiente de los productos generados por la Gestión Agrológica</t>
  </si>
  <si>
    <t>GAG-4</t>
  </si>
  <si>
    <t>Pérdida de la muestra de suelos</t>
  </si>
  <si>
    <t>GAG-5</t>
  </si>
  <si>
    <t>Parcialidad en las actividades del Laboratorio Nacional de Suelos</t>
  </si>
  <si>
    <t>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Evidencias: Especificaciones técnicas de los bienes y servicios aprobadas por el coordinador y correos electrónicos enviados.</t>
  </si>
  <si>
    <t>GAG-6</t>
  </si>
  <si>
    <t xml:space="preserve">Pérdida de Confidencialidad, Integridad y Disponibilidad de los activos de información </t>
  </si>
  <si>
    <t>Objetivo de Control Orientado a seguridad de la información: A.9.2.5 - Revisión de los derechos de acceso de usuarios
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
Evidencia:  Informe de asignación de usuarios con acceso al SIGA y NETAPP y/o solicitud y respuesta de novedades de usuarios.</t>
  </si>
  <si>
    <t>Objetivo de Control Orientado a seguridad de la información: A.8.1.3 -  Uso aceptable de los activos
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
Evidencia: Informe de migración de la información a la NETAPP.</t>
  </si>
  <si>
    <t>Objetivo de Control Orientado a seguridad de la información: A.11.2.4 -  Mantenimiento de equipos
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
Evidencia: Informe del mantenimiento, calibración y verificación de equipos y/o certificados de calibración y/o mantenimiento.</t>
  </si>
  <si>
    <t>GCI-1</t>
  </si>
  <si>
    <t>Inoportunidad en la prestación de servicios o en la entrega de productos</t>
  </si>
  <si>
    <t>GCI-2</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</si>
  <si>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</si>
  <si>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GCI-3</t>
  </si>
  <si>
    <t>Posibilidad de entregar un  producto o prestar un  servicio que no cumpla con las especificaciones técnicas establecidas o con las necesidades y expectativas de los usuarios</t>
  </si>
  <si>
    <t>GCI-4</t>
  </si>
  <si>
    <t>Objetivo de Control Orientado a seguridad de la información: A.9.4.1 - Restricción de acceso a la información
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
Evidencia:  Actas de reunión y correos electrónicos.</t>
  </si>
  <si>
    <t>Objetivo de Control Orientado a seguridad de la información: A.12.1.3 - Gestión de capacidad
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
Evidencia: Informe generado por la herramienta de monitoreo.</t>
  </si>
  <si>
    <t>GCI-5</t>
  </si>
  <si>
    <t>GGG-1</t>
  </si>
  <si>
    <t>Gestión Geográfica</t>
  </si>
  <si>
    <t>Solicitud o recibimiento de dádivas para generar lineamientos geográficos, certificados o  deslindes que no cumplan con la normatividad vigente,  estándares  o especificaciones técnicas para beneficio propio o de un tercero</t>
  </si>
  <si>
    <t>GGG-2</t>
  </si>
  <si>
    <t>Manipulación y/o sustracción indebida de información  geográfica durante el proceso  previo a su publicación o presentación de resultados, para beneficio propio o de un tercero.</t>
  </si>
  <si>
    <t>GGG-3</t>
  </si>
  <si>
    <t>Incumplimiento de la normatividad, estándares y/o procedimientos de información geográfica en la generación, actualización y publicación de metodologías, estudios e investigaciones geográficas, deslindes y de la delimitación de entidades territoriales</t>
  </si>
  <si>
    <t>GGG-4</t>
  </si>
  <si>
    <t>Incumplimiento en los tiempos programados para la generación, actualización y publicación de metodologías, estudios e investigaciones geográficas, deslindes y delimitación de las entidades territoriales.</t>
  </si>
  <si>
    <t>GCA-1</t>
  </si>
  <si>
    <t>Gestión Cartográfica</t>
  </si>
  <si>
    <t>Incumplimiento de las especificaciones y estándares de producción cartográfica</t>
  </si>
  <si>
    <t>GCA-2</t>
  </si>
  <si>
    <t>Incumplimiento de los tiempos programados para la atención de requerimientos de usuarios internos y externos en la producción, actualización y disposición de información cartográfica básica</t>
  </si>
  <si>
    <t>GCA-3</t>
  </si>
  <si>
    <t>Recibir dádivas para alterar u omitir información en las diferentes etapas del proceso de producción cartográfica básica para beneficio propio o de un particular.</t>
  </si>
  <si>
    <t>GCA-4</t>
  </si>
  <si>
    <t>Pérdida de Integridad y Disponibilidad del activo de información</t>
  </si>
  <si>
    <t>Objetivo de Control Orientado a seguridad de la información: A.8.2.3 - Manejo de activos
El Coordinador del Grupo Interno de Trabajo Administración de la Información Geodésica, Cartográfica y Geográfica mensualmente realiza un reporte en el PAA donde documenta el número de aerografías que se encuentran en rollos físicos y las cuales han sido digitalizadas.
Evidencia: Reporte mensual en el PAA.</t>
  </si>
  <si>
    <t>GCA-5</t>
  </si>
  <si>
    <t>Objetivo de Control Orientado a seguridad de la información: A.9.2.1 - Registro y cancelación del registro de usuarios
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
Evidencia: Ticket Solicitud Mesa de Servicios.</t>
  </si>
  <si>
    <t>GCA-6</t>
  </si>
  <si>
    <t xml:space="preserve">Pérdida de Integridad y Disponibilidad del activo de información </t>
  </si>
  <si>
    <t>REG-1</t>
  </si>
  <si>
    <t>Regulación</t>
  </si>
  <si>
    <t>Inobservancia de las actividades tendientes a expedir regulación normativa por parte de la Entidad</t>
  </si>
  <si>
    <t>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Evidencia: Correo remisorio y/o memorando con las observaciones por parte de la OAJ al proceso que proyectó el acto.</t>
  </si>
  <si>
    <t>REG-2</t>
  </si>
  <si>
    <t>Declaratoria de inaplicación de la regulación expedida por la entidad</t>
  </si>
  <si>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Evidencia: Fallo del ente judicial recibido por la entidad y/o nuevo acto administrativo generado (en caso de presentarse la inaplicabilidad). </t>
  </si>
  <si>
    <t>REG-3</t>
  </si>
  <si>
    <t>Pérdida de Confidencialidad, Integridad y Disponibilidad del activo de información</t>
  </si>
  <si>
    <t>GCT-1</t>
  </si>
  <si>
    <t>Gestión Catastral</t>
  </si>
  <si>
    <t>Incumplimiento de los estándares de producción (calidad) en la prestación del servicio público Catastral por excepción</t>
  </si>
  <si>
    <t>GCT-2</t>
  </si>
  <si>
    <t>Inoportunidad en los tiempos establecidos para la entrega de los productos resultados del  proceso de formación y actualización catastral con los municipios en jurisdicción del IGAC</t>
  </si>
  <si>
    <t>GCT-3</t>
  </si>
  <si>
    <t>Inoportunidad en los tiempos establecidos para la entrega de los avalúos comerciales</t>
  </si>
  <si>
    <t>GCT-4</t>
  </si>
  <si>
    <t>Solicitar o recibir dinero o dádivas por la realización u omisión de actos en la prestación de servicios o trámites catastrales, con el propósito de beneficiar a un particular.</t>
  </si>
  <si>
    <t>GCT-5</t>
  </si>
  <si>
    <t>Pérdida de Disponibilidad, Confidencialidad e Integridad del activo de información</t>
  </si>
  <si>
    <t>GGD-1</t>
  </si>
  <si>
    <t>Gestión Geodésica</t>
  </si>
  <si>
    <t>Inoportunidad en la entrega y publicación de la información geodésica a los usuarios</t>
  </si>
  <si>
    <t>GGD-2</t>
  </si>
  <si>
    <t>Incumplimiento de estándares de calidad nacionales e internacionales en la generación de información geodésica</t>
  </si>
  <si>
    <t>GGD-3</t>
  </si>
  <si>
    <t>GGD-4</t>
  </si>
  <si>
    <t xml:space="preserve">Pérdida de Disponibilidad de los activos de información </t>
  </si>
  <si>
    <t>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Evidencia: Formato control de prestamo diligenciado.</t>
  </si>
  <si>
    <t>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Evidencia: Imagen de los tickets de la plataforma de la mesa de servicio de TI.</t>
  </si>
  <si>
    <t>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Evidencia: Imagen de los correos electrónicos enviados.</t>
  </si>
  <si>
    <t>CDI-1</t>
  </si>
  <si>
    <t>Control Disciplinario</t>
  </si>
  <si>
    <t>CDI-2</t>
  </si>
  <si>
    <t>Actos indebidos por acción u omisión para favorecer a Funcionarios o exfuncionarios en el desarrollo del proceso disciplinario</t>
  </si>
  <si>
    <t>Conteo FAVORABLE ajustado</t>
  </si>
  <si>
    <t>Control 1 - Tercer Trimestre</t>
  </si>
  <si>
    <t>Control 2 - Tercer Trimestre</t>
  </si>
  <si>
    <t>Control 3 - Tercer Trimestre</t>
  </si>
  <si>
    <t>Territorial</t>
  </si>
  <si>
    <t>Atlántico</t>
  </si>
  <si>
    <t xml:space="preserve">Posibilidad de otorgar accesos a la infraestructura tecnológica sin seguir procedimientos  formales para favorecer a un tercero </t>
  </si>
  <si>
    <t>Bolívar</t>
  </si>
  <si>
    <t>Boyacá</t>
  </si>
  <si>
    <t>Caldas</t>
  </si>
  <si>
    <t>Caquetá</t>
  </si>
  <si>
    <t>Casanare</t>
  </si>
  <si>
    <t>Cauca</t>
  </si>
  <si>
    <t>Cesar</t>
  </si>
  <si>
    <t>Córdoba</t>
  </si>
  <si>
    <t>Cundinamarca</t>
  </si>
  <si>
    <t>Huila</t>
  </si>
  <si>
    <t>Magdalena</t>
  </si>
  <si>
    <t>Nariño</t>
  </si>
  <si>
    <t>Norte de Santander</t>
  </si>
  <si>
    <t>Quindío</t>
  </si>
  <si>
    <t>Risaralda</t>
  </si>
  <si>
    <t>Santander</t>
  </si>
  <si>
    <t>Sucre</t>
  </si>
  <si>
    <t>Tolima</t>
  </si>
  <si>
    <t>Concepto</t>
  </si>
  <si>
    <t>Concepto2</t>
  </si>
  <si>
    <t>Concepto3</t>
  </si>
  <si>
    <t>Objetivo:</t>
  </si>
  <si>
    <t>1. Resultados de la favorabilidad en la ejecución de controles en riesgos - PROCESOS</t>
  </si>
  <si>
    <t>Total general</t>
  </si>
  <si>
    <t xml:space="preserve">  Porcentaje de favorabilidad</t>
  </si>
  <si>
    <t>2. Resultados de la favorabilidad en la ejecución de controles en riesgos - TERRITORIALES</t>
  </si>
  <si>
    <t xml:space="preserve"> Conteo FAVORABLE   </t>
  </si>
  <si>
    <t xml:space="preserve"> Conteo 
No FAVORABLE  </t>
  </si>
  <si>
    <t xml:space="preserve">  Porcentaje de favorabilidad Territoriales  </t>
  </si>
  <si>
    <t xml:space="preserve"> Conteo FAVORABLE Territoriales</t>
  </si>
  <si>
    <t xml:space="preserve"> Conteo 
No Favorable Territoriales  </t>
  </si>
  <si>
    <t>Procesos evaluados</t>
  </si>
  <si>
    <t>Territorial evaluada</t>
  </si>
  <si>
    <t>Objetivo de Control Orientado a seguridad de la información: A.11.1.3 - Seguridad de oficinas, recintos e instalaciones
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"Lista de control y entrada de salida de equipos". En caso de detectar desviaciones el control es ejecutado por la secretaria de la subdirección quien también  tiene una copia de la llave.  
Evidencia: Lista de control de entrada y salida de equipos y/o registro de asistencia.</t>
  </si>
  <si>
    <t>Objetivo de Control Orientado a seguridad de la información: A.11.1.3 - Seguridad de oficinas, recintos e instalaciones
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
Evidencia: Solicitud de ingreso</t>
  </si>
  <si>
    <t>Objetivo de Control Orientado a seguridad de la información: A.11.1.2- Controles físicos de entrada
El Coordinador del GIT de Producción Cartográfica diligencia el formato "Préstamo de documentos" cada vez que un usuario le hace un requerimiento de información de forma presencial. En caso de que no se encuentre el Coordinador, la secretaria de la Subdirección puede ingresar al archivo y hacer el Préstamo de los documentos solicitados.
Evidencia: Formato "Préstamo de documentos" diligenciado</t>
  </si>
  <si>
    <t>Objetivo de Control Orientado a seguridad de la información:  A.8.2.2- Etiquetado de la información
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
Evidencia: Tablas de retención documental.</t>
  </si>
  <si>
    <t>Objetivo de Control Orientado a seguridad de la información: A.9.2.1 - Registro y cancelación del registro de usuarios
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
Evidencia: Correo electrónico de solicitud.</t>
  </si>
  <si>
    <t>Objetivo de Control Orientado a seguridad de la información: A.9.4.5 - Control de acceso a códigos fuente de programas
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
Evidencia: Tickets de la plataforma tecnológica  de TI asociados  a la solicitud de creación, modificación o inactivación de las cuentas de usuario.</t>
  </si>
  <si>
    <t>Objetivo de Control Orientado a seguridad de la información: A.8.1.3 - Uso aceptable de los activos
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
Evidencia: Correo electrónico con entrega de la firma espectral.</t>
  </si>
  <si>
    <t xml:space="preserve">Objetivo de Control Orientado a seguridad de la información: A.9.2.4 - Gestión de información de autenticación secreta de usuarios
El líder de Base de datos realiza un cambio de contraseñas de las bases de datos de los sistemas del usuario administrador con una periodicidad semestral. En caso de que no se pueda realizar el cambio de la contraseña se solicita el apoyo a la OIT.
Evidencia: Script de cambio de contraseñas </t>
  </si>
  <si>
    <t>Objetivo de Control Orientado a seguridad de la información: A.11.1.3 - Seguridad de oficinas, recintos e instalaciones
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
Evidencia: Memorando Interno - Oficio externo.</t>
  </si>
  <si>
    <t>Objetivo de Control Orientado a seguridad de la información: A.12.4.1 - Registro de eventos
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t>
  </si>
  <si>
    <t>Objetivo de Control Orientado a seguridad de la información: A.11.1.3 - Seguridad de oficinas, recintos e instalaciones
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Evidencia: Formatos Préstamo de documentos archivo de gestión diligenciados y correos electrónicos de remisión.</t>
  </si>
  <si>
    <t>Objetivo de Control Orientado a seguridad de la información: A.9.4.1 - Restricción de acceso a la información
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
Evidencia: Formato FO-GJU-PC01-01- Solicitud actualización normograma</t>
  </si>
  <si>
    <t>Incumplimiento de términos en los procesos Disciplinarios</t>
  </si>
  <si>
    <t xml:space="preserve">  Incumplimiento en la ejecución del presupuesto de inversión y en las metas proyecto y PND</t>
  </si>
  <si>
    <t>Posibilidad de incumplimiento de la meta de implementación del MIPG en la entidad</t>
  </si>
  <si>
    <t>DEP-5</t>
  </si>
  <si>
    <t>GAG-7</t>
  </si>
  <si>
    <t>Inoportunidad o imprecisión en la  difusión de la información de la gestión institucional</t>
  </si>
  <si>
    <t>Gestión del Conocimiento, Investigación e Innovación</t>
  </si>
  <si>
    <t>Posibilidad que se generen factores que afecten el cumplimiento del Plan de Trabajo  del Sistema de Gestión de Seguridad y Salud en el Trabajo para la vigencia 2021</t>
  </si>
  <si>
    <t>Posibilidad que se generen factores que afecten el cumplimiento del Plan de Previsión de Recursos Humanos para la vigencia 2021</t>
  </si>
  <si>
    <t>Posibilidad que se generen factores que afecten el cumplimiento del Plan Institucional de Capacitación para la vigencia 2021</t>
  </si>
  <si>
    <t>Manejo indebido de recursos financieros por parte de quienes los administran en la entidad, para beneficio propio o de terceros</t>
  </si>
  <si>
    <t>Solicitud o recepción de dádivas con el objetivo de agilizar o retrasar la entrega de un dato geodésico para beneficio propio o de un tercero</t>
  </si>
  <si>
    <t>Inoportunidad en la ejecución de mantenimientos preventivos de la infraestructura tecnológica de la entidad</t>
  </si>
  <si>
    <t>Seguimiento  y Evaluación Institucional</t>
  </si>
  <si>
    <t>Inoportuna atención a las peticiones, quejas, reclamos, denuncias y sugerencias, solicitados por los ciudadanos y grupos de interés en los diferentes canales de atención</t>
  </si>
  <si>
    <t>Posibilidad de recibir o solicitar
cualquier dádiva o beneficio a nombre propio o para
terceros, durante la prestación del servicio o la atención al ciudadano</t>
  </si>
  <si>
    <t>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Evidencia:  
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</si>
  <si>
    <t>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Evidencia: Acta de Comité de Gestión y desempeño reflejando el seguimiento del plan y/o alertas a los ordenadores del gasto (si aplica)</t>
  </si>
  <si>
    <t>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Evidencias: Correo con las alertas de cumplimiento de presupuesto de inversión y metas institucionales remitidas al ordenador del gasto.</t>
  </si>
  <si>
    <t>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Evidencia: Correo de aprobación de la viabilidad generada</t>
  </si>
  <si>
    <t>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Evidencia: Informe de gestión consolidado y entregado por la OAP con la información entregada por el responsable y/o correos electrónicos enviados por la Oficina Asesora de Planeación para la alineación con el informe de gestión.</t>
  </si>
  <si>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Evidencias: Pantallazos del control de formulación técnica y/o fichas EBI actualizadas para conocer la aceptación o rechazo de la propuesta de actualización del proyecto. </t>
  </si>
  <si>
    <t>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Evidencia: Comunicaciones, piezas gráficas, publicaciones realizadas y/o registros de asistencia; y Registro de los medios alternativos utilizados (si aplica).</t>
  </si>
  <si>
    <t>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Evidencia: Correo electrónico con la notificación de cierre de periodo y/o correo electrónico para corregir información (Si aplica).</t>
  </si>
  <si>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Evidencia: Reporte de usuarios registrados en los aplicativos de competencia del proceso de Direccionamiento Estratégico y Planeación, verificado por el responsable de la OAP. </t>
  </si>
  <si>
    <t>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Evidencia: Correo electrónico de Visto Bueno de la OAP para el cargue en SINERGIA o Correo electrónico de notificación de cargue por el responsable.</t>
  </si>
  <si>
    <t>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Evidencias: Planes institucionales articulados con MIPG y aprobados por el Comité.</t>
  </si>
  <si>
    <t>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Evidencias: Archivo de acciones consolidadas para la implementación del FURAG.</t>
  </si>
  <si>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Evidencias: Resultados del mecanismo de evaluación utilizado y/o material evidencia de la evaluación realizada. </t>
  </si>
  <si>
    <t>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Evidencias: Presentación del desempeño institucional a la Alta Dirección, Acta de Comité presentación de resultados y/o plan de acción establecido desde la Alta Dirección.</t>
  </si>
  <si>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Evidencia:  Matriz de identificación y cumplimiento legal Ambiental actualizada y/o Matriz de Identificación de aspectos y valoración de impactos ambientales actualizada; y Sensibilizaciones realizadas (si aplica). </t>
  </si>
  <si>
    <t>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Evidencia: Plan de Trabajo Ambiental con el seguimiento trimestral, incluyendo los ajustes a los que haya lugar.</t>
  </si>
  <si>
    <t>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Evidencia: Correo de reporte de cumplimiento de los controles operacionales de las matrices por la Dirección Territorial</t>
  </si>
  <si>
    <t>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Evidencia: Reporte del seguimiento de metas e indicadores y acciones evidenciados en el acta del Comité de Coordinación y registro de asistencia.</t>
  </si>
  <si>
    <t>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Evidencia: Listas de chequeo diligenciadas, la actualización de la documentación según aplique y soportes de la reinducción o cambio de actividad (si aplica).</t>
  </si>
  <si>
    <t>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Evidencia: Reporte mensual del estado de los proyectos o convenios y/o evidencias de reprocesos según aplique.</t>
  </si>
  <si>
    <t>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Evidencias: Formato Control de envío y recepción de muestras, planillas del correo certificado y soportes del seguimiento o solicitud de una nueva muestra (si aplica).</t>
  </si>
  <si>
    <t>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Evidencia: Listas de chequeo aplicadas y/o soportes de la reinducción (si aplica)</t>
  </si>
  <si>
    <t>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se informa al Coordinador del GIT del LNS para realizar el análisis de las causas y determinar las acciones que deben adelantar los responsables, entre las cuales puede ser la reinducción en puesto de trabajo. 
Evidencias: Informe de seguimiento de tiempos y movimientos del Sistema de Gestión Agrológica-SIGA y/o registro de asistencia a la reinducción (si aplica)</t>
  </si>
  <si>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Evidencia: Formato de Evaluación de las cartas control </t>
  </si>
  <si>
    <t>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Evidencia: Formato con el registro de Verificación de equipos e instrumentos auxiliares geodésicos y topográficos.</t>
  </si>
  <si>
    <t>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Evidencias: Formatos de listas de chequeo o de aseguramiento de la calidad</t>
  </si>
  <si>
    <t>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Evidencia: Informe de aprobación o rechazo del producto cartográfico</t>
  </si>
  <si>
    <t>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Evidencia: Correos electrónicos remitidos a las autoridades civiles y militares del lugar, documentos de autoridades civiles y militares (cuando aplique) y/o prórrogas al contrato (cuando aplique).</t>
  </si>
  <si>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Evidencia: Actas de reunión, correos electrónicos, grabaciones de reunión u otro material soporte de las mesas de trabajo realizadas. </t>
  </si>
  <si>
    <t>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Evidencia: Correo electrónico informando los resultados de la verificación de roles y usuarios.</t>
  </si>
  <si>
    <t>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Evidencia: Pantallazo y/o listado de las solicitudes del sistema GEOCARTO aprobadas.</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</si>
  <si>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</si>
  <si>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Evidencia: 
1. Direcciones Territoriales y Subdirección de Catastro (Sede Central): Cronograma de trabajo, Tableros de control, las listas de asistencia al seguimiento y/o actas de reunión.</t>
  </si>
  <si>
    <t>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Evidencia: 
1. Direcciones Territoriales: Listas de asistencia a reuniones de seguimiento y/o actas de reunión.
2. Subdirección de Catastro (Sede Central): Listas de asistencia a reuniones de seguimiento y/o actas de reunión.</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</si>
  <si>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</si>
  <si>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Evidencias: 
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t>
  </si>
  <si>
    <t>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Evidencias: Correo electrónico con la alerta mensual.</t>
  </si>
  <si>
    <t>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Evidencia: 
1. Sede Central y Direcciones Territoriales: Consolidado de observaciones del proceso en la plataforma SECOP II (si aplica).</t>
  </si>
  <si>
    <t xml:space="preserve">El responsable en el GIT de Gestión Contractual verificará el cumplimiento de los requisitos de la contratación y en caso de presentar inconsistencias se devolverá mediante lista de chequeo para las respectivas correcciones. 
Evidencia: Correo remitido (si aplica) o lista de chequeo.                                                                                              </t>
  </si>
  <si>
    <t>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Evidencia: Informes de inventario, actas, comprobantes de ajustes y/o notificaciones por correo electrónico.</t>
  </si>
  <si>
    <t>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Evidencias: Formato de inducción a contratistas diligenciado y firmado, registros de asistencia a socializaciones, material fotográfico y/o correos electrónicos remitidos.</t>
  </si>
  <si>
    <t>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Evidencia: Excel de inventarios chequeado y/o Reporte de conteos físicos comparado con el Excel de inventarios o el ERP.</t>
  </si>
  <si>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Evidencia: Verificación trimestral del Plan Anual de Adquisiciones del proceso con los servicios esenciales  y/o correo que evidencie la solicitud de modificaciones al PAA (Si aplica). </t>
  </si>
  <si>
    <t>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Evidencia: Control del formato Solicitud de servicios de transporte (físico o digital) correctamente diligenciado y debidamente autorizado a través de firma, correo electrónico u aprobación digital a través de la herramienta de gestión de soporte técnico.</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</si>
  <si>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</si>
  <si>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</si>
  <si>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Evidencia: Correos remitidos a los dueños de los activos de información con el reporte adjunto y/o caso de GLPI generado por el dueño de los activos de información en caso de que existan modificaciones aplicables o novedades a revisar. </t>
  </si>
  <si>
    <t>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Evidencia: Informe mensual consolidado de seguimiento al Plan de Acción Anual (PAA) y/o correos lectrónicos de entrega de informes</t>
  </si>
  <si>
    <t>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Evidencia: Reporte de pendientes del aplicativo de correspondencia y/o correos electrónicos informando las peticiones pendientes (según sea el caso).</t>
  </si>
  <si>
    <t>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Evidencias: Reporte y/o correo electrónico remitido al líder del proceso con la validación documental</t>
  </si>
  <si>
    <t>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Evidencia: Reporte de solicitudes de GLPI asociadas con la gestión de permisos de acceso y control de usuarios (cuando aplique).</t>
  </si>
  <si>
    <t>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Evidencia: Acta de reunión de seguimiento.</t>
  </si>
  <si>
    <t>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Evidencia: Informe de resultados de las encuestas de satisfacción, encuestas de satisfacción de los estudiantes y/o memorando solicitando las mejoras al proceso de Gestión de Servicios Administrativos (si aplica)</t>
  </si>
  <si>
    <t>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Evidencias: Hoja de vida de equipos espectroradiómetros donde se relacionan calibraciones y mantenimientos, registro de captura de campo de las firmas espectrales y/o certificado de calibraciones de los equipos conforme a la fecha programada.</t>
  </si>
  <si>
    <t>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Evidencia: Correo electrónico o comunicación solicitando la adquisición de la nueva versión del software y/o el estado del soffware para la operación</t>
  </si>
  <si>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Evidencias:  
Informe mensual soportado con las evidencias en DRIVE y/o reporte del indicador de cumplimiento. </t>
  </si>
  <si>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Evidencias:  Informe mensual soportado con las evidencias en DRIVE y/o reporte del indicador de cumplimiento. </t>
  </si>
  <si>
    <t>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Evidencias: Registros de asistencia y actas de reunión. Para el caso de incumplimiento envío correos electrónicos.</t>
  </si>
  <si>
    <t>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Evidencias: Presentación de las Tablas de Retención Documental para el proceso de convalidadas.</t>
  </si>
  <si>
    <t>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Evidencias: Lista de asistencia y material presentado</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</si>
  <si>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</si>
  <si>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t>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Evidencia: Documentos soporte de los registros presupuestales</t>
  </si>
  <si>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Evidencia: Listado de movimiento de bancos, informes de ventas, informe de cartera por edades y comunicaciones electrónicas. </t>
  </si>
  <si>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Evidencia: Cuadro de ingresos actualizado y/o comprobantes contables (si aplica). </t>
  </si>
  <si>
    <t>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Evidencia: Registros de depuración de saldos y Conciliaciones bancarias realizadas.</t>
  </si>
  <si>
    <t>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Evidencia: Documento de legalización de caja menor.</t>
  </si>
  <si>
    <t>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Evidencia: Documentos soporte de autorización de gastos con firmas.</t>
  </si>
  <si>
    <t>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Evidencia: Matriz de seguimiento a la Red MAGNA-ECO</t>
  </si>
  <si>
    <t>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Evidencia: Registro del formato 'Seguimiento de cálculos geodésicos'.</t>
  </si>
  <si>
    <t>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Evidencia: Incidencia en GLPI sobre el reporte de la falla dirigido a la Oficina de Informática y Telecomunicaciones y/o matriz de control de novedades mensual</t>
  </si>
  <si>
    <t>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Evidencia: Archivo de estaciones procesadas CP IGA Bernese 5.2 con el nombre y cargo de la persona que realizó la revisión del cálculo de las coordenadas, y/o correo electrónico como evidencia de la comunicación de las inconformidades del cálculo y su corrección (si aplica).</t>
  </si>
  <si>
    <t>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Evidencia: Reporte semanal de los parámetros de ejecución generados por el BPE de Bernese</t>
  </si>
  <si>
    <t>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Evidencia: Formato de revisión de equipos</t>
  </si>
  <si>
    <t>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Evidencia: Reporte del seguimiento mensual a los tiempos de la información publicada en la página web  y/o comunicación realizada a la Oficina de Control Disciplinario (Si aplica el caso).</t>
  </si>
  <si>
    <t>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Evidencia: Registro o evidencia de asistencia a las reuniones y versiones de documentos con observaciones.</t>
  </si>
  <si>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Evidencias: Reporte de GLPI con la asignación de permisos al servidor NETAP y/o correos electrónicos remitidos (si aplica) </t>
  </si>
  <si>
    <t>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Evidencia: Memorando o correo electrónico informando la situación (si aplica).</t>
  </si>
  <si>
    <t>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Evidencia: Documentos de investigación versionados con control de cambios y/o correos electrónicos con la revisión del informe final de deslindes.</t>
  </si>
  <si>
    <t>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Evidencia: Correo electrónico que evidencia la realización de la revisión de los procedimientos, procedimientos actualizados cuando aplique y/o plan de trabajo para la actualización de documentos</t>
  </si>
  <si>
    <t>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Evidencia: Herramientas para el seguimiento del plan de acción y proyectos de inversión, y/o correo electrónico enviando con el seguimiento.</t>
  </si>
  <si>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Evidencias: Plan anual de adquisiciones con las necesidades de personal y demás recursos necesarios y correo electrónico enviando el plan </t>
  </si>
  <si>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Evidencia: Reporte de la herramienta de gestión de soporte técnico - GLPI con la información incluyendo las solicitudes en estado 'No resuelto'. </t>
  </si>
  <si>
    <t>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Evidencia: Cronograma de mantenimiento con seguimiento y/o control registro de mantenimientos</t>
  </si>
  <si>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Evidencia: Correo electrónico con el reporte de la novedad o falla y/o reporte de la verificación aleatoria de la infraestructura tecnológica realizada.
</t>
  </si>
  <si>
    <t>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Evidencia:  Reportes de solicitudes de permisos de acceso a las bases de datos institucionales</t>
  </si>
  <si>
    <t>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Evidencia: Reportes de solicitudes de permisos de acceso a la base de datos Cobol debidamente autorizadas por el Jefe de Conservación.</t>
  </si>
  <si>
    <t>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Evidencia: 
1. Formato diligenciado "Control de estado de procesos judiciales" vigente y el informe consolidado con el estado de procesos judiciales (Sede central)
2. Formato diligenciado "Control de estado de procesos judiciales" vigente (Direcciones Territoriales)</t>
  </si>
  <si>
    <t>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Evidencia: Convocatoria a través de correo electrónico, acta de reunión, agenda y/o pantallazo de los participantes (convocatoria virtual)</t>
  </si>
  <si>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Evidencia: Correo electrónico remitido al abogado y recibido con la manifestación. </t>
  </si>
  <si>
    <t>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Evidencia: Correo de envío del proyecto de Acto Administrativo al proceso de Difusión y Mercadeo para publicación en la página web; y/o link de publicación del Acto Administrativo.</t>
  </si>
  <si>
    <t>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Evidencia: Correo electrónico de verificación por parte del responsable de la Oficina de Control Interno al Jefe de la OCI</t>
  </si>
  <si>
    <t>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Evidencia: Correo electrónico de seguimiento desde el GIT de Servicio al Ciudadano</t>
  </si>
  <si>
    <t>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Evidencia: Reporte de las encuestas respondidas por los usuarios y/o correo electrónico con el seguimiento realizado al Coordinador GIT Servicio al Ciudadano.</t>
  </si>
  <si>
    <t>Control 1 - Primer trimestre</t>
  </si>
  <si>
    <t>Control 2 - Primer trimestre</t>
  </si>
  <si>
    <t>Control 3 - Primer trimestre</t>
  </si>
  <si>
    <t>Control 4 - Primer trimestre</t>
  </si>
  <si>
    <t>Guajira</t>
  </si>
  <si>
    <t>Valle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</si>
</sst>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4"/>
      <color rgb="FF44546A"/>
      <name val="Calibri"/>
      <family val="2"/>
      <scheme val="minor"/>
    </font>
    <font>
      <sz val="12"/>
      <color rgb="FF44546A"/>
      <name val="Calibri"/>
      <family val="2"/>
      <scheme val="minor"/>
    </font>
    <font>
      <b/>
      <sz val="12"/>
      <color rgb="FF44546A"/>
      <name val="Calibri"/>
      <family val="2"/>
      <scheme val="minor"/>
    </font>
    <font>
      <b/>
      <sz val="9"/>
      <color theme="1"/>
      <name val="Calibri"/>
      <family val="2"/>
      <scheme val="minor"/>
    </font>
  </fonts>
  <fills count="10">
    <fill>
      <patternFill patternType="none"/>
    </fill>
    <fill>
      <patternFill patternType="gray125"/>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7030A0"/>
        <bgColor indexed="64"/>
      </patternFill>
    </fill>
    <fill>
      <patternFill patternType="solid">
        <fgColor theme="8" tint="-0.499984740745262"/>
        <bgColor indexed="64"/>
      </patternFill>
    </fill>
    <fill>
      <patternFill patternType="solid">
        <fgColor theme="5"/>
        <bgColor indexed="64"/>
      </patternFill>
    </fill>
    <fill>
      <patternFill patternType="solid">
        <fgColor theme="4" tint="-0.499984740745262"/>
        <bgColor indexed="64"/>
      </patternFill>
    </fill>
    <fill>
      <patternFill patternType="solid">
        <fgColor theme="9"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43">
    <xf numFmtId="0" fontId="0" fillId="0" borderId="0" xfId="0"/>
    <xf numFmtId="0" fontId="0" fillId="0" borderId="0" xfId="0" applyAlignment="1">
      <alignment horizontal="center"/>
    </xf>
    <xf numFmtId="0" fontId="2" fillId="6" borderId="0" xfId="0" applyFont="1" applyFill="1" applyAlignment="1">
      <alignment horizontal="center" vertical="center"/>
    </xf>
    <xf numFmtId="0" fontId="2" fillId="6" borderId="1" xfId="0" applyFont="1" applyFill="1" applyBorder="1" applyAlignment="1">
      <alignment horizontal="center" vertical="center"/>
    </xf>
    <xf numFmtId="10" fontId="2" fillId="6" borderId="1"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10" fontId="3" fillId="0" borderId="1" xfId="0" applyNumberFormat="1" applyFont="1" applyBorder="1" applyAlignment="1">
      <alignment horizontal="center" vertical="center" wrapText="1"/>
    </xf>
    <xf numFmtId="0" fontId="3" fillId="0" borderId="2" xfId="0" applyFont="1" applyBorder="1" applyAlignment="1">
      <alignment horizontal="left" vertical="center" wrapText="1"/>
    </xf>
    <xf numFmtId="0" fontId="1" fillId="0" borderId="0" xfId="0" applyFont="1"/>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10" fontId="3" fillId="0" borderId="4"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8" borderId="0" xfId="0" applyFont="1" applyFill="1" applyAlignment="1">
      <alignment horizontal="center" vertical="center" wrapText="1"/>
    </xf>
    <xf numFmtId="0" fontId="3" fillId="2" borderId="1"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wrapText="1"/>
    </xf>
    <xf numFmtId="0" fontId="6" fillId="0" borderId="0" xfId="0" applyFont="1" applyAlignment="1">
      <alignment horizontal="center"/>
    </xf>
    <xf numFmtId="0" fontId="7" fillId="0" borderId="0" xfId="0" applyFont="1" applyAlignment="1">
      <alignment vertical="center"/>
    </xf>
    <xf numFmtId="0" fontId="6" fillId="0" borderId="0" xfId="0" applyFont="1"/>
    <xf numFmtId="0" fontId="6" fillId="0" borderId="0" xfId="0" applyFont="1" applyAlignment="1">
      <alignment vertical="center"/>
    </xf>
    <xf numFmtId="0" fontId="5" fillId="0" borderId="0" xfId="0" applyFont="1"/>
    <xf numFmtId="0" fontId="10" fillId="0" borderId="0" xfId="0" applyFont="1"/>
    <xf numFmtId="0" fontId="0" fillId="0" borderId="0" xfId="0" applyAlignment="1">
      <alignment horizontal="left"/>
    </xf>
    <xf numFmtId="0" fontId="0" fillId="0" borderId="0" xfId="0" pivotButton="1" applyAlignment="1">
      <alignment horizontal="center" vertical="center" wrapText="1"/>
    </xf>
    <xf numFmtId="0" fontId="0" fillId="0" borderId="0" xfId="0" applyAlignment="1">
      <alignment horizontal="center" vertical="center" wrapText="1"/>
    </xf>
    <xf numFmtId="0" fontId="11" fillId="0" borderId="0" xfId="0" applyFont="1"/>
    <xf numFmtId="0" fontId="5" fillId="0" borderId="0" xfId="0" applyFont="1" applyAlignment="1">
      <alignment horizontal="center" vertical="center" wrapText="1"/>
    </xf>
    <xf numFmtId="9" fontId="5" fillId="0" borderId="0" xfId="1" applyFont="1"/>
    <xf numFmtId="0" fontId="8" fillId="0" borderId="0" xfId="0" applyFont="1" applyAlignment="1">
      <alignment horizontal="center"/>
    </xf>
    <xf numFmtId="0" fontId="9" fillId="0" borderId="0" xfId="0" applyFont="1" applyAlignment="1">
      <alignment horizontal="center"/>
    </xf>
    <xf numFmtId="0" fontId="0" fillId="0" borderId="0" xfId="0" applyNumberFormat="1" applyAlignment="1">
      <alignment horizontal="center"/>
    </xf>
    <xf numFmtId="9" fontId="5" fillId="0" borderId="0" xfId="0" applyNumberFormat="1" applyFont="1" applyAlignment="1">
      <alignment horizontal="center"/>
    </xf>
    <xf numFmtId="0" fontId="3" fillId="0" borderId="0" xfId="0" applyFont="1"/>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horizontal="center" vertical="center"/>
    </xf>
  </cellXfs>
  <cellStyles count="2">
    <cellStyle name="Normal" xfId="0" builtinId="0"/>
    <cellStyle name="Porcentaje" xfId="1" builtinId="5"/>
  </cellStyles>
  <dxfs count="162">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thin">
          <color rgb="FF000000"/>
        </right>
        <bottom style="thin">
          <color rgb="FF000000"/>
        </bottom>
      </border>
    </dxf>
    <dxf>
      <font>
        <strike val="0"/>
        <outline val="0"/>
        <shadow val="0"/>
        <u val="none"/>
        <vertAlign val="baseline"/>
        <sz val="11"/>
        <color auto="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rgb="FF7030A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numFmt numFmtId="13" formatCode="0%"/>
    </dxf>
    <dxf>
      <alignment horizontal="center"/>
    </dxf>
    <dxf>
      <alignment horizontal="center"/>
    </dxf>
    <dxf>
      <alignment vertical="center"/>
    </dxf>
    <dxf>
      <alignment vertical="center"/>
    </dxf>
    <dxf>
      <alignment horizontal="center"/>
    </dxf>
    <dxf>
      <alignment horizontal="center"/>
    </dxf>
    <dxf>
      <alignment wrapText="1"/>
    </dxf>
    <dxf>
      <alignment wrapText="1"/>
    </dxf>
    <dxf>
      <font>
        <b/>
      </font>
    </dxf>
    <dxf>
      <font>
        <b/>
      </font>
    </dxf>
    <dxf>
      <alignment horizontal="center"/>
    </dxf>
    <dxf>
      <numFmt numFmtId="13" formatCode="0%"/>
    </dxf>
    <dxf>
      <alignment horizontal="center"/>
    </dxf>
    <dxf>
      <alignment horizontal="center"/>
    </dxf>
    <dxf>
      <font>
        <b/>
      </font>
    </dxf>
    <dxf>
      <font>
        <b/>
      </font>
    </dxf>
    <dxf>
      <alignment horizontal="center"/>
    </dxf>
    <dxf>
      <alignment horizontal="center"/>
    </dxf>
    <dxf>
      <alignment vertical="center"/>
    </dxf>
    <dxf>
      <alignment vertical="center"/>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86413</xdr:colOff>
      <xdr:row>0</xdr:row>
      <xdr:rowOff>153520</xdr:rowOff>
    </xdr:from>
    <xdr:to>
      <xdr:col>1</xdr:col>
      <xdr:colOff>651622</xdr:colOff>
      <xdr:row>4</xdr:row>
      <xdr:rowOff>61022</xdr:rowOff>
    </xdr:to>
    <xdr:pic>
      <xdr:nvPicPr>
        <xdr:cNvPr id="2" name="Imagen 1">
          <a:extLst>
            <a:ext uri="{FF2B5EF4-FFF2-40B4-BE49-F238E27FC236}">
              <a16:creationId xmlns:a16="http://schemas.microsoft.com/office/drawing/2014/main" id="{FB29A008-BA41-4C2F-9352-5B77693E8B70}"/>
            </a:ext>
          </a:extLst>
        </xdr:cNvPr>
        <xdr:cNvPicPr>
          <a:picLocks noChangeAspect="1"/>
        </xdr:cNvPicPr>
      </xdr:nvPicPr>
      <xdr:blipFill>
        <a:blip xmlns:r="http://schemas.openxmlformats.org/officeDocument/2006/relationships" r:embed="rId1"/>
        <a:stretch>
          <a:fillRect/>
        </a:stretch>
      </xdr:blipFill>
      <xdr:spPr>
        <a:xfrm>
          <a:off x="305488" y="153520"/>
          <a:ext cx="565209" cy="774277"/>
        </a:xfrm>
        <a:prstGeom prst="rect">
          <a:avLst/>
        </a:prstGeom>
      </xdr:spPr>
    </xdr:pic>
    <xdr:clientData/>
  </xdr:twoCellAnchor>
  <xdr:twoCellAnchor>
    <xdr:from>
      <xdr:col>1</xdr:col>
      <xdr:colOff>715496</xdr:colOff>
      <xdr:row>4</xdr:row>
      <xdr:rowOff>175373</xdr:rowOff>
    </xdr:from>
    <xdr:to>
      <xdr:col>4</xdr:col>
      <xdr:colOff>1655742</xdr:colOff>
      <xdr:row>7</xdr:row>
      <xdr:rowOff>11206</xdr:rowOff>
    </xdr:to>
    <xdr:sp macro="" textlink="">
      <xdr:nvSpPr>
        <xdr:cNvPr id="3" name="Text Box 21">
          <a:extLst>
            <a:ext uri="{FF2B5EF4-FFF2-40B4-BE49-F238E27FC236}">
              <a16:creationId xmlns:a16="http://schemas.microsoft.com/office/drawing/2014/main" id="{A4EC3A78-AA06-4C42-821F-09B2C7948B59}"/>
            </a:ext>
          </a:extLst>
        </xdr:cNvPr>
        <xdr:cNvSpPr txBox="1">
          <a:spLocks noChangeArrowheads="1"/>
        </xdr:cNvSpPr>
      </xdr:nvSpPr>
      <xdr:spPr bwMode="auto">
        <a:xfrm>
          <a:off x="949358" y="1026631"/>
          <a:ext cx="7581924" cy="40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100" b="0">
              <a:solidFill>
                <a:schemeClr val="tx2"/>
              </a:solidFill>
              <a:latin typeface="+mn-lt"/>
            </a:rPr>
            <a:t>Presentar los resultados definitivos de la evaluación al seguimiento de controles en riesgos acumulado al 31 de diciembre del 2020 desde los procesos a nivel central y las Direcciones Territoriales.</a:t>
          </a:r>
        </a:p>
      </xdr:txBody>
    </xdr:sp>
    <xdr:clientData/>
  </xdr:twoCellAnchor>
  <xdr:twoCellAnchor>
    <xdr:from>
      <xdr:col>1</xdr:col>
      <xdr:colOff>762000</xdr:colOff>
      <xdr:row>1</xdr:row>
      <xdr:rowOff>3923</xdr:rowOff>
    </xdr:from>
    <xdr:to>
      <xdr:col>10</xdr:col>
      <xdr:colOff>161925</xdr:colOff>
      <xdr:row>3</xdr:row>
      <xdr:rowOff>180975</xdr:rowOff>
    </xdr:to>
    <xdr:sp macro="" textlink="">
      <xdr:nvSpPr>
        <xdr:cNvPr id="6" name="Text Box 21">
          <a:extLst>
            <a:ext uri="{FF2B5EF4-FFF2-40B4-BE49-F238E27FC236}">
              <a16:creationId xmlns:a16="http://schemas.microsoft.com/office/drawing/2014/main" id="{19693604-CCD9-4B5C-ADC9-C945BF92D542}"/>
            </a:ext>
          </a:extLst>
        </xdr:cNvPr>
        <xdr:cNvSpPr txBox="1">
          <a:spLocks noChangeArrowheads="1"/>
        </xdr:cNvSpPr>
      </xdr:nvSpPr>
      <xdr:spPr bwMode="auto">
        <a:xfrm>
          <a:off x="981075" y="242048"/>
          <a:ext cx="7639050" cy="6152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200" b="1" i="0" u="none" strike="noStrike" kern="1200">
              <a:solidFill>
                <a:schemeClr val="tx2"/>
              </a:solidFill>
              <a:effectLst/>
              <a:latin typeface="Arial" panose="020B0604020202020204" pitchFamily="34" charset="0"/>
              <a:ea typeface="+mn-ea"/>
              <a:cs typeface="+mn-cs"/>
            </a:rPr>
            <a:t>Reporte resultados del seguimiento en la aplicación de controles en riesgos</a:t>
          </a:r>
          <a:r>
            <a:rPr lang="es-CO" sz="1200"/>
            <a:t> </a:t>
          </a:r>
        </a:p>
        <a:p>
          <a:pPr algn="just" eaLnBrk="1" hangingPunct="1">
            <a:spcBef>
              <a:spcPct val="50000"/>
            </a:spcBef>
            <a:buFont typeface="Wingdings" panose="05000000000000000000" pitchFamily="2" charset="2"/>
            <a:buNone/>
          </a:pPr>
          <a:r>
            <a:rPr lang="es-CO" altLang="es-CO" sz="1200" b="0" i="1">
              <a:solidFill>
                <a:schemeClr val="tx2"/>
              </a:solidFill>
              <a:latin typeface="+mn-lt"/>
            </a:rPr>
            <a:t>Primer</a:t>
          </a:r>
          <a:r>
            <a:rPr lang="es-CO" altLang="es-CO" sz="1200" b="0" i="1" baseline="0">
              <a:solidFill>
                <a:schemeClr val="tx2"/>
              </a:solidFill>
              <a:latin typeface="+mn-lt"/>
            </a:rPr>
            <a:t> trimestre 2021</a:t>
          </a:r>
          <a:r>
            <a:rPr lang="es-CO" altLang="es-CO" sz="1200" b="0" i="1">
              <a:solidFill>
                <a:schemeClr val="tx2"/>
              </a:solidFill>
              <a:latin typeface="+mn-lt"/>
            </a:rPr>
            <a:t>- Acumulado al 31 de marzo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Leonardo" refreshedDate="44362.222525462967" createdVersion="6" refreshedVersion="7" minRefreshableVersion="3" recordCount="75" xr:uid="{8012EB19-4790-4191-8806-5EF4A093570A}">
  <cacheSource type="worksheet">
    <worksheetSource ref="A3:AA78" sheet="Procesos"/>
  </cacheSource>
  <cacheFields count="28">
    <cacheField name="ID" numFmtId="0">
      <sharedItems/>
    </cacheField>
    <cacheField name="Proceso" numFmtId="0">
      <sharedItems count="22">
        <s v="Control Disciplinario"/>
        <s v="Direccionamiento Estratégico y Planeación"/>
        <s v="Gestión Agrológica"/>
        <s v="Gestión Cartográfica"/>
        <s v="Gestión Catastral"/>
        <s v="Gestión Contractual"/>
        <s v="Gestión de Comunicaciones y Mercadeo"/>
        <s v="Gestión de Servicios Administrativos"/>
        <s v="Gestión de Tecnologías de la Información"/>
        <s v="Gestión del Conocimiento, Investigación e Innovación"/>
        <s v="Gestión del Talento Humano"/>
        <s v="Gestión Documental"/>
        <s v="Gestión Financiera"/>
        <s v="Gestión Geodésica"/>
        <s v="Gestión Geográfica"/>
        <s v="Gestión Informática de Soporte"/>
        <s v="Gestión Jurídica"/>
        <s v="Regulación"/>
        <s v="Seguimiento  y Evaluación Institucional"/>
        <s v="Servicio al Ciudadano y Participación"/>
        <s v="Seguimiento y Evaluación Institucional" u="1"/>
        <s v="Gestión del Conocimiento, Investigación e Innovación " u="1"/>
      </sharedItems>
    </cacheField>
    <cacheField name="Riesgo" numFmtId="0">
      <sharedItems count="72" longText="1">
        <s v="Incumplimiento de términos en los procesos Disciplinarios"/>
        <s v="Actos indebidos por acción u omisión para favorecer a Funcionarios o exfuncionarios en el desarrollo del proceso disciplinario"/>
        <s v="  Incumplimiento en la ejecución del presupuesto de inversión y en las metas proyecto y PND"/>
        <s v="Desarticulación de los elementos del Plan Estratégico Institucional (PEI) con los planes y proyectos del IGAC"/>
        <s v="Inconsistencias en la información reportada en los aplicativos internos y externos de la entidad"/>
        <s v="Posibilidad de incumplimiento de la meta de implementación del MIPG en la entidad"/>
        <s v=" Gestión inadecuada de los impactos ambientales generados por la entidad"/>
        <s v="Incumplimiento en la elaboración de los productos programados en el proceso de Gestión Agrológica"/>
        <s v="Calidad deficiente de los productos generados por la Gestión Agrológica"/>
        <s v="Pérdida de la muestra de suelos"/>
        <s v="Parcialidad en las actividades del Laboratorio Nacional de Suelos"/>
        <s v="Alteración de los resultados de los productos agrológicos para beneficio propio o de un tercero"/>
        <s v="Pérdida de Confidencialidad, Integridad y Disponibilidad de los activos de información "/>
        <s v="Incumplimiento de las especificaciones y estándares de producción cartográfica"/>
        <s v="Incumplimiento de los tiempos programados para la atención de requerimientos de usuarios internos y externos en la producción, actualización y disposición de información cartográfica básica"/>
        <s v="Recibir dádivas para alterar u omitir información en las diferentes etapas del proceso de producción cartográfica básica para beneficio propio o de un particular."/>
        <s v="Pérdida de Integridad y Disponibilidad del activo de información"/>
        <s v="Pérdida de Confidencialidad, Integridad y Disponibilidad del activo de información "/>
        <s v="Pérdida de Integridad y Disponibilidad del activo de información "/>
        <s v="Incumplimiento de los estándares de producción (calidad) en la prestación del servicio público Catastral por excepción"/>
        <s v="Inoportunidad en los tiempos establecidos para la entrega de los productos resultados del  proceso de formación y actualización catastral con los municipios en jurisdicción del IGAC"/>
        <s v="Inoportunidad en los tiempos establecidos para la entrega de los avalúos comerciales"/>
        <s v="Solicitar o recibir dinero o dádivas por la realización u omisión de actos en la prestación de servicios o trámites catastrales, con el propósito de beneficiar a un particular."/>
        <s v="Pérdida de Disponibilidad, Confidencialidad e Integridad del activo de información"/>
        <s v="Inadecuada supervisión de contratos de adquisición de bienes, obras y servicios "/>
        <s v="Manipulación del proceso contractual  para beneficio particular o de terceros en la adjudicación de un contrato"/>
        <s v="Pérdida de bienes de las instalaciones del Almacén del IGAC"/>
        <s v="Inoportunidad o imprecisión en la  difusión de la información de la gestión institucional"/>
        <s v="Generación de gastos innecesarios en la producción de publicaciones no requeridas por los usuarios"/>
        <s v="Manipulación y/o sustracción de la información misional que maneja el proceso, para beneficio propio y/o de un particular"/>
        <s v="Inoportunidad en la prestación de servicios administrativos y/o infraestructura física para el funcionamiento de la entidad"/>
        <s v="Posibilidad de uso del servicio de transporte del IGAC para actividades personales o que beneficien a terceros diferentes a temas laborales"/>
        <s v="Inoportunidad en la entrega de las necesidades de las soluciones informáticas requeridas por la entidad para el cumplimiento de sus objetivos"/>
        <s v="Indisponibilidad de infraestructura tecnológica para soportar los servicios de TI requeridos  por la entidad"/>
        <s v="Posibilidad de uso de infraestructura tecnológica para fines personales o comerciales"/>
        <s v="Pérdida de Integridad y Disponibilidad _x000a_de los activos de información "/>
        <s v="Inoportunidad en la prestación de servicios o en la entrega de productos"/>
        <s v="Posibilidad de recibir o solicitar cualquier dádiva o beneficio a nombre propio o de terceros con el fin de obtener información reservada o clasificada, conseguir un resultado de un proyecto de investigación antes de ser publicado o adquirir un título de postgrado."/>
        <s v="Posibilidad de entregar un  producto o prestar un  servicio que no cumpla con las especificaciones técnicas establecidas o con las necesidades y expectativas de los usuarios"/>
        <s v="Pérdida de Confidencialidad, Integridad y Disponibilidad de los activos de información"/>
        <s v="Posibilidad que se generen factores que afecten el cumplimiento del Plan de Trabajo  del Sistema de Gestión de Seguridad y Salud en el Trabajo para la vigencia 2021"/>
        <s v="Posibilidad que se generen factores que afecten el cumplimiento del Plan de Previsión de Recursos Humanos para la vigencia 2021"/>
        <s v="Posibilidad que se generen factores que afecten el cumplimiento del Plan Institucional de Capacitación para la vigencia 2021"/>
        <s v="Pérdida de Confidencialidad, Integridad y Disponibilidad de la información "/>
        <s v="Inoportunidad en la actualización e implementación de los instrumentos archivísticos"/>
        <s v="Pérdida de la memoria institucional"/>
        <s v="Sustracción, eliminación o manipulación indebida de la documentación en el Archivo Central para beneficio particular o de terceros"/>
        <s v="Registros presupuestales, contables y de tesorería generados inoportunamente"/>
        <s v="Registros presupuestales, contables y de tesorería que no coincidan con la realidad"/>
        <s v="Manejo indebido de recursos financieros por parte de quienes los administran en la entidad, para beneficio propio o de terceros"/>
        <s v="Inoportunidad en la entrega y publicación de la información geodésica a los usuarios"/>
        <s v="Incumplimiento de estándares de calidad nacionales e internacionales en la generación de información geodésica"/>
        <s v="Solicitud o recepción de dádivas con el objetivo de agilizar o retrasar la entrega de un dato geodésico para beneficio propio o de un tercero"/>
        <s v="Pérdida de Disponibilidad de los activos de información "/>
        <s v="Solicitud o recibimiento de dádivas para generar lineamientos geográficos, certificados o  deslindes que no cumplan con la normatividad vigente,  estándares  o especificaciones técnicas para beneficio propio o de un tercero"/>
        <s v="Manipulación y/o sustracción indebida de información  geográfica durante el proceso  previo a su publicación o presentación de resultados, para beneficio propio o de un tercero."/>
        <s v="Incumplimiento de la normatividad, estándares y/o procedimientos de información geográfica en la generación, actualización y publicación de metodologías, estudios e investigaciones geográficas, deslindes y de la delimitación de entidades territoriales"/>
        <s v="Incumplimiento en los tiempos programados para la generación, actualización y publicación de metodologías, estudios e investigaciones geográficas, deslindes y delimitación de las entidades territoriales."/>
        <s v="Incumplimiento en los acuerdos de niveles de servicio establecidos en el catálogo de servicios de TI"/>
        <s v="Inoportunidad en la ejecución de mantenimientos preventivos de la infraestructura tecnológica de la entidad"/>
        <s v="Posibilidad de otorgar accesos a la infraestructura tecnológica sin seguir procedimientos  formales para favorecer a un tercero "/>
        <s v="Inoportunidad  en la respuesta a los requerimientos en procesos judiciales"/>
        <s v="Respuesta indebida o fuera de los términos legales a los  procesos judiciales, para beneficiar los intereses de un tercero"/>
        <s v="Inobservancia de las actividades tendientes a expedir regulación normativa por parte de la Entidad"/>
        <s v="Declaratoria de inaplicación de la regulación expedida por la entidad"/>
        <s v="Pérdida de Confidencialidad, Integridad y Disponibilidad del activo de información"/>
        <s v="Incumplimiento del Programa Anual de Auditorias Internas de Gestión"/>
        <s v="Incumplimiento de alguna de las normas legales, técnicas y de la entidad durante el ejercicio de auditoria"/>
        <s v="Desarrollo de ejercicios auditores con resultados subjetivos y/o parciales"/>
        <s v="Omisión y/o encubrimiento deliberado durante la revisión y verificación _x000a_de situaciones irregulares conocidas y/o encontradas en el proceso auditor, para favorecimiento propio o de terceros"/>
        <s v="Inoportuna atención a las peticiones, quejas, reclamos, denuncias y sugerencias, solicitados por los ciudadanos y grupos de interés en los diferentes canales de atención"/>
        <s v="Posibilidad de recibir o solicitar_x000a_cualquier dádiva o beneficio a nombre propio o para_x000a_terceros, durante la prestación del servicio o la atención al ciudadano"/>
      </sharedItems>
    </cacheField>
    <cacheField name="Control 1" numFmtId="0">
      <sharedItems longText="1"/>
    </cacheField>
    <cacheField name="Meta" numFmtId="0">
      <sharedItems containsSemiMixedTypes="0" containsString="0" containsNumber="1" containsInteger="1" minValue="0" maxValue="90"/>
    </cacheField>
    <cacheField name="Ejecutado" numFmtId="0">
      <sharedItems containsSemiMixedTypes="0" containsString="0" containsNumber="1" containsInteger="1" minValue="0" maxValue="90"/>
    </cacheField>
    <cacheField name="Avance" numFmtId="0">
      <sharedItems containsMixedTypes="1" containsNumber="1" minValue="0" maxValue="1"/>
    </cacheField>
    <cacheField name="Concepto OCI" numFmtId="0">
      <sharedItems/>
    </cacheField>
    <cacheField name="Control 2" numFmtId="0">
      <sharedItems containsBlank="1" longText="1"/>
    </cacheField>
    <cacheField name="Meta2" numFmtId="0">
      <sharedItems containsString="0" containsBlank="1" containsNumber="1" containsInteger="1" minValue="0" maxValue="28"/>
    </cacheField>
    <cacheField name="Ejecutado3" numFmtId="0">
      <sharedItems containsString="0" containsBlank="1" containsNumber="1" containsInteger="1" minValue="0" maxValue="28"/>
    </cacheField>
    <cacheField name="Avance4" numFmtId="10">
      <sharedItems containsMixedTypes="1" containsNumber="1" minValue="0.83333333333333337" maxValue="1"/>
    </cacheField>
    <cacheField name="Concepto OCI6" numFmtId="0">
      <sharedItems containsBlank="1"/>
    </cacheField>
    <cacheField name="Control 3" numFmtId="0">
      <sharedItems containsBlank="1" longText="1"/>
    </cacheField>
    <cacheField name="Meta7" numFmtId="0">
      <sharedItems containsString="0" containsBlank="1" containsNumber="1" containsInteger="1" minValue="0" maxValue="426"/>
    </cacheField>
    <cacheField name="Ejecutado8" numFmtId="0">
      <sharedItems containsString="0" containsBlank="1" containsNumber="1" containsInteger="1" minValue="0" maxValue="426"/>
    </cacheField>
    <cacheField name="Avance9" numFmtId="0">
      <sharedItems containsMixedTypes="1" containsNumber="1" containsInteger="1" minValue="1" maxValue="1"/>
    </cacheField>
    <cacheField name="Concepto OCI11" numFmtId="0">
      <sharedItems containsBlank="1"/>
    </cacheField>
    <cacheField name="Control 4" numFmtId="0">
      <sharedItems containsBlank="1" longText="1"/>
    </cacheField>
    <cacheField name="Meta12" numFmtId="0">
      <sharedItems containsString="0" containsBlank="1" containsNumber="1" containsInteger="1" minValue="0" maxValue="12"/>
    </cacheField>
    <cacheField name="Ejecutado13" numFmtId="0">
      <sharedItems containsString="0" containsBlank="1" containsNumber="1" containsInteger="1" minValue="0" maxValue="12"/>
    </cacheField>
    <cacheField name="Avance14" numFmtId="10">
      <sharedItems containsMixedTypes="1" containsNumber="1" containsInteger="1" minValue="1" maxValue="1"/>
    </cacheField>
    <cacheField name="Concepto OCI16" numFmtId="0">
      <sharedItems containsBlank="1"/>
    </cacheField>
    <cacheField name="Conteo FAVORABLE" numFmtId="0">
      <sharedItems containsSemiMixedTypes="0" containsString="0" containsNumber="1" containsInteger="1" minValue="0" maxValue="4"/>
    </cacheField>
    <cacheField name="Conteo _x000a_No Favorable" numFmtId="0">
      <sharedItems containsSemiMixedTypes="0" containsString="0" containsNumber="1" containsInteger="1" minValue="0" maxValue="1"/>
    </cacheField>
    <cacheField name="Conteo SIN META" numFmtId="0">
      <sharedItems containsSemiMixedTypes="0" containsString="0" containsNumber="1" containsInteger="1" minValue="0" maxValue="4"/>
    </cacheField>
    <cacheField name="Conteo FAVORABLE ajustado" numFmtId="0">
      <sharedItems containsSemiMixedTypes="0" containsString="0" containsNumber="1" containsInteger="1" minValue="0" maxValue="4"/>
    </cacheField>
    <cacheField name="Porcentaje de favorabilidad" numFmtId="0" formula="'Conteo FAVORABLE ajustado'/ ('Conteo FAVORABLE ajustado'+'Conteo _x000a_No Favorable')"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Leonardo" refreshedDate="44362.222526157406" createdVersion="6" refreshedVersion="7" minRefreshableVersion="3" recordCount="330" xr:uid="{34BDE0BF-0816-4A25-8232-73561B32E962}">
  <cacheSource type="worksheet">
    <worksheetSource ref="A3:W333" sheet="Territoriales"/>
  </cacheSource>
  <cacheFields count="24">
    <cacheField name="ID" numFmtId="0">
      <sharedItems/>
    </cacheField>
    <cacheField name="Proceso" numFmtId="0">
      <sharedItems/>
    </cacheField>
    <cacheField name="Territorial" numFmtId="0">
      <sharedItems count="24">
        <s v="Atlántico"/>
        <s v="Bolívar"/>
        <s v="Boyacá"/>
        <s v="Caldas"/>
        <s v="Caquetá"/>
        <s v="Casanare"/>
        <s v="Cauca"/>
        <s v="Cesar"/>
        <s v="Córdoba"/>
        <s v="Cundinamarca"/>
        <s v="Guajira"/>
        <s v="Huila"/>
        <s v="Magdalena"/>
        <s v="Meta"/>
        <s v="Nariño"/>
        <s v="Norte de Santander"/>
        <s v="Quindío"/>
        <s v="Risaralda"/>
        <s v="Santander"/>
        <s v="Sucre"/>
        <s v="Tolima"/>
        <s v="Valle del Cauca"/>
        <s v="Valle" u="1"/>
        <s v="La Guajira" u="1"/>
      </sharedItems>
    </cacheField>
    <cacheField name="Riesgo" numFmtId="0">
      <sharedItems/>
    </cacheField>
    <cacheField name="Control 1" numFmtId="0">
      <sharedItems containsBlank="1" longText="1"/>
    </cacheField>
    <cacheField name="Meta" numFmtId="0">
      <sharedItems containsString="0" containsBlank="1" containsNumber="1" containsInteger="1" minValue="0" maxValue="91"/>
    </cacheField>
    <cacheField name="Ejecutado" numFmtId="0">
      <sharedItems containsString="0" containsBlank="1" containsNumber="1" containsInteger="1" minValue="0" maxValue="91"/>
    </cacheField>
    <cacheField name="Avance" numFmtId="10">
      <sharedItems containsMixedTypes="1" containsNumber="1" containsInteger="1" minValue="0" maxValue="1"/>
    </cacheField>
    <cacheField name="Concepto" numFmtId="0">
      <sharedItems containsBlank="1"/>
    </cacheField>
    <cacheField name="Control 2" numFmtId="0">
      <sharedItems containsBlank="1" longText="1"/>
    </cacheField>
    <cacheField name="Meta2" numFmtId="0">
      <sharedItems containsString="0" containsBlank="1" containsNumber="1" containsInteger="1" minValue="0" maxValue="114"/>
    </cacheField>
    <cacheField name="Ejecutado3" numFmtId="0">
      <sharedItems containsString="0" containsBlank="1" containsNumber="1" containsInteger="1" minValue="0" maxValue="114"/>
    </cacheField>
    <cacheField name="Avance4" numFmtId="10">
      <sharedItems containsMixedTypes="1" containsNumber="1" containsInteger="1" minValue="1" maxValue="1"/>
    </cacheField>
    <cacheField name="Concepto2" numFmtId="0">
      <sharedItems containsBlank="1"/>
    </cacheField>
    <cacheField name="Control 3" numFmtId="0">
      <sharedItems containsBlank="1" longText="1"/>
    </cacheField>
    <cacheField name="Meta7" numFmtId="0">
      <sharedItems containsString="0" containsBlank="1" containsNumber="1" containsInteger="1" minValue="0" maxValue="9"/>
    </cacheField>
    <cacheField name="Ejecutado8" numFmtId="0">
      <sharedItems containsString="0" containsBlank="1" containsNumber="1" containsInteger="1" minValue="0" maxValue="9"/>
    </cacheField>
    <cacheField name="Avance9" numFmtId="10">
      <sharedItems containsMixedTypes="1" containsNumber="1" containsInteger="1" minValue="1" maxValue="1"/>
    </cacheField>
    <cacheField name="Concepto3" numFmtId="0">
      <sharedItems containsBlank="1"/>
    </cacheField>
    <cacheField name="Conteo FAVORABLE" numFmtId="0">
      <sharedItems containsSemiMixedTypes="0" containsString="0" containsNumber="1" containsInteger="1" minValue="0" maxValue="3"/>
    </cacheField>
    <cacheField name="Conteo _x000a_No Favorable" numFmtId="0">
      <sharedItems containsSemiMixedTypes="0" containsString="0" containsNumber="1" containsInteger="1" minValue="0" maxValue="1"/>
    </cacheField>
    <cacheField name="Conteo SIN META" numFmtId="0">
      <sharedItems containsSemiMixedTypes="0" containsString="0" containsNumber="1" containsInteger="1" minValue="0" maxValue="1"/>
    </cacheField>
    <cacheField name="Conteo FAVORABLE ajustado" numFmtId="0">
      <sharedItems containsSemiMixedTypes="0" containsString="0" containsNumber="1" containsInteger="1" minValue="0" maxValue="3"/>
    </cacheField>
    <cacheField name="Porcentaje de favorabilidad Territoriales" numFmtId="0" formula="'Conteo FAVORABLE ajustado'/('Conteo FAVORABLE ajustado'+'Conteo _x000a_No Favorabl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
  <r>
    <s v="CDI-1"/>
    <x v="0"/>
    <x v="0"/>
    <s v="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_x000a__x000a_Evidencia:  _x000a_1. Registro de asistencia y/o Convocatoria a reunión vía correo electrónico donde se verifica el estado del expediente. (Control de Legalidad)_x000a_2. Comunicaciones Internas enviadas por correo electrónico con información sobre la normatividad disciplinaria vigente y el código de ética"/>
    <n v="0"/>
    <n v="1"/>
    <s v=""/>
    <s v="Concepto Favorable"/>
    <m/>
    <m/>
    <m/>
    <s v=""/>
    <m/>
    <m/>
    <m/>
    <m/>
    <s v=""/>
    <m/>
    <m/>
    <m/>
    <m/>
    <s v=""/>
    <m/>
    <n v="1"/>
    <n v="0"/>
    <n v="0"/>
    <n v="1"/>
  </r>
  <r>
    <s v="CDI-2"/>
    <x v="0"/>
    <x v="1"/>
    <s v="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_x000a__x000a_Evidencia:  _x000a_1. Registro de asistencia y/o Convocatoria a reunión vía correo electrónico donde se verifica el estado del expediente. (Control de Legalidad)_x000a_2. Comunicaciones Internas enviadas por correo electrónico con información sobre la normatividad disciplinaria vigente y el código de ética"/>
    <n v="0"/>
    <n v="1"/>
    <s v=""/>
    <s v="Concepto Favorable"/>
    <m/>
    <m/>
    <m/>
    <s v=""/>
    <m/>
    <m/>
    <m/>
    <m/>
    <s v=""/>
    <m/>
    <m/>
    <m/>
    <m/>
    <s v=""/>
    <m/>
    <n v="1"/>
    <n v="0"/>
    <n v="0"/>
    <n v="1"/>
  </r>
  <r>
    <s v="DEP-1"/>
    <x v="1"/>
    <x v="2"/>
    <s v="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_x000a__x000a_Evidencia: Acta de Comité de Gestión y desempeño reflejando el seguimiento del plan y/o alertas a los ordenadores del gasto (si aplica)"/>
    <n v="3"/>
    <n v="3"/>
    <n v="1"/>
    <s v="Concepto Favorable"/>
    <s v="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_x000a__x000a_Evidencias: Correo con las alertas de cumplimiento de presupuesto de inversión y metas institucionales remitidas al ordenador del gasto."/>
    <n v="3"/>
    <n v="3"/>
    <n v="1"/>
    <s v="Concepto Favorable"/>
    <s v="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_x000a__x000a_Evidencia: Correo de aprobación de la viabilidad generada"/>
    <n v="426"/>
    <n v="426"/>
    <n v="1"/>
    <s v="Concepto Favorable"/>
    <m/>
    <m/>
    <m/>
    <s v=""/>
    <m/>
    <n v="3"/>
    <n v="0"/>
    <n v="0"/>
    <n v="3"/>
  </r>
  <r>
    <s v="DEP-2"/>
    <x v="1"/>
    <x v="3"/>
    <s v="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_x000a__x000a_Evidencia: Informe de gestión consolidado y entregado por la OAP con la información entregada por el responsable y/o correos electrónicos enviados por la Oficina Asesora de Planeación para la alineación con el informe de gestión."/>
    <n v="0"/>
    <n v="0"/>
    <s v=""/>
    <s v="Concepto Favorable"/>
    <s v="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_x000a__x000a_Evidencias: Pantallazos del control de formulación técnica y/o fichas EBI actualizadas para conocer la aceptación o rechazo de la propuesta de actualización del proyecto. "/>
    <n v="9"/>
    <n v="9"/>
    <n v="1"/>
    <s v="Concepto Favorable"/>
    <s v="El responsable asignado en la Oficina Asesora de Planeación (OAP) revisa anualmente la articulación del marco estratégico del IGAC frente a los planes, metas y proyectos de inversión vigentes,_x000a_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_x000a__x000a_Evidencia: Comunicaciones, piezas gráficas, publicaciones realizadas y/o registros de asistencia; y Registro de los medios alternativos utilizados (si aplica)."/>
    <n v="1"/>
    <n v="1"/>
    <n v="1"/>
    <s v="Concepto Favorable"/>
    <m/>
    <m/>
    <m/>
    <s v=""/>
    <m/>
    <n v="3"/>
    <n v="0"/>
    <n v="0"/>
    <n v="3"/>
  </r>
  <r>
    <s v="DEP-3"/>
    <x v="1"/>
    <x v="4"/>
    <s v="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_x000a__x000a_Evidencia: Correo electrónico con la notificación de cierre de periodo y/o correo electrónico para corregir información (Si aplica)."/>
    <n v="4"/>
    <n v="4"/>
    <n v="1"/>
    <s v="Concepto Favorable"/>
    <s v="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_x000a__x000a_Evidencia: Reporte de usuarios registrados en los aplicativos de competencia del proceso de Direccionamiento Estratégico y Planeación, verificado por el responsable de la OAP. "/>
    <n v="0"/>
    <n v="0"/>
    <s v=""/>
    <s v="Sin meta asignada en el periodo"/>
    <s v="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_x000a__x000a_Evidencia: Correo electrónico de Visto Bueno de la OAP para el cargue en SINERGIA o Correo electrónico de notificación de cargue por el responsable."/>
    <n v="4"/>
    <n v="4"/>
    <n v="1"/>
    <s v="Concepto Favorable"/>
    <m/>
    <m/>
    <m/>
    <s v=""/>
    <m/>
    <n v="2"/>
    <n v="0"/>
    <n v="1"/>
    <n v="3"/>
  </r>
  <r>
    <s v="DEP-4"/>
    <x v="1"/>
    <x v="5"/>
    <s v="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_x000a__x000a_Evidencias: Planes institucionales articulados con MIPG y aprobados por el Comité."/>
    <n v="0"/>
    <n v="0"/>
    <s v=""/>
    <s v="Sin meta asignada en el periodo"/>
    <s v="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_x000a__x000a_Evidencias: Archivo de acciones consolidadas para la implementación del FURAG."/>
    <n v="0"/>
    <n v="0"/>
    <s v=""/>
    <s v="Sin meta asignada en el periodo"/>
    <s v="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_x000a__x000a_Evidencias: Resultados del mecanismo de evaluación utilizado y/o material evidencia de la evaluación realizada. "/>
    <n v="0"/>
    <n v="0"/>
    <s v=""/>
    <s v="Sin meta asignada en el periodo"/>
    <s v="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_x000a__x000a_Evidencias: Presentación del desempeño institucional a la Alta Dirección, Acta de Comité presentación de resultados y/o plan de acción establecido desde la Alta Dirección."/>
    <n v="0"/>
    <n v="0"/>
    <s v=""/>
    <s v="Sin meta asignada en el periodo"/>
    <n v="0"/>
    <n v="0"/>
    <n v="4"/>
    <n v="4"/>
  </r>
  <r>
    <s v="DEP-5"/>
    <x v="1"/>
    <x v="6"/>
    <s v="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_x000a__x000a_Evidencia:  Matriz de identificación y cumplimiento legal Ambiental actualizada y/o Matriz de Identificación de aspectos y valoración de impactos ambientales actualizada; y Sensibilizaciones realizadas (si aplica). "/>
    <n v="0"/>
    <n v="0"/>
    <s v=""/>
    <s v="Sin meta asignada en el periodo"/>
    <s v="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_x000a__x000a_Evidencia: Plan de Trabajo Ambiental con el seguimiento trimestral, incluyendo los ajustes a los que haya lugar."/>
    <n v="1"/>
    <n v="1"/>
    <n v="1"/>
    <s v="Concepto Favorable"/>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m/>
    <m/>
    <m/>
    <s v=""/>
    <m/>
    <n v="2"/>
    <n v="0"/>
    <n v="1"/>
    <n v="3"/>
  </r>
  <r>
    <s v="GAG-2"/>
    <x v="2"/>
    <x v="7"/>
    <s v="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_x000a__x000a_Evidencia: Reporte del seguimiento de metas e indicadores y acciones evidenciados en el acta del Comité de Coordinación y registro de asistencia."/>
    <n v="1"/>
    <n v="1"/>
    <n v="1"/>
    <s v="Concepto Favorable"/>
    <m/>
    <m/>
    <m/>
    <s v=""/>
    <m/>
    <m/>
    <m/>
    <m/>
    <s v=""/>
    <m/>
    <m/>
    <m/>
    <m/>
    <s v=""/>
    <m/>
    <n v="1"/>
    <n v="0"/>
    <n v="0"/>
    <n v="1"/>
  </r>
  <r>
    <s v="GAG-3"/>
    <x v="2"/>
    <x v="8"/>
    <s v="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si aplica)."/>
    <n v="1"/>
    <n v="1"/>
    <n v="1"/>
    <s v="Concepto Favorable"/>
    <s v="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_x000a__x000a_Evidencia: Reporte mensual del estado de los proyectos o convenios y/o evidencias de reprocesos según aplique."/>
    <n v="3"/>
    <n v="3"/>
    <n v="1"/>
    <s v="Concepto Favorable"/>
    <m/>
    <m/>
    <m/>
    <s v=""/>
    <m/>
    <m/>
    <m/>
    <m/>
    <s v=""/>
    <m/>
    <n v="2"/>
    <n v="0"/>
    <n v="0"/>
    <n v="2"/>
  </r>
  <r>
    <s v="GAG-4"/>
    <x v="2"/>
    <x v="9"/>
    <s v="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_x000a__x000a_Evidencias: Formato Control de envío y recepción de muestras, planillas del correo certificado y soportes del seguimiento o solicitud de una nueva muestra (si aplica)."/>
    <n v="0"/>
    <n v="0"/>
    <s v=""/>
    <s v="Sin meta asignada en el periodo"/>
    <s v="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_x000a__x000a_Evidencia: Listas de chequeo aplicadas y/o soportes de la reinducción (si aplica)"/>
    <n v="1"/>
    <n v="1"/>
    <n v="1"/>
    <s v="Concepto Favorable"/>
    <m/>
    <m/>
    <m/>
    <s v=""/>
    <m/>
    <m/>
    <m/>
    <m/>
    <s v=""/>
    <m/>
    <n v="1"/>
    <n v="0"/>
    <n v="1"/>
    <n v="2"/>
  </r>
  <r>
    <s v="GAG-5"/>
    <x v="2"/>
    <x v="10"/>
    <s v="Cada vez que se requiera, el Coordinador del LNS verifica que la definición de  las especificaciones técnicas de los bienes y servicios a adquirir sean acordes con los requisitos generales para la selección, adquisición, inspección y evaluación de productos o servicios, con el fin de contar con un estándar que debe cumplir el bien o servicio para ser aceptado. En caso de que no estén bien definidos informa vía correo electrónico al responsable del tema para que haga su corrección. _x000a__x000a_Evidencias: Especificaciones técnicas de los bienes y servicios aprobadas por el coordinador y correos electrónicos enviados."/>
    <n v="0"/>
    <n v="0"/>
    <s v=""/>
    <s v="Sin meta asignada en el periodo"/>
    <s v="El Profesional de apoyo al SGI en el LNS o el facilitador del SGI mensualmente verifica el cumplimiento de los lineamientos de atención de las solicitudes de acuerdo con el orden de llegada al LNS, con el fin de comprobar que se mantiene la imparcialidad. En caso de encontrar desviaciones se informa al Coordinador del GIT del LNS para realizar el análisis de las causas y determinar las acciones que deben adelantar los responsables, entre las cuales puede ser la reinducción en puesto de trabajo. _x000a__x000a_Evidencias: Informe de seguimiento de tiempos y movimientos del Sistema de Gestión Agrológica-SIGA y/o registro de asistencia a la reinducción (si aplica)"/>
    <n v="3"/>
    <n v="3"/>
    <n v="1"/>
    <s v="Concepto Favorable"/>
    <m/>
    <m/>
    <m/>
    <s v=""/>
    <m/>
    <m/>
    <m/>
    <m/>
    <s v=""/>
    <m/>
    <n v="1"/>
    <n v="0"/>
    <n v="1"/>
    <n v="2"/>
  </r>
  <r>
    <s v="GAG-6"/>
    <x v="2"/>
    <x v="11"/>
    <s v="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_x000a__x000a_Evidencia: Listas de chequeo diligenciadas, la actualización de la documentación según aplique y soportes de la reinducción o cambio de actividad (si aplica)."/>
    <n v="1"/>
    <n v="1"/>
    <n v="1"/>
    <s v="Concepto Favorable"/>
    <s v="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_x000a__x000a_Evidencia: Formato de Evaluación de las cartas control "/>
    <n v="1"/>
    <n v="1"/>
    <n v="1"/>
    <s v="Concepto Favorable"/>
    <m/>
    <m/>
    <m/>
    <s v=""/>
    <m/>
    <m/>
    <m/>
    <m/>
    <s v=""/>
    <m/>
    <n v="2"/>
    <n v="0"/>
    <n v="0"/>
    <n v="2"/>
  </r>
  <r>
    <s v="GAG-7"/>
    <x v="2"/>
    <x v="12"/>
    <s v="Objetivo de Control Orientado a seguridad de la información: A.11.1.3 - Seguridad de oficinas, recintos e instalaciones_x000a__x000a_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quot;Lista de control y entrada de salida de equipos&quot;. En caso de detectar desviaciones el control es ejecutado por la secretaria de la subdirección quien también  tiene una copia de la llave.  _x000a__x000a_Evidencia: Lista de control de entrada y salida de equipos y/o registro de asistencia."/>
    <n v="0"/>
    <n v="0"/>
    <s v=""/>
    <s v="Sin meta asignada en el periodo"/>
    <s v="Objetivo de Control Orientado a seguridad de la información: A.9.2.5 - Revisión de los derechos de acceso de usuarios_x000a__x000a_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_x000a__x000a_Evidencia:  Informe de asignación de usuarios con acceso al SIGA y NETAPP y/o solicitud y respuesta de novedades de usuarios."/>
    <n v="0"/>
    <n v="1"/>
    <s v=""/>
    <s v="Concepto Favorable"/>
    <s v="Objetivo de Control Orientado a seguridad de la información: A.8.1.3 -  Uso aceptable de los activos_x000a__x000a_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_x000a__x000a_Evidencia: Informe de migración de la información a la NETAPP."/>
    <n v="10"/>
    <n v="10"/>
    <n v="1"/>
    <s v="Concepto Favorable"/>
    <s v="Objetivo de Control Orientado a seguridad de la información: A.11.2.4 -  Mantenimiento de equipos_x000a__x000a_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_x000a__x000a_Evidencia: Informe del mantenimiento, calibración y verificación de equipos y/o certificados de calibración y/o mantenimiento."/>
    <n v="0"/>
    <n v="1"/>
    <s v=""/>
    <s v="Concepto Favorable"/>
    <n v="3"/>
    <n v="0"/>
    <n v="1"/>
    <n v="4"/>
  </r>
  <r>
    <s v="GCA-1"/>
    <x v="3"/>
    <x v="13"/>
    <s v="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_x000a__x000a_Evidencia: Formato con el registro de Verificación de equipos e instrumentos auxiliares geodésicos y topográficos."/>
    <n v="3"/>
    <n v="3"/>
    <n v="1"/>
    <s v="Concepto Favorable"/>
    <s v="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_x000a__x000a_Evidencias: Formatos de listas de chequeo o de aseguramiento de la calidad"/>
    <n v="3"/>
    <n v="3"/>
    <n v="1"/>
    <s v="Concepto Favorable"/>
    <s v="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_x000a__x000a_Evidencia: Informe de aprobación o rechazo del producto cartográfico"/>
    <n v="3"/>
    <n v="3"/>
    <n v="1"/>
    <s v="Concepto Favorable"/>
    <m/>
    <m/>
    <m/>
    <s v=""/>
    <m/>
    <n v="3"/>
    <n v="0"/>
    <n v="0"/>
    <n v="3"/>
  </r>
  <r>
    <s v="GCA-2"/>
    <x v="3"/>
    <x v="14"/>
    <s v="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_x000a__x000a_Evidencia: Correos electrónicos remitidos a las autoridades civiles y militares del lugar, documentos de autoridades civiles y militares (cuando aplique) y/o prórrogas al contrato (cuando aplique)."/>
    <n v="3"/>
    <n v="3"/>
    <n v="1"/>
    <s v="Concepto Favorable"/>
    <s v="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_x000a__x000a_Evidencia: Actas de reunión, correos electrónicos, grabaciones de reunión u otro material soporte de las mesas de trabajo realizadas. "/>
    <n v="3"/>
    <n v="3"/>
    <n v="1"/>
    <s v="Concepto Favorable"/>
    <m/>
    <m/>
    <m/>
    <s v=""/>
    <m/>
    <m/>
    <m/>
    <m/>
    <s v=""/>
    <m/>
    <n v="2"/>
    <n v="0"/>
    <n v="0"/>
    <n v="2"/>
  </r>
  <r>
    <s v="GCA-3"/>
    <x v="3"/>
    <x v="15"/>
    <s v="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_x000a__x000a_Evidencia: Correo electrónico informando los resultados de la verificación de roles y usuarios."/>
    <n v="0"/>
    <n v="0"/>
    <s v=""/>
    <s v="Sin meta asignada en el periodo"/>
    <s v="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_x000a__x000a_Evidencia: Pantallazo y/o listado de las solicitudes del sistema GEOCARTO aprobadas."/>
    <n v="2"/>
    <n v="2"/>
    <n v="1"/>
    <s v="Concepto Favorable"/>
    <m/>
    <m/>
    <m/>
    <s v=""/>
    <m/>
    <m/>
    <m/>
    <m/>
    <s v=""/>
    <m/>
    <n v="1"/>
    <n v="0"/>
    <n v="1"/>
    <n v="2"/>
  </r>
  <r>
    <s v="GCA-4"/>
    <x v="3"/>
    <x v="16"/>
    <s v="Objetivo de Control Orientado a seguridad de la información: A.11.1.3 - Seguridad de oficinas, recintos e instalaciones_x000a__x000a_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_x000a__x000a_Evidencia: Solicitud de ingreso"/>
    <n v="0"/>
    <n v="0"/>
    <s v=""/>
    <s v="Sin meta asignada en el periodo"/>
    <s v="Objetivo de Control Orientado a seguridad de la información: A.8.2.3 - Manejo de activos_x000a__x000a_El Coordinador del Grupo Interno de Trabajo Administración de la Información Geodésica, Cartográfica y Geográfica mensualmente realiza un reporte en el PAA donde documenta el número de aerografías que se encuentran en rollos físicos y las cuales han sido digitalizadas._x000a__x000a_Evidencia: Reporte mensual en el PAA."/>
    <n v="1"/>
    <n v="1"/>
    <n v="1"/>
    <s v="Concepto Favorable"/>
    <m/>
    <m/>
    <m/>
    <s v=""/>
    <m/>
    <m/>
    <m/>
    <m/>
    <s v=""/>
    <m/>
    <n v="1"/>
    <n v="0"/>
    <n v="1"/>
    <n v="2"/>
  </r>
  <r>
    <s v="GCA-5"/>
    <x v="3"/>
    <x v="17"/>
    <s v="Objetivo de Control Orientado a seguridad de la información: A.11.1.2- Controles físicos de entrada_x000a__x000a_El Coordinador del GIT de Producción Cartográfica diligencia el formato &quot;Préstamo de documentos&quot; cada vez que un usuario le hace un requerimiento de información de forma presencial. En caso de que no se encuentre el Coordinador, la secretaria de la Subdirección puede ingresar al archivo y hacer el Préstamo de los documentos solicitados._x000a__x000a_Evidencia: Formato &quot;Préstamo de documentos&quot; diligenciado"/>
    <n v="0"/>
    <n v="0"/>
    <s v=""/>
    <s v="Sin meta asignada en el periodo"/>
    <s v="Objetivo de Control Orientado a seguridad de la información: A.9.2.1 - Registro y cancelación del registro de usuarios_x000a__x000a_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_x000a__x000a_Evidencia: Ticket Solicitud Mesa de Servicios."/>
    <n v="0"/>
    <n v="0"/>
    <s v=""/>
    <s v="Sin meta asignada en el periodo"/>
    <m/>
    <m/>
    <m/>
    <s v=""/>
    <m/>
    <m/>
    <m/>
    <m/>
    <s v=""/>
    <m/>
    <n v="0"/>
    <n v="0"/>
    <n v="2"/>
    <n v="2"/>
  </r>
  <r>
    <s v="GCA-6"/>
    <x v="3"/>
    <x v="18"/>
    <s v="Objetivo de Control Orientado a seguridad de la información:  A.8.2.2- Etiquetado de la información_x000a__x000a_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_x000a__x000a_Evidencia: Tablas de retención documental."/>
    <n v="1"/>
    <n v="1"/>
    <n v="1"/>
    <s v="Concepto Favorable"/>
    <m/>
    <m/>
    <m/>
    <s v=""/>
    <m/>
    <m/>
    <m/>
    <m/>
    <s v=""/>
    <m/>
    <m/>
    <m/>
    <m/>
    <s v=""/>
    <m/>
    <n v="1"/>
    <n v="0"/>
    <n v="0"/>
    <n v="1"/>
  </r>
  <r>
    <s v="GCT-1"/>
    <x v="4"/>
    <x v="19"/>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m/>
    <m/>
    <m/>
    <s v=""/>
    <m/>
    <n v="1"/>
    <n v="0"/>
    <n v="0"/>
    <n v="1"/>
  </r>
  <r>
    <s v="GCT-2"/>
    <x v="4"/>
    <x v="20"/>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11"/>
    <n v="11"/>
    <n v="1"/>
    <s v="Concepto No Favorable"/>
    <m/>
    <m/>
    <m/>
    <s v=""/>
    <m/>
    <m/>
    <m/>
    <m/>
    <s v=""/>
    <m/>
    <m/>
    <m/>
    <m/>
    <s v=""/>
    <m/>
    <n v="0"/>
    <n v="1"/>
    <n v="0"/>
    <n v="0"/>
  </r>
  <r>
    <s v="GCT-3"/>
    <x v="4"/>
    <x v="21"/>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4"/>
    <n v="4"/>
    <n v="1"/>
    <s v="Concepto Favorable"/>
    <m/>
    <m/>
    <m/>
    <s v=""/>
    <m/>
    <m/>
    <m/>
    <m/>
    <s v=""/>
    <m/>
    <m/>
    <m/>
    <m/>
    <s v=""/>
    <m/>
    <n v="1"/>
    <n v="0"/>
    <n v="0"/>
    <n v="1"/>
  </r>
  <r>
    <s v="GCT-4"/>
    <x v="4"/>
    <x v="22"/>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m/>
    <m/>
    <m/>
    <s v=""/>
    <m/>
    <n v="1"/>
    <n v="0"/>
    <n v="0"/>
    <n v="1"/>
  </r>
  <r>
    <s v="GCT-5"/>
    <x v="4"/>
    <x v="23"/>
    <s v="Objetivo de Control Orientado a seguridad de la información: A.9.2.1 - Registro y cancelación del registro de usuarios_x000a__x000a_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_x000a__x000a_Evidencia: Correo electrónico de solicitud."/>
    <n v="0"/>
    <n v="0"/>
    <s v=""/>
    <s v="Concepto Favorable"/>
    <m/>
    <m/>
    <m/>
    <s v=""/>
    <m/>
    <m/>
    <m/>
    <m/>
    <s v=""/>
    <m/>
    <m/>
    <m/>
    <m/>
    <s v=""/>
    <m/>
    <n v="1"/>
    <n v="0"/>
    <n v="0"/>
    <n v="1"/>
  </r>
  <r>
    <s v="GCO-1"/>
    <x v="5"/>
    <x v="24"/>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s v="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_x000a__x000a_Evidencias: Correo electrónico con la alerta mensual."/>
    <n v="3"/>
    <n v="3"/>
    <n v="1"/>
    <s v="Concepto Favorable"/>
    <m/>
    <m/>
    <m/>
    <s v=""/>
    <m/>
    <m/>
    <m/>
    <m/>
    <s v=""/>
    <m/>
    <n v="2"/>
    <n v="0"/>
    <n v="0"/>
    <n v="2"/>
  </r>
  <r>
    <s v="GCO-2"/>
    <x v="5"/>
    <x v="25"/>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6"/>
    <n v="6"/>
    <n v="1"/>
    <s v="Concepto Favorable"/>
    <s v="El responsable en el GIT de Gestión Contractual verificará el cumplimiento de los requisitos de la contratación y en caso de presentar inconsistencias se devolverá mediante lista de chequeo para las respectivas correcciones. _x000a__x000a_Evidencia: Correo remitido (si aplica) o lista de chequeo.                                                                                              "/>
    <n v="7"/>
    <n v="7"/>
    <n v="1"/>
    <s v="Concepto Favorable"/>
    <m/>
    <m/>
    <m/>
    <s v=""/>
    <m/>
    <m/>
    <m/>
    <m/>
    <s v=""/>
    <m/>
    <n v="2"/>
    <n v="0"/>
    <n v="0"/>
    <n v="2"/>
  </r>
  <r>
    <s v="GCO-3"/>
    <x v="5"/>
    <x v="26"/>
    <s v="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_x000a__x000a_Evidencias:  Reporte mensual recibido por la empresa de seguridad y reporte de novedades realizadas por el Almacén._x000a_"/>
    <n v="3"/>
    <n v="3"/>
    <n v="1"/>
    <s v="Concepto Favorable"/>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3"/>
    <s v=""/>
    <s v="Concepto Favorable"/>
    <s v="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_x000a__x000a_Evidencias: Formato de inducción a contratistas diligenciado y firmado, registros de asistencia a socializaciones, material fotográfico y/o correos electrónicos remitidos."/>
    <n v="3"/>
    <n v="3"/>
    <n v="1"/>
    <s v="Concepto Favorable"/>
    <m/>
    <m/>
    <m/>
    <s v=""/>
    <m/>
    <n v="3"/>
    <n v="0"/>
    <n v="0"/>
    <n v="3"/>
  </r>
  <r>
    <s v="GCM-1"/>
    <x v="6"/>
    <x v="27"/>
    <s v="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_x000a__x000a_Evidencia: Base de datos en Excel con información consolidada y/o correo electrónico solicitando la información a los procesos"/>
    <n v="1"/>
    <n v="1"/>
    <n v="1"/>
    <s v="Concepto Favorable"/>
    <m/>
    <m/>
    <m/>
    <s v=""/>
    <m/>
    <m/>
    <m/>
    <m/>
    <s v=""/>
    <m/>
    <m/>
    <m/>
    <m/>
    <s v=""/>
    <m/>
    <n v="1"/>
    <n v="0"/>
    <n v="0"/>
    <n v="1"/>
  </r>
  <r>
    <s v="GCM-2"/>
    <x v="6"/>
    <x v="28"/>
    <s v="Semestralmente se realiza el Comité Editorial, liderado por la Dirección general y el proceso de Comunicaciones y Mercadeo, con el propósito de revisar con los procesos la planeación adecuada de la producción de publicaciones teniendo en cuenta los requerimientos de los usuarios. Si por algún motivo no se realiza el Comité Editorial en la fecha establecida se reprogramará para una fecha cercana._x000a__x000a_Evidencia: Registros de asistencia  y/o Acta de Comité"/>
    <n v="0"/>
    <n v="0"/>
    <s v=""/>
    <s v="Sin meta asignada en el periodo"/>
    <m/>
    <m/>
    <m/>
    <s v=""/>
    <m/>
    <m/>
    <m/>
    <m/>
    <s v=""/>
    <m/>
    <m/>
    <m/>
    <m/>
    <s v=""/>
    <m/>
    <n v="0"/>
    <n v="0"/>
    <n v="1"/>
    <n v="1"/>
  </r>
  <r>
    <s v="GCM-3"/>
    <x v="6"/>
    <x v="29"/>
    <s v="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_x000a__x000a_Evidencia: Excel de inventarios chequeado y/o Reporte de conteos físicos comparado con el Excel de inventarios o el ERP."/>
    <n v="3"/>
    <n v="3"/>
    <n v="1"/>
    <s v="Concepto Favorable"/>
    <m/>
    <m/>
    <m/>
    <s v=""/>
    <m/>
    <m/>
    <m/>
    <m/>
    <s v=""/>
    <m/>
    <m/>
    <m/>
    <m/>
    <s v=""/>
    <m/>
    <n v="1"/>
    <n v="0"/>
    <n v="0"/>
    <n v="1"/>
  </r>
  <r>
    <s v="GSA-2"/>
    <x v="7"/>
    <x v="30"/>
    <s v="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_x000a__x000a_Evidencia: Verificación trimestral del Plan Anual de Adquisiciones del proceso con los servicios esenciales  y/o correo que evidencie la solicitud de modificaciones al PAA (Si aplica). "/>
    <n v="1"/>
    <n v="1"/>
    <n v="1"/>
    <s v="Concepto Favorable"/>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3"/>
    <n v="3"/>
    <n v="1"/>
    <s v="Concepto Favorable"/>
    <s v="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_x000a__x000a_Evidencia: Seguimiento realizado al Plan de mantenimiento y/o correos de aprobación a las modificaciones del plan. "/>
    <n v="0"/>
    <n v="3"/>
    <s v=""/>
    <s v="Concepto Favorable"/>
    <m/>
    <m/>
    <m/>
    <s v=""/>
    <m/>
    <n v="3"/>
    <n v="0"/>
    <n v="0"/>
    <n v="3"/>
  </r>
  <r>
    <s v="GSA-3"/>
    <x v="7"/>
    <x v="31"/>
    <s v="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_x000a__x000a_Evidencia: Control del formato Solicitud de servicios de transporte (físico o digital) correctamente diligenciado y debidamente autorizado a través de firma, correo electrónico u aprobación digital a través de la herramienta de gestión de soporte técnico."/>
    <n v="3"/>
    <n v="3"/>
    <n v="1"/>
    <s v="Concepto Favorable"/>
    <s v="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_x000a__x000a_Evidencia: Planilla de programación de transporte verificada para los casos con observaciones y/o comunicado realizado al conductor o servidor (si aplica)."/>
    <n v="3"/>
    <n v="3"/>
    <n v="1"/>
    <s v="Concepto No Favorable"/>
    <m/>
    <m/>
    <m/>
    <s v=""/>
    <m/>
    <m/>
    <m/>
    <m/>
    <s v=""/>
    <m/>
    <n v="1"/>
    <n v="1"/>
    <n v="0"/>
    <n v="1"/>
  </r>
  <r>
    <s v="GTI-1"/>
    <x v="8"/>
    <x v="32"/>
    <s v="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_x000a__x000a_Evidencia:  Comunicados y/o actas de reunión de Comité Institucional de Gestión y Desempeño."/>
    <n v="0"/>
    <n v="0"/>
    <s v=""/>
    <s v="Sin meta asignada en el periodo"/>
    <m/>
    <m/>
    <m/>
    <s v=""/>
    <m/>
    <m/>
    <m/>
    <m/>
    <s v=""/>
    <m/>
    <m/>
    <m/>
    <m/>
    <s v=""/>
    <m/>
    <n v="0"/>
    <n v="0"/>
    <n v="1"/>
    <n v="1"/>
  </r>
  <r>
    <s v="GTI-3"/>
    <x v="8"/>
    <x v="33"/>
    <s v="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_x000a__x000a_Evidencia:  Correos electrónicos"/>
    <n v="3"/>
    <n v="3"/>
    <n v="1"/>
    <s v="Concepto Favorable"/>
    <m/>
    <m/>
    <m/>
    <s v=""/>
    <m/>
    <m/>
    <m/>
    <m/>
    <s v=""/>
    <m/>
    <m/>
    <m/>
    <m/>
    <s v=""/>
    <m/>
    <n v="1"/>
    <n v="0"/>
    <n v="0"/>
    <n v="1"/>
  </r>
  <r>
    <s v="GTI-4"/>
    <x v="8"/>
    <x v="34"/>
    <s v="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_x000a__x000a_Evidencia:  Reporte de creación y modificación de usuarios en la herramienta de la mesa de servicios. "/>
    <n v="3"/>
    <n v="3"/>
    <n v="1"/>
    <s v="Concepto Favorable"/>
    <s v="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_x000a__x000a_Evidencia: Correos remitidos a los dueños de los activos de información con el reporte adjunto y/o caso de GLPI generado por el dueño de los activos de información en caso de que existan modificaciones aplicables o novedades a revisar. "/>
    <n v="3"/>
    <n v="3"/>
    <n v="1"/>
    <s v="Concepto Favorable"/>
    <m/>
    <m/>
    <m/>
    <s v=""/>
    <m/>
    <m/>
    <m/>
    <m/>
    <s v=""/>
    <m/>
    <n v="2"/>
    <n v="0"/>
    <n v="0"/>
    <n v="2"/>
  </r>
  <r>
    <s v="GTI-5"/>
    <x v="8"/>
    <x v="35"/>
    <s v="Objetivo de Control Orientado a seguridad de la información: A.9.4.5 - Control de acceso a códigos fuente de programas_x000a__x000a_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_x000a__x000a_Evidencia: Tickets de la plataforma tecnológica  de TI asociados  a la solicitud de creación, modificación o inactivación de las cuentas de usuario."/>
    <n v="1"/>
    <n v="1"/>
    <n v="1"/>
    <s v="Concepto Favorable"/>
    <s v="Objetivo de Control Orientado a seguridad de la información: A.15.1.1 - Política de seguridad de la información para las relaciones con proveedores_x000a__x000a_El servidor público o contratista designado por el Jefe de la OIT realiza un concepto técnico con base en lo establecido en el procedimiento de compras para evaluar que la compra y/o contratación de bienes y/o servicios de las TIC´s apoye el cumplimiento de las políticas de seguridad de la información del Instituto. En caso de no cumplir con las políticas de seguridad de la información no se aprueba la compra._x000a__x000a_Evidencia: Memorando con concepto técnico"/>
    <n v="0"/>
    <n v="0"/>
    <s v=""/>
    <s v="Sin meta asignada en el periodo"/>
    <m/>
    <m/>
    <m/>
    <s v=""/>
    <m/>
    <m/>
    <m/>
    <m/>
    <s v=""/>
    <m/>
    <n v="1"/>
    <n v="0"/>
    <n v="1"/>
    <n v="2"/>
  </r>
  <r>
    <s v="GCI-1"/>
    <x v="9"/>
    <x v="36"/>
    <s v="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_x000a__x000a_Evidencia: Informe mensual consolidado de seguimiento al Plan de Acción Anual (PAA) y/o correos lectrónicos de entrega de informes"/>
    <n v="3"/>
    <n v="3"/>
    <n v="1"/>
    <s v="Concepto Favorable"/>
    <s v="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_x000a__x000a_Evidencia: Reporte de pendientes del aplicativo de correspondencia y/o correos electrónicos informando las peticiones pendientes (según sea el caso)."/>
    <n v="12"/>
    <n v="12"/>
    <n v="1"/>
    <s v="Concepto Favorable"/>
    <m/>
    <m/>
    <m/>
    <s v=""/>
    <m/>
    <m/>
    <m/>
    <m/>
    <s v=""/>
    <m/>
    <n v="2"/>
    <n v="0"/>
    <n v="0"/>
    <n v="2"/>
  </r>
  <r>
    <s v="GCI-2"/>
    <x v="9"/>
    <x v="37"/>
    <s v="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_x000a__x000a_Evidencias: Reporte y/o correo electrónico remitido al líder del proceso con la validación documental"/>
    <n v="1"/>
    <n v="1"/>
    <n v="1"/>
    <s v="Concepto Favorable"/>
    <s v="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_x000a__x000a_Evidencia: Reporte de solicitudes de GLPI asociadas con la gestión de permisos de acceso y control de usuarios (cuando aplique)."/>
    <n v="1"/>
    <n v="1"/>
    <n v="1"/>
    <s v="Concepto Favorable"/>
    <m/>
    <m/>
    <m/>
    <s v=""/>
    <m/>
    <m/>
    <m/>
    <m/>
    <s v=""/>
    <m/>
    <n v="2"/>
    <n v="0"/>
    <n v="0"/>
    <n v="2"/>
  </r>
  <r>
    <s v="GCI-3"/>
    <x v="9"/>
    <x v="38"/>
    <s v="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_x000a__x000a_Evidencia: Acta de reunión de seguimiento."/>
    <n v="31"/>
    <n v="31"/>
    <n v="1"/>
    <s v="Concepto Favorable"/>
    <s v="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_x000a__x000a_Evidencia: Informe de resultados de las encuestas de satisfacción, encuestas de satisfacción de los estudiantes y/o memorando solicitando las mejoras al proceso de Gestión de Servicios Administrativos (si aplica)"/>
    <n v="1"/>
    <n v="1"/>
    <n v="1"/>
    <s v="Concepto Favorable"/>
    <s v="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_x000a__x000a_Evidencias: Hoja de vida de equipos espectroradiómetros donde se relacionan calibraciones y mantenimientos, registro de captura de campo de las firmas espectrales y/o certificado de calibraciones de los equipos conforme a la fecha programada."/>
    <n v="0"/>
    <n v="0"/>
    <s v=""/>
    <s v="Sin meta asignada en el periodo"/>
    <s v="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_x000a__x000a_Evidencia: Correo electrónico o comunicación solicitando la adquisición de la nueva versión del software y/o el estado del soffware para la operación"/>
    <n v="0"/>
    <n v="1"/>
    <s v=""/>
    <s v="Concepto Favorable"/>
    <n v="3"/>
    <n v="0"/>
    <n v="1"/>
    <n v="4"/>
  </r>
  <r>
    <s v="GCI-4"/>
    <x v="9"/>
    <x v="35"/>
    <s v="Objetivo de Control Orientado a seguridad de la información: A.8.1.3 - Uso aceptable de los activos_x000a__x000a_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_x000a__x000a_Evidencia: Correo electrónico con entrega de la firma espectral."/>
    <n v="0"/>
    <n v="0"/>
    <s v=""/>
    <s v="Sin meta asignada en el periodo"/>
    <s v="Objetivo de Control Orientado a seguridad de la información: A.9.4.1 - Restricción de acceso a la información_x000a__x000a_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_x000a__x000a_Evidencia:  Actas de reunión y correos electrónicos."/>
    <n v="0"/>
    <n v="0"/>
    <s v=""/>
    <s v="Sin meta asignada en el periodo"/>
    <s v="Objetivo de Control Orientado a seguridad de la información: A.12.1.3 - Gestión de capacidad_x000a__x000a_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_x000a__x000a_Evidencia: Informe generado por la herramienta de monitoreo."/>
    <n v="3"/>
    <n v="3"/>
    <n v="1"/>
    <s v="Concepto Favorable"/>
    <m/>
    <m/>
    <m/>
    <s v=""/>
    <m/>
    <n v="1"/>
    <n v="0"/>
    <n v="2"/>
    <n v="3"/>
  </r>
  <r>
    <s v="GCI-5"/>
    <x v="9"/>
    <x v="39"/>
    <s v="Objetivo de Control Orientado a seguridad de la información: A.9.2.4 - Gestión de información de autenticación secreta de usuarios_x000a__x000a_El líder de Base de datos realiza un cambio de contraseñas de las bases de datos de los sistemas del usuario administrador con una periodicidad semestral. En caso de que no se pueda realizar el cambio de la contraseña se solicita el apoyo a la OIT._x000a__x000a_Evidencia: Script de cambio de contraseñas "/>
    <n v="0"/>
    <n v="0"/>
    <s v=""/>
    <s v="Sin meta asignada en el periodo"/>
    <m/>
    <m/>
    <m/>
    <s v=""/>
    <m/>
    <m/>
    <m/>
    <m/>
    <s v=""/>
    <m/>
    <m/>
    <m/>
    <m/>
    <s v=""/>
    <m/>
    <n v="0"/>
    <n v="0"/>
    <n v="1"/>
    <n v="1"/>
  </r>
  <r>
    <s v="GTH-1"/>
    <x v="10"/>
    <x v="40"/>
    <s v="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_x000a__x000a_Evidencias:  _x000a_Informe mensual soportado con las evidencias en DRIVE y/o reporte del indicador de cumplimiento. "/>
    <n v="3"/>
    <n v="3"/>
    <n v="1"/>
    <s v="Concepto Favorable"/>
    <m/>
    <m/>
    <m/>
    <s v=""/>
    <m/>
    <m/>
    <m/>
    <m/>
    <s v=""/>
    <m/>
    <m/>
    <m/>
    <m/>
    <s v=""/>
    <m/>
    <n v="1"/>
    <n v="0"/>
    <n v="0"/>
    <n v="1"/>
  </r>
  <r>
    <s v="GTH-2"/>
    <x v="10"/>
    <x v="41"/>
    <s v="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_x000a__x000a_Evidencias:  Informe mensual soportado con las evidencias en DRIVE y/o reporte del indicador de cumplimiento. "/>
    <n v="3"/>
    <n v="3"/>
    <n v="1"/>
    <s v="Concepto Favorable"/>
    <m/>
    <m/>
    <m/>
    <s v=""/>
    <m/>
    <m/>
    <m/>
    <m/>
    <s v=""/>
    <m/>
    <m/>
    <m/>
    <m/>
    <s v=""/>
    <m/>
    <n v="1"/>
    <n v="0"/>
    <n v="0"/>
    <n v="1"/>
  </r>
  <r>
    <s v="GTH-3"/>
    <x v="10"/>
    <x v="42"/>
    <s v="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_x000a__x000a_Evidencias:  Informe mensual soportado con las evidencias en DRIVE y/o reporte del indicador de cumplimiento y/o reportes de seguimiento de capacitación desde las Direcciones Territoriales"/>
    <n v="3"/>
    <n v="3"/>
    <n v="1"/>
    <s v="Concepto Favorable"/>
    <m/>
    <m/>
    <m/>
    <s v=""/>
    <m/>
    <m/>
    <m/>
    <m/>
    <s v=""/>
    <m/>
    <m/>
    <m/>
    <m/>
    <s v=""/>
    <m/>
    <n v="1"/>
    <n v="0"/>
    <n v="0"/>
    <n v="1"/>
  </r>
  <r>
    <s v="GTH-4"/>
    <x v="10"/>
    <x v="43"/>
    <s v="Objetivo de Control Orientado a seguridad de la información: A.11.1.3 - Seguridad de oficinas, recintos e instalaciones_x000a__x000a_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_x000a__x000a_Evidencia: Memorando Interno - Oficio externo."/>
    <n v="0"/>
    <n v="0"/>
    <s v=""/>
    <s v="Sin meta asignada en el periodo"/>
    <s v="Objetivo de Control Orientado a seguridad de la información:  A.11.1.5 - Trabajo en áreas seguras_x000a__x000a_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_x000a__x000a_Evidencia:  Formato de Préstamo de historias laborales diligenciado."/>
    <n v="3"/>
    <n v="3"/>
    <n v="1"/>
    <s v="Concepto Favorable"/>
    <s v="Objetivo de Control Orientado a seguridad de la información: A.9.2.6 -  Retiro o ajuste de los derechos de acceso_x000a__x000a_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_x000a__x000a_Evidencia: Ticket de solicitud de creación en GLPI."/>
    <n v="2"/>
    <n v="2"/>
    <n v="1"/>
    <s v="Concepto Favorable"/>
    <m/>
    <m/>
    <m/>
    <s v=""/>
    <m/>
    <n v="2"/>
    <n v="0"/>
    <n v="1"/>
    <n v="3"/>
  </r>
  <r>
    <s v="GDO-1"/>
    <x v="11"/>
    <x v="44"/>
    <s v="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0"/>
    <n v="6"/>
    <s v=""/>
    <s v="Concepto Favorable"/>
    <s v="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_x000a__x000a_Evidencias: Presentación de las Tablas de Retención Documental para el proceso de convalidadas."/>
    <n v="1"/>
    <n v="1"/>
    <n v="1"/>
    <s v="Concepto Favorable"/>
    <m/>
    <m/>
    <m/>
    <s v=""/>
    <m/>
    <m/>
    <m/>
    <m/>
    <s v=""/>
    <m/>
    <n v="2"/>
    <n v="0"/>
    <n v="0"/>
    <n v="2"/>
  </r>
  <r>
    <s v="GDO-2"/>
    <x v="11"/>
    <x v="45"/>
    <s v="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_x000a__x000a_Evidencias: Registros de asistencia y actas de reunión. Para el caso de incumplimiento envío correos electrónicos."/>
    <n v="0"/>
    <n v="6"/>
    <s v=""/>
    <s v="Concepto Favorable"/>
    <s v="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_x000a__x000a_Evidencias: Lista de asistencia y material presentado"/>
    <n v="7"/>
    <n v="7"/>
    <n v="1"/>
    <s v="Concepto Favorable"/>
    <m/>
    <m/>
    <m/>
    <s v=""/>
    <m/>
    <m/>
    <m/>
    <m/>
    <s v=""/>
    <m/>
    <n v="2"/>
    <n v="0"/>
    <n v="0"/>
    <n v="2"/>
  </r>
  <r>
    <s v="GDO-3"/>
    <x v="11"/>
    <x v="46"/>
    <s v="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_x000a__x000a_Archivo: Formato diligenciado y firmado por el solicitante de los documentos en Archivo Central"/>
    <n v="3"/>
    <n v="3"/>
    <n v="1"/>
    <s v="Concepto Favorable"/>
    <s v="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_x000a__x000a_Archivo: Inventario documental actualizado"/>
    <n v="1"/>
    <n v="1"/>
    <n v="1"/>
    <s v="Concepto Favorable"/>
    <m/>
    <m/>
    <m/>
    <s v=""/>
    <m/>
    <m/>
    <m/>
    <m/>
    <s v=""/>
    <m/>
    <n v="2"/>
    <n v="0"/>
    <n v="0"/>
    <n v="2"/>
  </r>
  <r>
    <s v="GFI-1"/>
    <x v="12"/>
    <x v="47"/>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m/>
    <m/>
    <m/>
    <s v=""/>
    <m/>
    <n v="2"/>
    <n v="0"/>
    <n v="0"/>
    <n v="2"/>
  </r>
  <r>
    <s v="GFI-2"/>
    <x v="12"/>
    <x v="48"/>
    <s v="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_x000a__x000a_Evidencia: Cuadro de ingresos actualizado y/o comprobantes contables (si aplica). "/>
    <n v="1"/>
    <n v="1"/>
    <n v="1"/>
    <s v="Concepto Favorable"/>
    <m/>
    <m/>
    <m/>
    <s v=""/>
    <m/>
    <m/>
    <m/>
    <m/>
    <s v=""/>
    <m/>
    <m/>
    <m/>
    <m/>
    <s v=""/>
    <m/>
    <n v="1"/>
    <n v="0"/>
    <n v="0"/>
    <n v="1"/>
  </r>
  <r>
    <s v="GFI-4"/>
    <x v="12"/>
    <x v="49"/>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0"/>
    <n v="0"/>
    <s v="Concepto No Favorable"/>
    <s v="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_x000a__x000a_Evidencia: Documento de legalización de caja menor."/>
    <n v="0"/>
    <n v="0"/>
    <s v=""/>
    <s v="Concepto Favorable"/>
    <s v="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_x000a__x000a_Evidencia: Documentos soporte de autorización de gastos con firmas."/>
    <n v="3"/>
    <n v="3"/>
    <n v="1"/>
    <s v="Concepto Favorable"/>
    <m/>
    <m/>
    <m/>
    <s v=""/>
    <m/>
    <n v="2"/>
    <n v="1"/>
    <n v="0"/>
    <n v="2"/>
  </r>
  <r>
    <s v="GGD-1"/>
    <x v="13"/>
    <x v="50"/>
    <s v="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_x000a__x000a_Evidencia: Matriz de seguimiento a la Red MAGNA-ECO"/>
    <n v="90"/>
    <n v="90"/>
    <n v="1"/>
    <s v="Concepto Favorable"/>
    <s v="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_x000a__x000a_Evidencia: Registro del formato 'Seguimiento de cálculos geodésicos'."/>
    <n v="6"/>
    <n v="5"/>
    <n v="0.83333333333333337"/>
    <s v="Concepto Favorable"/>
    <s v="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_x000a__x000a_Evidencia: Incidencia en GLPI sobre el reporte de la falla dirigido a la Oficina de Informática y Telecomunicaciones y/o matriz de control de novedades mensual"/>
    <n v="90"/>
    <n v="90"/>
    <n v="1"/>
    <s v="Concepto Favorable"/>
    <m/>
    <m/>
    <m/>
    <s v=""/>
    <m/>
    <n v="3"/>
    <n v="0"/>
    <n v="0"/>
    <n v="3"/>
  </r>
  <r>
    <s v="GGD-2"/>
    <x v="13"/>
    <x v="51"/>
    <s v="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_x000a__x000a_Evidencia: Archivo de estaciones procesadas CP IGA Bernese 5.2 con el nombre y cargo de la persona que realizó la revisión del cálculo de las coordenadas, y/o correo electrónico como evidencia de la comunicación de las inconformidades del cálculo y su corrección (si aplica)."/>
    <n v="3"/>
    <n v="3"/>
    <n v="1"/>
    <s v="Concepto Favorable"/>
    <s v="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_x000a__x000a_Evidencia: Reporte semanal de los parámetros de ejecución generados por el BPE de Bernese"/>
    <n v="12"/>
    <n v="12"/>
    <n v="1"/>
    <s v="Concepto Favorable"/>
    <s v="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_x000a__x000a_Evidencia: Formato de revisión de equipos"/>
    <n v="3"/>
    <n v="3"/>
    <n v="1"/>
    <s v="Concepto Favorable"/>
    <m/>
    <m/>
    <m/>
    <s v=""/>
    <m/>
    <n v="3"/>
    <n v="0"/>
    <n v="0"/>
    <n v="3"/>
  </r>
  <r>
    <s v="GGD-3"/>
    <x v="13"/>
    <x v="52"/>
    <s v="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_x000a__x000a_Evidencia: Reporte del seguimiento mensual a los tiempos de la información publicada en la página web  y/o comunicación realizada a la Oficina de Control Disciplinario (Si aplica el caso)."/>
    <n v="3"/>
    <n v="3"/>
    <n v="1"/>
    <s v="Concepto Favorable"/>
    <m/>
    <m/>
    <m/>
    <s v=""/>
    <m/>
    <m/>
    <m/>
    <m/>
    <s v=""/>
    <m/>
    <m/>
    <m/>
    <m/>
    <s v=""/>
    <m/>
    <n v="1"/>
    <n v="0"/>
    <n v="0"/>
    <n v="1"/>
  </r>
  <r>
    <s v="GGD-4"/>
    <x v="13"/>
    <x v="53"/>
    <s v="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_x000a__x000a_Evidencia: Formato control de prestamo diligenciado."/>
    <n v="0"/>
    <n v="0"/>
    <s v=""/>
    <s v="Sin meta asignada en el periodo"/>
    <s v="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_x000a__x000a_Evidencia: Imagen de los tickets de la plataforma de la mesa de servicio de TI."/>
    <n v="1"/>
    <n v="1"/>
    <n v="1"/>
    <s v="Concepto Favorable"/>
    <s v="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_x000a__x000a_Evidencia: Imagen de los correos electrónicos enviados."/>
    <n v="1"/>
    <n v="1"/>
    <n v="1"/>
    <s v="Concepto Favorable"/>
    <m/>
    <m/>
    <m/>
    <s v=""/>
    <m/>
    <n v="2"/>
    <n v="0"/>
    <n v="1"/>
    <n v="3"/>
  </r>
  <r>
    <s v="GGG-1"/>
    <x v="14"/>
    <x v="54"/>
    <s v="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_x000a__x000a_Evidencia: Registro o evidencia de asistencia a las reuniones y versiones de documentos con observaciones."/>
    <n v="3"/>
    <n v="3"/>
    <n v="1"/>
    <s v="Concepto Favorable"/>
    <m/>
    <m/>
    <m/>
    <s v=""/>
    <m/>
    <m/>
    <m/>
    <m/>
    <s v=""/>
    <m/>
    <m/>
    <m/>
    <m/>
    <s v=""/>
    <m/>
    <n v="1"/>
    <n v="0"/>
    <n v="0"/>
    <n v="1"/>
  </r>
  <r>
    <s v="GGG-2"/>
    <x v="14"/>
    <x v="55"/>
    <s v="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_x000a__x000a_Evidencias: Reporte de GLPI con la asignación de permisos al servidor NETAP y/o correos electrónicos remitidos (si aplica) "/>
    <n v="3"/>
    <n v="3"/>
    <n v="1"/>
    <s v="Concepto Favorable"/>
    <s v="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_x000a__x000a_Evidencia: Memorando o correo electrónico informando la situación (si aplica)."/>
    <n v="0"/>
    <n v="0"/>
    <s v=""/>
    <s v="Sin meta asignada en el periodo"/>
    <m/>
    <m/>
    <m/>
    <s v=""/>
    <m/>
    <m/>
    <m/>
    <m/>
    <s v=""/>
    <m/>
    <n v="1"/>
    <n v="0"/>
    <n v="1"/>
    <n v="2"/>
  </r>
  <r>
    <s v="GGG-3"/>
    <x v="14"/>
    <x v="56"/>
    <s v="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_x000a__x000a_Evidencia: Documentos de investigación versionados con control de cambios y/o correos electrónicos con la revisión del informe final de deslindes."/>
    <n v="3"/>
    <n v="3"/>
    <n v="1"/>
    <s v="Concepto Favorable"/>
    <s v="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_x000a__x000a_Evidencia: Correo electrónico que evidencia la realización de la revisión de los procedimientos, procedimientos actualizados cuando aplique y/o plan de trabajo para la actualización de documentos"/>
    <n v="1"/>
    <n v="1"/>
    <n v="1"/>
    <s v="Concepto Favorable"/>
    <m/>
    <m/>
    <m/>
    <s v=""/>
    <m/>
    <m/>
    <m/>
    <m/>
    <s v=""/>
    <m/>
    <n v="2"/>
    <n v="0"/>
    <n v="0"/>
    <n v="2"/>
  </r>
  <r>
    <s v="GGG-4"/>
    <x v="14"/>
    <x v="57"/>
    <s v="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_x000a__x000a_Evidencia: Herramientas para el seguimiento del plan de acción y proyectos de inversión, y/o correo electrónico enviando con el seguimiento."/>
    <n v="3"/>
    <n v="3"/>
    <n v="1"/>
    <s v="Concepto Favorable"/>
    <s v="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_x000a__x000a_Evidencias: Plan anual de adquisiciones con las necesidades de personal y demás recursos necesarios y correo electrónico enviando el plan "/>
    <n v="1"/>
    <n v="1"/>
    <n v="1"/>
    <s v="Concepto Favorable"/>
    <m/>
    <m/>
    <m/>
    <s v=""/>
    <m/>
    <m/>
    <m/>
    <m/>
    <s v=""/>
    <m/>
    <n v="2"/>
    <n v="0"/>
    <n v="0"/>
    <n v="2"/>
  </r>
  <r>
    <s v="GIS-1"/>
    <x v="15"/>
    <x v="58"/>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m/>
    <m/>
    <m/>
    <s v=""/>
    <m/>
    <n v="1"/>
    <n v="0"/>
    <n v="0"/>
    <n v="1"/>
  </r>
  <r>
    <s v="GIS-2"/>
    <x v="15"/>
    <x v="59"/>
    <s v="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_x000a__x000a_Evidencia: Cronograma de mantenimiento con seguimiento y/o control registro de mantenimientos"/>
    <n v="1"/>
    <n v="1"/>
    <n v="1"/>
    <s v="Concepto Favorable"/>
    <s v="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_x000a__x000a_Evidencia: Correo electrónico con el reporte de la novedad o falla y/o reporte de la verificación aleatoria de la infraestructura tecnológica realizada._x000a_"/>
    <n v="1"/>
    <n v="1"/>
    <n v="1"/>
    <s v="Concepto Favorable"/>
    <m/>
    <m/>
    <m/>
    <s v=""/>
    <m/>
    <m/>
    <m/>
    <m/>
    <s v=""/>
    <m/>
    <n v="2"/>
    <n v="0"/>
    <n v="0"/>
    <n v="2"/>
  </r>
  <r>
    <s v="GIS-3"/>
    <x v="15"/>
    <x v="60"/>
    <s v="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_x000a__x000a_Evidencia:  Reportes de solicitudes de permisos de acceso a las bases de datos institucionales"/>
    <n v="1"/>
    <n v="1"/>
    <n v="1"/>
    <s v="Concepto Favorable"/>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m/>
    <m/>
    <m/>
    <s v=""/>
    <m/>
    <n v="1"/>
    <n v="0"/>
    <n v="1"/>
    <n v="2"/>
  </r>
  <r>
    <s v="GIS-4"/>
    <x v="15"/>
    <x v="39"/>
    <s v="Objetivo de Control Orientado a seguridad de la información: A.12.4.1 - Registro de eventos_x000a__x000a_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_x000a__x000a_Evidencia: Reporte de herramienta de monitoreo"/>
    <n v="1"/>
    <n v="1"/>
    <n v="1"/>
    <s v="Concepto Favorable"/>
    <s v="Objetivo de Control Orientado a seguridad de la información: A.9.2.5 - Revisión de los derechos de acceso de usuarios_x000a__x000a_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_x000a__x000a_Evidencia: Reporte de permisos y privilegios de bases de datos."/>
    <n v="0"/>
    <n v="1"/>
    <s v=""/>
    <s v="Concepto Favorable"/>
    <s v="Objetivo de Control Orientado a seguridad de la información: A.12.3.1 - Respaldo de información_x000a__x000a_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_x000a__x000a_Evidencia: Informe herramienta copias de respaldo."/>
    <n v="0"/>
    <n v="1"/>
    <n v="1"/>
    <s v="Concepto Favorable"/>
    <m/>
    <m/>
    <m/>
    <s v=""/>
    <m/>
    <n v="3"/>
    <n v="0"/>
    <n v="0"/>
    <n v="3"/>
  </r>
  <r>
    <s v="GJU-1"/>
    <x v="16"/>
    <x v="61"/>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26"/>
    <n v="26"/>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5"/>
    <n v="25"/>
    <n v="1"/>
    <s v="Concepto Favorable"/>
    <m/>
    <m/>
    <m/>
    <s v=""/>
    <m/>
    <n v="3"/>
    <n v="0"/>
    <n v="0"/>
    <n v="3"/>
  </r>
  <r>
    <s v="GJU-2"/>
    <x v="16"/>
    <x v="62"/>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_x000a__x000a_Evidencia: Certificados de antecedentes disciplinarios, correo electrónico remitido a la Jefe de la OAJ con el reporte."/>
    <n v="28"/>
    <n v="28"/>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5"/>
    <n v="25"/>
    <n v="1"/>
    <s v="Concepto Favorable"/>
    <s v="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_x000a__x000a_Evidencia: Correo electrónico remitido al abogado y recibido con la manifestación. "/>
    <n v="12"/>
    <n v="12"/>
    <n v="1"/>
    <s v="Concepto Favorable"/>
    <n v="4"/>
    <n v="0"/>
    <n v="0"/>
    <n v="4"/>
  </r>
  <r>
    <s v="GJU-3"/>
    <x v="16"/>
    <x v="17"/>
    <s v="Objetivo de Control Orientado a seguridad de la información: A.11.1.3 - Seguridad de oficinas, recintos e instalaciones_x000a__x000a_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_x000a__x000a_Evidencia: Formatos Préstamo de documentos archivo de gestión diligenciados y correos electrónicos de remisión."/>
    <n v="9"/>
    <n v="9"/>
    <n v="1"/>
    <s v="Concepto Favorable"/>
    <s v="Objetivo de Control Orientado a seguridad de la información: A.9.2.1 - Registro y cancelación del registro de usuarios_x000a__x000a_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_x000a__x000a_Evidencia: Solicitud realizada mediante correo electrónico."/>
    <n v="2"/>
    <n v="2"/>
    <n v="1"/>
    <s v="Concepto Favorable"/>
    <m/>
    <m/>
    <m/>
    <s v=""/>
    <m/>
    <m/>
    <m/>
    <m/>
    <s v=""/>
    <m/>
    <n v="2"/>
    <n v="0"/>
    <n v="0"/>
    <n v="2"/>
  </r>
  <r>
    <s v="REG-1"/>
    <x v="17"/>
    <x v="63"/>
    <s v="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_x000a__x000a_Evidencia: Correo de envío del proyecto de Acto Administrativo al proceso de Difusión y Mercadeo para publicación en la página web; y/o link de publicación del Acto Administrativo."/>
    <n v="1"/>
    <n v="1"/>
    <n v="1"/>
    <s v="Concepto Favorable"/>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6"/>
    <n v="6"/>
    <n v="1"/>
    <s v="Concepto Favorable"/>
    <m/>
    <m/>
    <m/>
    <s v=""/>
    <m/>
    <m/>
    <m/>
    <m/>
    <s v=""/>
    <m/>
    <n v="2"/>
    <n v="0"/>
    <n v="0"/>
    <n v="2"/>
  </r>
  <r>
    <s v="REG-2"/>
    <x v="17"/>
    <x v="64"/>
    <s v="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_x000a__x000a_Evidencia: Correo remisorio y/o memorando con las observaciones por parte de la OAJ al proceso que proyectó el acto."/>
    <n v="16"/>
    <n v="6"/>
    <n v="0.375"/>
    <s v="Concepto Favorable"/>
    <s v="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_x000a__x000a_Evidencia: Fallo del ente judicial recibido por la entidad y/o nuevo acto administrativo generado (en caso de presentarse la inaplicabilidad). "/>
    <n v="0"/>
    <n v="0"/>
    <s v=""/>
    <s v="Sin meta asignada en el periodo"/>
    <m/>
    <m/>
    <m/>
    <s v=""/>
    <m/>
    <m/>
    <m/>
    <m/>
    <s v=""/>
    <m/>
    <n v="1"/>
    <n v="0"/>
    <n v="1"/>
    <n v="2"/>
  </r>
  <r>
    <s v="REG-3"/>
    <x v="17"/>
    <x v="65"/>
    <s v="Objetivo de Control Orientado a seguridad de la información: A.9.4.1 - Restricción de acceso a la información_x000a__x000a_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_x000a__x000a_Evidencia: Formato FO-GJU-PC01-01- Solicitud actualización normograma"/>
    <n v="4"/>
    <n v="14"/>
    <n v="1"/>
    <s v="Concepto Favorable"/>
    <m/>
    <m/>
    <m/>
    <s v=""/>
    <m/>
    <m/>
    <m/>
    <m/>
    <s v=""/>
    <m/>
    <m/>
    <m/>
    <m/>
    <s v=""/>
    <m/>
    <n v="1"/>
    <n v="0"/>
    <n v="0"/>
    <n v="1"/>
  </r>
  <r>
    <s v="SEI-1"/>
    <x v="18"/>
    <x v="66"/>
    <s v="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_x000a__x000a_Evidencia: Acta de reunión y/o cronograma de auditoría verificado."/>
    <n v="3"/>
    <n v="3"/>
    <n v="1"/>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0"/>
    <n v="0"/>
    <s v=""/>
    <s v="Concepto Favorable"/>
    <m/>
    <m/>
    <m/>
    <s v=""/>
    <m/>
    <m/>
    <m/>
    <m/>
    <s v=""/>
    <m/>
    <n v="2"/>
    <n v="0"/>
    <n v="0"/>
    <n v="2"/>
  </r>
  <r>
    <s v="SEI-2"/>
    <x v="18"/>
    <x v="67"/>
    <s v="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_x000a__x000a_Evidencia:  Informes preliminares y finales presentados por correo electrónico al Jefe de la OCI y/o verificaciones realizadas al informe por parte del jefe de la OCI."/>
    <n v="2"/>
    <n v="2"/>
    <n v="1"/>
    <s v="Concepto Favorable"/>
    <s v="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_x000a__x000a_Evidencia: Correo electrónico de verificación por parte del responsable de la Oficina de Control Interno al Jefe de la OCI"/>
    <n v="3"/>
    <n v="3"/>
    <n v="1"/>
    <s v="Concepto Favorable"/>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0"/>
    <n v="0"/>
    <s v=""/>
    <s v="Concepto Favorable"/>
    <m/>
    <m/>
    <m/>
    <s v=""/>
    <m/>
    <n v="3"/>
    <n v="0"/>
    <n v="0"/>
    <n v="3"/>
  </r>
  <r>
    <s v="SEI-3"/>
    <x v="18"/>
    <x v="68"/>
    <s v="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_x000a__x000a_Evidencia: Resultados de la evaluación a los auditores y/o plan de mejoramiento individual (si aplica). "/>
    <n v="0"/>
    <n v="0"/>
    <s v=""/>
    <s v="Sin meta asignada en el periodo"/>
    <m/>
    <m/>
    <m/>
    <s v=""/>
    <m/>
    <m/>
    <m/>
    <m/>
    <s v=""/>
    <m/>
    <m/>
    <m/>
    <m/>
    <s v=""/>
    <m/>
    <n v="0"/>
    <n v="0"/>
    <n v="1"/>
    <n v="1"/>
  </r>
  <r>
    <s v="SEI-4"/>
    <x v="18"/>
    <x v="69"/>
    <s v="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_x000a_ _x000a_Evidencia: Informes de auditoria revisados y objetados."/>
    <n v="2"/>
    <n v="2"/>
    <n v="1"/>
    <s v="Concepto Favorable"/>
    <m/>
    <m/>
    <m/>
    <s v=""/>
    <m/>
    <m/>
    <m/>
    <m/>
    <s v=""/>
    <m/>
    <m/>
    <m/>
    <m/>
    <s v=""/>
    <m/>
    <n v="1"/>
    <n v="0"/>
    <n v="0"/>
    <n v="1"/>
  </r>
  <r>
    <s v="SCP-1"/>
    <x v="19"/>
    <x v="70"/>
    <s v="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_x000a__x000a_Evidencia: Correo electrónico de seguimiento desde el GIT de Servicio al Ciudadano"/>
    <n v="3"/>
    <n v="3"/>
    <n v="1"/>
    <s v="Concepto Favorable"/>
    <m/>
    <m/>
    <m/>
    <s v=""/>
    <m/>
    <m/>
    <m/>
    <m/>
    <s v=""/>
    <m/>
    <m/>
    <m/>
    <m/>
    <s v=""/>
    <m/>
    <n v="1"/>
    <n v="0"/>
    <n v="0"/>
    <n v="1"/>
  </r>
  <r>
    <s v="SCP-2"/>
    <x v="19"/>
    <x v="71"/>
    <s v="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_x000a__x000a_Evidencia: Reporte de las encuestas respondidas por los usuarios y/o correo electrónico con el seguimiento realizado al Coordinador GIT Servicio al Ciudadano."/>
    <n v="1"/>
    <n v="1"/>
    <n v="1"/>
    <s v="Concepto No Favorable"/>
    <m/>
    <m/>
    <m/>
    <s v=""/>
    <m/>
    <m/>
    <m/>
    <m/>
    <s v=""/>
    <m/>
    <m/>
    <m/>
    <m/>
    <s v=""/>
    <m/>
    <n v="0"/>
    <n v="1"/>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0">
  <r>
    <s v="DEP-5"/>
    <s v="Direccionamiento Estratégico y Planeación"/>
    <x v="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2"/>
    <n v="12"/>
    <n v="1"/>
    <s v="Concepto Favorable"/>
    <m/>
    <m/>
    <m/>
    <s v=""/>
    <m/>
    <m/>
    <m/>
    <m/>
    <s v=""/>
    <m/>
    <n v="1"/>
    <n v="0"/>
    <n v="0"/>
    <n v="1"/>
  </r>
  <r>
    <s v="GCT-2"/>
    <s v="Gestión Catastral"/>
    <x v="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No Favorable"/>
    <m/>
    <m/>
    <m/>
    <s v=""/>
    <m/>
    <m/>
    <m/>
    <m/>
    <s v=""/>
    <m/>
    <n v="0"/>
    <n v="1"/>
    <n v="0"/>
    <n v="0"/>
  </r>
  <r>
    <s v="GCT-3"/>
    <s v="Gestión Catastral"/>
    <x v="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2"/>
    <n v="12"/>
    <n v="1"/>
    <s v="Concepto Favorable"/>
    <m/>
    <m/>
    <m/>
    <s v=""/>
    <m/>
    <m/>
    <m/>
    <m/>
    <s v=""/>
    <m/>
    <n v="1"/>
    <n v="0"/>
    <n v="0"/>
    <n v="1"/>
  </r>
  <r>
    <s v="GCO-1"/>
    <s v="Gestión Contractual"/>
    <x v="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3"/>
    <n v="3"/>
    <n v="1"/>
    <s v="Concepto Favorable"/>
    <m/>
    <m/>
    <m/>
    <s v=""/>
    <m/>
    <m/>
    <m/>
    <m/>
    <s v=""/>
    <m/>
    <n v="1"/>
    <n v="0"/>
    <n v="0"/>
    <n v="1"/>
  </r>
  <r>
    <s v="GCO-2"/>
    <s v="Gestión Contractual"/>
    <x v="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3"/>
    <n v="3"/>
    <n v="1"/>
    <s v="Concepto No Favorable"/>
    <m/>
    <m/>
    <m/>
    <s v=""/>
    <m/>
    <m/>
    <m/>
    <m/>
    <s v=""/>
    <m/>
    <n v="0"/>
    <n v="1"/>
    <n v="0"/>
    <n v="0"/>
  </r>
  <r>
    <s v="GCO-3"/>
    <s v="Gestión Contractual"/>
    <x v="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No Favorable"/>
    <m/>
    <m/>
    <m/>
    <s v=""/>
    <m/>
    <n v="0"/>
    <n v="1"/>
    <n v="0"/>
    <n v="0"/>
  </r>
  <r>
    <s v="GSA-2"/>
    <s v="Gestión de Servicios Administrativos"/>
    <x v="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3"/>
    <n v="3"/>
    <n v="1"/>
    <s v="Concepto No Favorable"/>
    <m/>
    <m/>
    <m/>
    <s v=""/>
    <m/>
    <n v="0"/>
    <n v="1"/>
    <n v="0"/>
    <n v="0"/>
  </r>
  <r>
    <s v="GFI-1"/>
    <s v="Gestión Financiera"/>
    <x v="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m/>
    <n v="0"/>
    <s v="Concepto No Favorable"/>
    <m/>
    <m/>
    <m/>
    <s v=""/>
    <m/>
    <m/>
    <m/>
    <m/>
    <s v=""/>
    <m/>
    <n v="0"/>
    <n v="1"/>
    <n v="0"/>
    <n v="0"/>
  </r>
  <r>
    <s v="GCT-2"/>
    <s v="Gestión Catastral"/>
    <x v="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m/>
    <n v="0"/>
    <s v="Concepto No Favorable"/>
    <m/>
    <m/>
    <m/>
    <s v=""/>
    <m/>
    <m/>
    <m/>
    <m/>
    <s v=""/>
    <m/>
    <n v="0"/>
    <n v="1"/>
    <n v="0"/>
    <n v="0"/>
  </r>
  <r>
    <s v="GCT-3"/>
    <s v="Gestión Catastral"/>
    <x v="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m/>
    <n v="0"/>
    <s v="Concepto Favorable"/>
    <m/>
    <m/>
    <m/>
    <s v=""/>
    <m/>
    <m/>
    <m/>
    <m/>
    <s v=""/>
    <m/>
    <n v="1"/>
    <n v="0"/>
    <n v="0"/>
    <n v="1"/>
  </r>
  <r>
    <s v="GCT-4"/>
    <s v="Gestión Catastral"/>
    <x v="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m/>
    <n v="0"/>
    <s v="Concepto No Favorable"/>
    <m/>
    <m/>
    <m/>
    <s v=""/>
    <m/>
    <m/>
    <m/>
    <m/>
    <s v=""/>
    <m/>
    <n v="0"/>
    <n v="1"/>
    <n v="0"/>
    <n v="0"/>
  </r>
  <r>
    <s v="GCO-1"/>
    <s v="Gestión Contractual"/>
    <x v="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0"/>
    <m/>
    <s v=""/>
    <s v="Concepto No Favorable"/>
    <m/>
    <m/>
    <m/>
    <s v=""/>
    <m/>
    <m/>
    <m/>
    <m/>
    <s v=""/>
    <m/>
    <n v="0"/>
    <n v="1"/>
    <n v="0"/>
    <n v="0"/>
  </r>
  <r>
    <s v="GCO-2"/>
    <s v="Gestión Contractual"/>
    <x v="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1"/>
    <s v=""/>
    <s v="Concepto Favorable"/>
    <m/>
    <m/>
    <m/>
    <s v=""/>
    <m/>
    <n v="1"/>
    <n v="0"/>
    <n v="0"/>
    <n v="1"/>
  </r>
  <r>
    <s v="GSA-2"/>
    <s v="Gestión de Servicios Administrativos"/>
    <x v="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No Favorable"/>
    <m/>
    <m/>
    <m/>
    <s v=""/>
    <m/>
    <n v="0"/>
    <n v="1"/>
    <n v="0"/>
    <n v="0"/>
  </r>
  <r>
    <s v="GFI-1"/>
    <s v="Gestión Financiera"/>
    <x v="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2"/>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0"/>
    <n v="0"/>
    <s v="Concepto No Favorable"/>
    <m/>
    <m/>
    <m/>
    <s v=""/>
    <m/>
    <m/>
    <m/>
    <m/>
    <s v=""/>
    <m/>
    <n v="0"/>
    <n v="1"/>
    <n v="0"/>
    <n v="0"/>
  </r>
  <r>
    <s v="GCT-3"/>
    <s v="Gestión Catastral"/>
    <x v="2"/>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0"/>
    <n v="0"/>
    <s v="Concepto No Favorable"/>
    <m/>
    <m/>
    <m/>
    <s v=""/>
    <m/>
    <m/>
    <m/>
    <m/>
    <s v=""/>
    <m/>
    <n v="0"/>
    <n v="1"/>
    <n v="0"/>
    <n v="0"/>
  </r>
  <r>
    <s v="GCT-4"/>
    <s v="Gestión Catastral"/>
    <x v="2"/>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7"/>
    <n v="17"/>
    <n v="1"/>
    <s v="Concepto Favorable"/>
    <m/>
    <m/>
    <m/>
    <s v=""/>
    <m/>
    <m/>
    <m/>
    <m/>
    <s v=""/>
    <m/>
    <n v="1"/>
    <n v="0"/>
    <n v="0"/>
    <n v="1"/>
  </r>
  <r>
    <s v="GCO-2"/>
    <s v="Gestión Contractual"/>
    <x v="2"/>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1"/>
    <s v=""/>
    <s v="Concepto Favorable"/>
    <m/>
    <m/>
    <m/>
    <s v=""/>
    <m/>
    <n v="1"/>
    <n v="0"/>
    <n v="0"/>
    <n v="1"/>
  </r>
  <r>
    <s v="GSA-2"/>
    <s v="Gestión de Servicios Administrativos"/>
    <x v="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2"/>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2"/>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2"/>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9"/>
    <n v="9"/>
    <n v="1"/>
    <s v="Concepto Favorable"/>
    <n v="3"/>
    <n v="0"/>
    <n v="0"/>
    <n v="3"/>
  </r>
  <r>
    <s v="GJU-2"/>
    <s v="Gestión Jurídica"/>
    <x v="2"/>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3"/>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3"/>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3"/>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3"/>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3"/>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39"/>
    <n v="39"/>
    <n v="1"/>
    <s v="Concepto Favorable"/>
    <m/>
    <m/>
    <m/>
    <s v=""/>
    <m/>
    <m/>
    <m/>
    <m/>
    <s v=""/>
    <m/>
    <n v="1"/>
    <n v="0"/>
    <n v="0"/>
    <n v="1"/>
  </r>
  <r>
    <s v="GCO-2"/>
    <s v="Gestión Contractual"/>
    <x v="3"/>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Concepto Favorable"/>
    <m/>
    <m/>
    <m/>
    <s v=""/>
    <m/>
    <n v="1"/>
    <n v="0"/>
    <n v="0"/>
    <n v="1"/>
  </r>
  <r>
    <s v="GFI-1"/>
    <s v="Gestión Financiera"/>
    <x v="3"/>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7"/>
    <n v="47"/>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9"/>
    <n v="9"/>
    <n v="1"/>
    <s v="Concepto Favorable"/>
    <m/>
    <m/>
    <m/>
    <s v=""/>
    <m/>
    <n v="2"/>
    <n v="0"/>
    <n v="0"/>
    <n v="2"/>
  </r>
  <r>
    <s v="GFI-4"/>
    <s v="Gestión Financiera"/>
    <x v="3"/>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3"/>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3"/>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3"/>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1"/>
    <s v=""/>
    <s v="Concepto Favorable"/>
    <n v="3"/>
    <n v="0"/>
    <n v="0"/>
    <n v="3"/>
  </r>
  <r>
    <s v="GJU-2"/>
    <s v="Gestión Jurídica"/>
    <x v="3"/>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4"/>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4"/>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4"/>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4"/>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4"/>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8"/>
    <n v="8"/>
    <n v="1"/>
    <s v="Concepto Favorable"/>
    <m/>
    <m/>
    <m/>
    <s v=""/>
    <m/>
    <m/>
    <m/>
    <m/>
    <s v=""/>
    <m/>
    <n v="1"/>
    <n v="0"/>
    <n v="0"/>
    <n v="1"/>
  </r>
  <r>
    <s v="GCO-2"/>
    <s v="Gestión Contractual"/>
    <x v="4"/>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Sin meta asignada en el periodo"/>
    <m/>
    <m/>
    <m/>
    <s v=""/>
    <m/>
    <n v="0"/>
    <n v="0"/>
    <n v="1"/>
    <n v="1"/>
  </r>
  <r>
    <s v="GSA-2"/>
    <s v="Gestión de Servicios Administrativos"/>
    <x v="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4"/>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1"/>
    <n v="2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4"/>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4"/>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4"/>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9"/>
    <n v="9"/>
    <n v="1"/>
    <s v="Concepto Favorable"/>
    <m/>
    <m/>
    <m/>
    <s v=""/>
    <m/>
    <n v="1"/>
    <n v="0"/>
    <n v="0"/>
    <n v="1"/>
  </r>
  <r>
    <s v="GJU-1"/>
    <s v="Gestión Jurídica"/>
    <x v="4"/>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5"/>
    <n v="5"/>
    <n v="1"/>
    <s v="Concepto Favorable"/>
    <n v="2"/>
    <n v="0"/>
    <n v="1"/>
    <n v="3"/>
  </r>
  <r>
    <s v="GJU-2"/>
    <s v="Gestión Jurídica"/>
    <x v="4"/>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5"/>
    <n v="5"/>
    <n v="1"/>
    <s v="Concepto Favorable"/>
    <n v="2"/>
    <n v="0"/>
    <n v="0"/>
    <n v="2"/>
  </r>
  <r>
    <s v="DEP-5"/>
    <s v="Direccionamiento Estratégico y Planeación"/>
    <x v="5"/>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5"/>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
    <n v="1"/>
    <n v="1"/>
    <s v="Sin meta asignada en el periodo"/>
    <m/>
    <m/>
    <m/>
    <s v=""/>
    <m/>
    <m/>
    <m/>
    <m/>
    <s v=""/>
    <m/>
    <n v="0"/>
    <n v="0"/>
    <n v="1"/>
    <n v="1"/>
  </r>
  <r>
    <s v="GCT-2"/>
    <s v="Gestión Catastral"/>
    <x v="5"/>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3"/>
    <n v="3"/>
    <n v="1"/>
    <s v="Sin meta asignada en el periodo"/>
    <m/>
    <m/>
    <m/>
    <s v=""/>
    <m/>
    <m/>
    <m/>
    <m/>
    <s v=""/>
    <m/>
    <n v="0"/>
    <n v="0"/>
    <n v="1"/>
    <n v="1"/>
  </r>
  <r>
    <s v="GCT-3"/>
    <s v="Gestión Catastral"/>
    <x v="5"/>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5"/>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
    <n v="1"/>
    <n v="1"/>
    <s v="Sin meta asignada en el periodo"/>
    <m/>
    <m/>
    <m/>
    <s v=""/>
    <m/>
    <m/>
    <m/>
    <m/>
    <s v=""/>
    <m/>
    <n v="0"/>
    <n v="0"/>
    <n v="1"/>
    <n v="1"/>
  </r>
  <r>
    <s v="GCO-1"/>
    <s v="Gestión Contractual"/>
    <x v="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
    <n v="2"/>
    <n v="1"/>
    <s v="Concepto Favorable"/>
    <m/>
    <m/>
    <m/>
    <s v=""/>
    <m/>
    <m/>
    <m/>
    <m/>
    <s v=""/>
    <m/>
    <n v="1"/>
    <n v="0"/>
    <n v="0"/>
    <n v="1"/>
  </r>
  <r>
    <s v="GCO-2"/>
    <s v="Gestión Contractual"/>
    <x v="5"/>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5"/>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n v="0"/>
    <s v=""/>
    <s v="Sin meta asignada en el periodo"/>
    <m/>
    <m/>
    <m/>
    <s v=""/>
    <m/>
    <n v="1"/>
    <n v="0"/>
    <n v="1"/>
    <n v="2"/>
  </r>
  <r>
    <s v="GFI-4"/>
    <s v="Gestión Financiera"/>
    <x v="5"/>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1"/>
    <n v="1"/>
    <n v="1"/>
    <s v="Sin meta asignada en el periodo"/>
    <m/>
    <m/>
    <m/>
    <s v=""/>
    <m/>
    <m/>
    <m/>
    <m/>
    <s v=""/>
    <m/>
    <n v="0"/>
    <n v="0"/>
    <n v="1"/>
    <n v="1"/>
  </r>
  <r>
    <s v="GIS-1"/>
    <s v="Gestión Informática de Soporte"/>
    <x v="5"/>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5"/>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4"/>
    <n v="4"/>
    <n v="1"/>
    <s v="Concepto Favorable"/>
    <m/>
    <m/>
    <m/>
    <s v=""/>
    <m/>
    <n v="1"/>
    <n v="0"/>
    <n v="0"/>
    <n v="1"/>
  </r>
  <r>
    <s v="GJU-1"/>
    <s v="Gestión Jurídica"/>
    <x v="5"/>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5"/>
    <n v="25"/>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6"/>
    <n v="16"/>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3"/>
    <n v="0"/>
    <n v="0"/>
    <n v="3"/>
  </r>
  <r>
    <s v="GJU-2"/>
    <s v="Gestión Jurídica"/>
    <x v="5"/>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2"/>
    <n v="22"/>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2"/>
    <n v="0"/>
    <n v="0"/>
    <n v="2"/>
  </r>
  <r>
    <s v="DEP-5"/>
    <s v="Direccionamiento Estratégico y Planeación"/>
    <x v="6"/>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6"/>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6"/>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6"/>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Concepto Favorable"/>
    <m/>
    <m/>
    <m/>
    <s v=""/>
    <m/>
    <m/>
    <m/>
    <m/>
    <s v=""/>
    <m/>
    <n v="1"/>
    <n v="0"/>
    <n v="0"/>
    <n v="1"/>
  </r>
  <r>
    <s v="GCT-4"/>
    <s v="Gestión Catastral"/>
    <x v="6"/>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0"/>
    <n v="0"/>
    <s v=""/>
    <s v="Concepto Favorable"/>
    <m/>
    <m/>
    <m/>
    <s v=""/>
    <m/>
    <m/>
    <m/>
    <m/>
    <s v=""/>
    <m/>
    <n v="1"/>
    <n v="0"/>
    <n v="0"/>
    <n v="1"/>
  </r>
  <r>
    <s v="GCO-2"/>
    <s v="Gestión Contractual"/>
    <x v="6"/>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Concepto Favorable"/>
    <m/>
    <m/>
    <m/>
    <s v=""/>
    <m/>
    <n v="1"/>
    <n v="0"/>
    <n v="0"/>
    <n v="1"/>
  </r>
  <r>
    <s v="GSA-2"/>
    <s v="Gestión de Servicios Administrativos"/>
    <x v="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Concepto Favorable"/>
    <m/>
    <m/>
    <m/>
    <s v=""/>
    <m/>
    <n v="1"/>
    <n v="0"/>
    <n v="0"/>
    <n v="1"/>
  </r>
  <r>
    <s v="GFI-1"/>
    <s v="Gestión Financiera"/>
    <x v="6"/>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n v="0"/>
    <s v=""/>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n v="0"/>
    <s v=""/>
    <s v="Sin meta asignada en el periodo"/>
    <m/>
    <m/>
    <m/>
    <s v=""/>
    <m/>
    <n v="1"/>
    <n v="0"/>
    <n v="1"/>
    <n v="2"/>
  </r>
  <r>
    <s v="GFI-4"/>
    <s v="Gestión Financiera"/>
    <x v="6"/>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6"/>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6"/>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Concepto Favorable"/>
    <m/>
    <m/>
    <m/>
    <s v=""/>
    <m/>
    <n v="1"/>
    <n v="0"/>
    <n v="0"/>
    <n v="1"/>
  </r>
  <r>
    <s v="GJU-1"/>
    <s v="Gestión Jurídica"/>
    <x v="6"/>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3"/>
    <n v="0"/>
    <n v="0"/>
    <n v="3"/>
  </r>
  <r>
    <s v="GJU-2"/>
    <s v="Gestión Jurídica"/>
    <x v="6"/>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2"/>
    <n v="0"/>
    <n v="0"/>
    <n v="2"/>
  </r>
  <r>
    <s v="DEP-5"/>
    <s v="Direccionamiento Estratégico y Planeación"/>
    <x v="7"/>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7"/>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7"/>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7"/>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2"/>
    <n v="2"/>
    <n v="1"/>
    <s v="Concepto Favorable"/>
    <m/>
    <m/>
    <m/>
    <s v=""/>
    <m/>
    <m/>
    <m/>
    <m/>
    <s v=""/>
    <m/>
    <n v="1"/>
    <n v="0"/>
    <n v="0"/>
    <n v="1"/>
  </r>
  <r>
    <s v="GCT-4"/>
    <s v="Gestión Catastral"/>
    <x v="7"/>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7"/>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Concepto Favorable"/>
    <m/>
    <m/>
    <m/>
    <s v=""/>
    <m/>
    <n v="1"/>
    <n v="0"/>
    <n v="0"/>
    <n v="1"/>
  </r>
  <r>
    <s v="GSA-2"/>
    <s v="Gestión de Servicios Administrativos"/>
    <x v="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7"/>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n v="0"/>
    <s v=""/>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7"/>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7"/>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7"/>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m/>
    <s v=""/>
    <s v="Sin meta asignada en el periodo"/>
    <m/>
    <m/>
    <m/>
    <s v=""/>
    <m/>
    <n v="0"/>
    <n v="0"/>
    <n v="1"/>
    <n v="1"/>
  </r>
  <r>
    <s v="GJU-1"/>
    <s v="Gestión Jurídica"/>
    <x v="7"/>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
    <n v="2"/>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3"/>
    <n v="0"/>
    <n v="0"/>
    <n v="3"/>
  </r>
  <r>
    <s v="GJU-2"/>
    <s v="Gestión Jurídica"/>
    <x v="7"/>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
    <n v="2"/>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Concepto Favorable"/>
    <n v="2"/>
    <n v="0"/>
    <n v="0"/>
    <n v="2"/>
  </r>
  <r>
    <s v="DEP-5"/>
    <s v="Direccionamiento Estratégico y Planeación"/>
    <x v="8"/>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8"/>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8"/>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8"/>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8"/>
    <n v="8"/>
    <n v="1"/>
    <s v="Concepto Favorable"/>
    <m/>
    <m/>
    <m/>
    <s v=""/>
    <m/>
    <m/>
    <m/>
    <m/>
    <s v=""/>
    <m/>
    <n v="1"/>
    <n v="0"/>
    <n v="0"/>
    <n v="1"/>
  </r>
  <r>
    <s v="GCT-4"/>
    <s v="Gestión Catastral"/>
    <x v="8"/>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3"/>
    <n v="3"/>
    <n v="1"/>
    <s v="Concepto Favorable"/>
    <m/>
    <m/>
    <m/>
    <s v=""/>
    <m/>
    <m/>
    <m/>
    <m/>
    <s v=""/>
    <m/>
    <n v="1"/>
    <n v="0"/>
    <n v="0"/>
    <n v="1"/>
  </r>
  <r>
    <s v="GCO-2"/>
    <s v="Gestión Contractual"/>
    <x v="8"/>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3"/>
    <n v="3"/>
    <n v="1"/>
    <s v="Concepto Favorable"/>
    <m/>
    <m/>
    <m/>
    <s v=""/>
    <m/>
    <m/>
    <m/>
    <m/>
    <s v=""/>
    <m/>
    <n v="1"/>
    <n v="0"/>
    <n v="0"/>
    <n v="1"/>
  </r>
  <r>
    <s v="GCO-3"/>
    <s v="Gestión Contractual"/>
    <x v="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8"/>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No Favorable"/>
    <m/>
    <m/>
    <m/>
    <s v=""/>
    <m/>
    <n v="1"/>
    <n v="1"/>
    <n v="0"/>
    <n v="1"/>
  </r>
  <r>
    <s v="GFI-4"/>
    <s v="Gestión Financiera"/>
    <x v="8"/>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8"/>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8"/>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8"/>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8"/>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9"/>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9"/>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9"/>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No Favorable"/>
    <m/>
    <m/>
    <m/>
    <s v=""/>
    <m/>
    <m/>
    <m/>
    <m/>
    <s v=""/>
    <m/>
    <n v="0"/>
    <n v="1"/>
    <n v="0"/>
    <n v="0"/>
  </r>
  <r>
    <s v="GCT-3"/>
    <s v="Gestión Catastral"/>
    <x v="9"/>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No Favorable"/>
    <m/>
    <m/>
    <m/>
    <s v=""/>
    <m/>
    <m/>
    <m/>
    <m/>
    <s v=""/>
    <m/>
    <n v="0"/>
    <n v="1"/>
    <n v="0"/>
    <n v="0"/>
  </r>
  <r>
    <s v="GCT-4"/>
    <s v="Gestión Catastral"/>
    <x v="9"/>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9"/>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1"/>
    <s v=""/>
    <s v="Concepto No Favorable"/>
    <m/>
    <m/>
    <m/>
    <s v=""/>
    <m/>
    <n v="0"/>
    <n v="1"/>
    <n v="0"/>
    <n v="0"/>
  </r>
  <r>
    <s v="GSA-2"/>
    <s v="Gestión de Servicios Administrativos"/>
    <x v="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9"/>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9"/>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9"/>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9"/>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9"/>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5"/>
    <n v="5"/>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1"/>
    <n v="3"/>
  </r>
  <r>
    <s v="GJU-2"/>
    <s v="Gestión Jurídica"/>
    <x v="9"/>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5"/>
    <n v="5"/>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No Favorable"/>
    <m/>
    <m/>
    <m/>
    <s v=""/>
    <m/>
    <m/>
    <m/>
    <m/>
    <s v=""/>
    <m/>
    <n v="0"/>
    <n v="1"/>
    <n v="0"/>
    <n v="0"/>
  </r>
  <r>
    <s v="GCT-3"/>
    <s v="Gestión Catastral"/>
    <x v="1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No Favorable"/>
    <m/>
    <m/>
    <m/>
    <s v=""/>
    <m/>
    <m/>
    <m/>
    <m/>
    <s v=""/>
    <m/>
    <n v="0"/>
    <n v="1"/>
    <n v="0"/>
    <n v="0"/>
  </r>
  <r>
    <s v="GCT-4"/>
    <s v="Gestión Catastral"/>
    <x v="1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6"/>
    <n v="6"/>
    <n v="1"/>
    <s v="Concepto Favorable"/>
    <m/>
    <m/>
    <m/>
    <s v=""/>
    <m/>
    <m/>
    <m/>
    <m/>
    <s v=""/>
    <m/>
    <n v="1"/>
    <n v="0"/>
    <n v="0"/>
    <n v="1"/>
  </r>
  <r>
    <s v="GCO-2"/>
    <s v="Gestión Contractual"/>
    <x v="1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6"/>
    <n v="6"/>
    <n v="1"/>
    <s v="Concepto Favorable"/>
    <m/>
    <m/>
    <m/>
    <s v=""/>
    <m/>
    <m/>
    <m/>
    <m/>
    <s v=""/>
    <m/>
    <n v="1"/>
    <n v="0"/>
    <n v="0"/>
    <n v="1"/>
  </r>
  <r>
    <s v="GCO-3"/>
    <s v="Gestión Contractual"/>
    <x v="1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8"/>
    <n v="8"/>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Concepto Favorable"/>
    <m/>
    <m/>
    <m/>
    <s v=""/>
    <m/>
    <m/>
    <m/>
    <m/>
    <s v=""/>
    <m/>
    <n v="1"/>
    <n v="0"/>
    <n v="0"/>
    <n v="1"/>
  </r>
  <r>
    <s v="GCT-3"/>
    <s v="Gestión Catastral"/>
    <x v="1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1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
    <n v="2"/>
    <n v="1"/>
    <s v="Concepto Favorable"/>
    <m/>
    <m/>
    <m/>
    <s v=""/>
    <m/>
    <m/>
    <m/>
    <m/>
    <s v=""/>
    <m/>
    <n v="1"/>
    <n v="0"/>
    <n v="0"/>
    <n v="1"/>
  </r>
  <r>
    <s v="GCO-2"/>
    <s v="Gestión Contractual"/>
    <x v="1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1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Concepto Favorable"/>
    <m/>
    <m/>
    <m/>
    <s v=""/>
    <m/>
    <n v="1"/>
    <n v="0"/>
    <n v="0"/>
    <n v="1"/>
  </r>
  <r>
    <s v="GFI-1"/>
    <s v="Gestión Financiera"/>
    <x v="1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0"/>
    <n v="1"/>
    <s v=""/>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2"/>
    <n v="2"/>
    <n v="1"/>
    <s v="Concepto Favorable"/>
    <m/>
    <m/>
    <m/>
    <s v=""/>
    <m/>
    <n v="1"/>
    <n v="0"/>
    <n v="0"/>
    <n v="1"/>
  </r>
  <r>
    <s v="GJU-1"/>
    <s v="Gestión Jurídica"/>
    <x v="1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15"/>
    <n v="15"/>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3"/>
    <n v="0"/>
    <n v="0"/>
    <n v="3"/>
  </r>
  <r>
    <s v="GJU-2"/>
    <s v="Gestión Jurídica"/>
    <x v="1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2"/>
    <n v="0"/>
    <n v="0"/>
    <n v="2"/>
  </r>
  <r>
    <s v="DEP-5"/>
    <s v="Direccionamiento Estratégico y Planeación"/>
    <x v="12"/>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2"/>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2"/>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12"/>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12"/>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2"/>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2"/>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2"/>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2"/>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2"/>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8"/>
    <n v="8"/>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2"/>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2"/>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7"/>
    <n v="7"/>
    <n v="1"/>
    <s v="Concepto Favorable"/>
    <m/>
    <m/>
    <m/>
    <s v=""/>
    <m/>
    <m/>
    <m/>
    <m/>
    <s v=""/>
    <m/>
    <n v="1"/>
    <n v="0"/>
    <n v="0"/>
    <n v="1"/>
  </r>
  <r>
    <s v="GIS-3"/>
    <s v="Gestión Informática de Soporte"/>
    <x v="12"/>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6"/>
    <n v="6"/>
    <n v="1"/>
    <s v="Concepto Favorable"/>
    <m/>
    <m/>
    <m/>
    <s v=""/>
    <m/>
    <n v="1"/>
    <n v="0"/>
    <n v="0"/>
    <n v="1"/>
  </r>
  <r>
    <s v="GJU-1"/>
    <s v="Gestión Jurídica"/>
    <x v="12"/>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3"/>
    <n v="3"/>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3"/>
    <n v="0"/>
    <n v="0"/>
    <n v="3"/>
  </r>
  <r>
    <s v="GJU-2"/>
    <s v="Gestión Jurídica"/>
    <x v="12"/>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2"/>
    <n v="2"/>
    <n v="1"/>
    <s v="Concepto Favorable"/>
    <n v="2"/>
    <n v="0"/>
    <n v="0"/>
    <n v="2"/>
  </r>
  <r>
    <s v="DEP-5"/>
    <s v="Direccionamiento Estratégico y Planeación"/>
    <x v="13"/>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3"/>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0"/>
    <n v="0"/>
    <s v=""/>
    <s v="Concepto No Favorable"/>
    <m/>
    <m/>
    <m/>
    <s v=""/>
    <m/>
    <m/>
    <m/>
    <m/>
    <s v=""/>
    <m/>
    <n v="0"/>
    <n v="1"/>
    <n v="0"/>
    <n v="0"/>
  </r>
  <r>
    <s v="GCT-2"/>
    <s v="Gestión Catastral"/>
    <x v="13"/>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13"/>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4"/>
    <n v="4"/>
    <n v="1"/>
    <s v="Concepto Favorable"/>
    <m/>
    <m/>
    <m/>
    <s v=""/>
    <m/>
    <m/>
    <m/>
    <m/>
    <s v=""/>
    <m/>
    <n v="1"/>
    <n v="0"/>
    <n v="0"/>
    <n v="1"/>
  </r>
  <r>
    <s v="GCT-4"/>
    <s v="Gestión Catastral"/>
    <x v="13"/>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0"/>
    <n v="0"/>
    <s v=""/>
    <s v="Concepto No Favorable"/>
    <m/>
    <m/>
    <m/>
    <s v=""/>
    <m/>
    <m/>
    <m/>
    <m/>
    <s v=""/>
    <m/>
    <n v="0"/>
    <n v="1"/>
    <n v="0"/>
    <n v="0"/>
  </r>
  <r>
    <s v="GCO-1"/>
    <s v="Gestión Contractual"/>
    <x v="13"/>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3"/>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13"/>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3"/>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2"/>
    <n v="2"/>
    <n v="1"/>
    <s v="Concepto Favorable"/>
    <m/>
    <m/>
    <m/>
    <s v=""/>
    <m/>
    <n v="1"/>
    <n v="0"/>
    <n v="0"/>
    <n v="1"/>
  </r>
  <r>
    <s v="GFI-1"/>
    <s v="Gestión Financiera"/>
    <x v="13"/>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1"/>
    <n v="1"/>
    <n v="1"/>
    <s v="Concepto Favorable"/>
    <m/>
    <m/>
    <m/>
    <s v=""/>
    <m/>
    <n v="2"/>
    <n v="0"/>
    <n v="0"/>
    <n v="2"/>
  </r>
  <r>
    <s v="GFI-4"/>
    <s v="Gestión Financiera"/>
    <x v="13"/>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3"/>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3"/>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3"/>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3"/>
    <n v="0"/>
    <n v="0"/>
    <n v="3"/>
  </r>
  <r>
    <s v="GJU-2"/>
    <s v="Gestión Jurídica"/>
    <x v="13"/>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0"/>
    <n v="2"/>
  </r>
  <r>
    <s v="DEP-5"/>
    <s v="Direccionamiento Estratégico y Planeación"/>
    <x v="14"/>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4"/>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
    <n v="1"/>
    <n v="1"/>
    <s v="Concepto Favorable"/>
    <m/>
    <m/>
    <m/>
    <s v=""/>
    <m/>
    <m/>
    <m/>
    <m/>
    <s v=""/>
    <m/>
    <n v="1"/>
    <n v="0"/>
    <n v="0"/>
    <n v="1"/>
  </r>
  <r>
    <s v="GCT-2"/>
    <s v="Gestión Catastral"/>
    <x v="14"/>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1"/>
    <n v="1"/>
    <n v="1"/>
    <s v="Concepto No Favorable"/>
    <m/>
    <m/>
    <m/>
    <s v=""/>
    <m/>
    <m/>
    <m/>
    <m/>
    <s v=""/>
    <m/>
    <n v="0"/>
    <n v="1"/>
    <n v="0"/>
    <n v="0"/>
  </r>
  <r>
    <s v="GCT-3"/>
    <s v="Gestión Catastral"/>
    <x v="14"/>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14"/>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1"/>
    <n v="1"/>
    <n v="1"/>
    <s v="Concepto Favorable"/>
    <m/>
    <m/>
    <m/>
    <s v=""/>
    <m/>
    <m/>
    <m/>
    <m/>
    <s v=""/>
    <m/>
    <n v="1"/>
    <n v="0"/>
    <n v="0"/>
    <n v="1"/>
  </r>
  <r>
    <s v="GCO-1"/>
    <s v="Gestión Contractual"/>
    <x v="14"/>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4"/>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
    <n v="1"/>
    <n v="1"/>
    <s v="Concepto Favorable"/>
    <m/>
    <m/>
    <m/>
    <s v=""/>
    <m/>
    <m/>
    <m/>
    <m/>
    <s v=""/>
    <m/>
    <n v="1"/>
    <n v="0"/>
    <n v="0"/>
    <n v="1"/>
  </r>
  <r>
    <s v="GCO-3"/>
    <s v="Gestión Contractual"/>
    <x v="14"/>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n v="0"/>
    <s v=""/>
    <s v="Sin meta asignada en el periodo"/>
    <m/>
    <m/>
    <m/>
    <s v=""/>
    <m/>
    <n v="0"/>
    <n v="0"/>
    <n v="1"/>
    <n v="1"/>
  </r>
  <r>
    <s v="GSA-2"/>
    <s v="Gestión de Servicios Administrativos"/>
    <x v="14"/>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No Favorable"/>
    <m/>
    <m/>
    <m/>
    <s v=""/>
    <m/>
    <n v="0"/>
    <n v="1"/>
    <n v="0"/>
    <n v="0"/>
  </r>
  <r>
    <s v="GFI-1"/>
    <s v="Gestión Financiera"/>
    <x v="14"/>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1"/>
    <n v="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4"/>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4"/>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1"/>
    <n v="1"/>
    <n v="1"/>
    <s v="Concepto Favorable"/>
    <m/>
    <m/>
    <m/>
    <s v=""/>
    <m/>
    <m/>
    <m/>
    <m/>
    <s v=""/>
    <m/>
    <n v="1"/>
    <n v="0"/>
    <n v="0"/>
    <n v="1"/>
  </r>
  <r>
    <s v="GIS-3"/>
    <s v="Gestión Informática de Soporte"/>
    <x v="14"/>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
    <n v="1"/>
    <n v="1"/>
    <s v="Concepto Favorable"/>
    <m/>
    <m/>
    <m/>
    <s v=""/>
    <m/>
    <n v="1"/>
    <n v="0"/>
    <n v="0"/>
    <n v="1"/>
  </r>
  <r>
    <s v="GJU-1"/>
    <s v="Gestión Jurídica"/>
    <x v="14"/>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18"/>
    <n v="18"/>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3"/>
    <n v="3"/>
    <n v="1"/>
    <s v="Concepto Favorable"/>
    <n v="2"/>
    <n v="0"/>
    <n v="1"/>
    <n v="3"/>
  </r>
  <r>
    <s v="GJU-2"/>
    <s v="Gestión Jurídica"/>
    <x v="14"/>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18"/>
    <n v="18"/>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4"/>
    <n v="4"/>
    <n v="1"/>
    <s v="Concepto Favorable"/>
    <n v="2"/>
    <n v="0"/>
    <n v="0"/>
    <n v="2"/>
  </r>
  <r>
    <s v="DEP-5"/>
    <s v="Direccionamiento Estratégico y Planeación"/>
    <x v="15"/>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5"/>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5"/>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15"/>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15"/>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5"/>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0"/>
    <n v="10"/>
    <n v="1"/>
    <s v="Concepto Favorable"/>
    <m/>
    <m/>
    <m/>
    <s v=""/>
    <m/>
    <m/>
    <m/>
    <m/>
    <s v=""/>
    <m/>
    <n v="1"/>
    <n v="0"/>
    <n v="0"/>
    <n v="1"/>
  </r>
  <r>
    <s v="GCO-2"/>
    <s v="Gestión Contractual"/>
    <x v="15"/>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10"/>
    <n v="10"/>
    <n v="1"/>
    <s v="Concepto Favorable"/>
    <m/>
    <m/>
    <m/>
    <s v=""/>
    <m/>
    <m/>
    <m/>
    <m/>
    <s v=""/>
    <m/>
    <n v="1"/>
    <n v="0"/>
    <n v="0"/>
    <n v="1"/>
  </r>
  <r>
    <s v="GCO-3"/>
    <s v="Gestión Contractual"/>
    <x v="15"/>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5"/>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2"/>
    <n v="2"/>
    <n v="1"/>
    <s v="Concepto Favorable"/>
    <m/>
    <m/>
    <m/>
    <s v=""/>
    <m/>
    <n v="1"/>
    <n v="0"/>
    <n v="0"/>
    <n v="1"/>
  </r>
  <r>
    <s v="GFI-1"/>
    <s v="Gestión Financiera"/>
    <x v="15"/>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40"/>
    <n v="40"/>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5"/>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5"/>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5"/>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15"/>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2"/>
    <n v="0"/>
    <n v="1"/>
    <n v="3"/>
  </r>
  <r>
    <s v="GJU-2"/>
    <s v="Gestión Jurídica"/>
    <x v="15"/>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n v="0"/>
    <s v=""/>
    <s v="Sin meta asignada en el periodo"/>
    <n v="1"/>
    <n v="0"/>
    <n v="1"/>
    <n v="2"/>
  </r>
  <r>
    <s v="DEP-5"/>
    <s v="Direccionamiento Estratégico y Planeación"/>
    <x v="16"/>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6"/>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6"/>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6"/>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16"/>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6"/>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
    <n v="1"/>
    <n v="1"/>
    <s v="Concepto Favorable"/>
    <m/>
    <m/>
    <m/>
    <s v=""/>
    <m/>
    <m/>
    <m/>
    <m/>
    <s v=""/>
    <m/>
    <n v="1"/>
    <n v="0"/>
    <n v="0"/>
    <n v="1"/>
  </r>
  <r>
    <s v="GCO-2"/>
    <s v="Gestión Contractual"/>
    <x v="16"/>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16"/>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3"/>
    <n v="1"/>
    <s v="Concepto Favorable"/>
    <m/>
    <m/>
    <m/>
    <s v=""/>
    <m/>
    <n v="1"/>
    <n v="0"/>
    <n v="0"/>
    <n v="1"/>
  </r>
  <r>
    <s v="GSA-2"/>
    <s v="Gestión de Servicios Administrativos"/>
    <x v="16"/>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16"/>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62"/>
    <n v="62"/>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6"/>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6"/>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6"/>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5"/>
    <n v="5"/>
    <n v="1"/>
    <s v="Concepto Favorable"/>
    <m/>
    <m/>
    <m/>
    <s v=""/>
    <m/>
    <n v="1"/>
    <n v="0"/>
    <n v="0"/>
    <n v="1"/>
  </r>
  <r>
    <s v="GJU-1"/>
    <s v="Gestión Jurídica"/>
    <x v="16"/>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n v="0"/>
    <s v=""/>
    <s v="Sin meta asignada en el periodo"/>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1"/>
    <n v="3"/>
  </r>
  <r>
    <s v="GJU-2"/>
    <s v="Gestión Jurídica"/>
    <x v="16"/>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7"/>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7"/>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7"/>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7"/>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2"/>
    <n v="2"/>
    <n v="1"/>
    <s v="Concepto Favorable"/>
    <m/>
    <m/>
    <m/>
    <s v=""/>
    <m/>
    <m/>
    <m/>
    <m/>
    <s v=""/>
    <m/>
    <n v="1"/>
    <n v="0"/>
    <n v="0"/>
    <n v="1"/>
  </r>
  <r>
    <s v="GCT-4"/>
    <s v="Gestión Catastral"/>
    <x v="17"/>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7"/>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6"/>
    <n v="6"/>
    <n v="1"/>
    <s v="Concepto Favorable"/>
    <m/>
    <m/>
    <m/>
    <s v=""/>
    <m/>
    <m/>
    <m/>
    <m/>
    <s v=""/>
    <m/>
    <n v="1"/>
    <n v="0"/>
    <n v="0"/>
    <n v="1"/>
  </r>
  <r>
    <s v="GCO-2"/>
    <s v="Gestión Contractual"/>
    <x v="17"/>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17"/>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1"/>
    <n v="1"/>
    <n v="1"/>
    <s v="Concepto Favorable"/>
    <m/>
    <m/>
    <m/>
    <s v=""/>
    <m/>
    <n v="1"/>
    <n v="0"/>
    <n v="0"/>
    <n v="1"/>
  </r>
  <r>
    <s v="GSA-2"/>
    <s v="Gestión de Servicios Administrativos"/>
    <x v="17"/>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n v="0"/>
    <s v=""/>
    <s v="Sin meta asignada en el periodo"/>
    <m/>
    <m/>
    <m/>
    <s v=""/>
    <m/>
    <n v="0"/>
    <n v="0"/>
    <n v="1"/>
    <n v="1"/>
  </r>
  <r>
    <s v="GFI-1"/>
    <s v="Gestión Financiera"/>
    <x v="17"/>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0"/>
    <n v="30"/>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7"/>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7"/>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7"/>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17"/>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N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1"/>
    <n v="0"/>
    <n v="2"/>
  </r>
  <r>
    <s v="GJU-2"/>
    <s v="Gestión Jurídica"/>
    <x v="17"/>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18"/>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3"/>
    <n v="3"/>
    <n v="1"/>
    <s v="Concepto Favorable"/>
    <n v="1"/>
    <n v="0"/>
    <n v="0"/>
    <n v="1"/>
  </r>
  <r>
    <s v="GCT-1"/>
    <s v="Gestión Catastral"/>
    <x v="18"/>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8"/>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8"/>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1"/>
    <n v="1"/>
    <n v="1"/>
    <s v="Concepto Favorable"/>
    <m/>
    <m/>
    <m/>
    <s v=""/>
    <m/>
    <m/>
    <m/>
    <m/>
    <s v=""/>
    <m/>
    <n v="1"/>
    <n v="0"/>
    <n v="0"/>
    <n v="1"/>
  </r>
  <r>
    <s v="GCT-4"/>
    <s v="Gestión Catastral"/>
    <x v="18"/>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8"/>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7"/>
    <n v="7"/>
    <n v="1"/>
    <s v="Concepto Favorable"/>
    <m/>
    <m/>
    <m/>
    <s v=""/>
    <m/>
    <m/>
    <m/>
    <m/>
    <s v=""/>
    <m/>
    <n v="1"/>
    <n v="0"/>
    <n v="0"/>
    <n v="1"/>
  </r>
  <r>
    <s v="GCO-2"/>
    <s v="Gestión Contractual"/>
    <x v="18"/>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5"/>
    <n v="5"/>
    <n v="1"/>
    <s v="Concepto Favorable"/>
    <m/>
    <m/>
    <m/>
    <s v=""/>
    <m/>
    <m/>
    <m/>
    <m/>
    <s v=""/>
    <m/>
    <n v="1"/>
    <n v="0"/>
    <n v="0"/>
    <n v="1"/>
  </r>
  <r>
    <s v="GCO-3"/>
    <s v="Gestión Contractual"/>
    <x v="18"/>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8"/>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8"/>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3"/>
    <n v="3"/>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18"/>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8"/>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8"/>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114"/>
    <n v="114"/>
    <n v="1"/>
    <s v="Concepto Favorable"/>
    <m/>
    <m/>
    <m/>
    <s v=""/>
    <m/>
    <n v="1"/>
    <n v="0"/>
    <n v="0"/>
    <n v="1"/>
  </r>
  <r>
    <s v="GJU-1"/>
    <s v="Gestión Jurídica"/>
    <x v="18"/>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4"/>
    <n v="4"/>
    <n v="1"/>
    <s v="Concepto Favorable"/>
    <n v="3"/>
    <n v="0"/>
    <n v="0"/>
    <n v="3"/>
  </r>
  <r>
    <s v="GJU-2"/>
    <s v="Gestión Jurídica"/>
    <x v="18"/>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0"/>
    <m/>
    <s v=""/>
    <s v="Concepto Favorable"/>
    <n v="2"/>
    <n v="0"/>
    <n v="0"/>
    <n v="2"/>
  </r>
  <r>
    <s v="DEP-5"/>
    <s v="Direccionamiento Estratégico y Planeación"/>
    <x v="19"/>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19"/>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19"/>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Sin meta asignada en el periodo"/>
    <m/>
    <m/>
    <m/>
    <s v=""/>
    <m/>
    <m/>
    <m/>
    <m/>
    <s v=""/>
    <m/>
    <n v="0"/>
    <n v="0"/>
    <n v="1"/>
    <n v="1"/>
  </r>
  <r>
    <s v="GCT-3"/>
    <s v="Gestión Catastral"/>
    <x v="19"/>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0"/>
    <n v="0"/>
    <s v=""/>
    <s v="Sin meta asignada en el periodo"/>
    <m/>
    <m/>
    <m/>
    <s v=""/>
    <m/>
    <m/>
    <m/>
    <m/>
    <s v=""/>
    <m/>
    <n v="0"/>
    <n v="0"/>
    <n v="1"/>
    <n v="1"/>
  </r>
  <r>
    <s v="GCT-4"/>
    <s v="Gestión Catastral"/>
    <x v="19"/>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19"/>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13"/>
    <n v="13"/>
    <n v="1"/>
    <s v="Concepto Favorable"/>
    <m/>
    <m/>
    <m/>
    <s v=""/>
    <m/>
    <m/>
    <m/>
    <m/>
    <s v=""/>
    <m/>
    <n v="1"/>
    <n v="0"/>
    <n v="0"/>
    <n v="1"/>
  </r>
  <r>
    <s v="GCO-2"/>
    <s v="Gestión Contractual"/>
    <x v="19"/>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Sin meta asignada en el periodo"/>
    <m/>
    <m/>
    <m/>
    <s v=""/>
    <m/>
    <m/>
    <m/>
    <m/>
    <s v=""/>
    <m/>
    <n v="0"/>
    <n v="0"/>
    <n v="1"/>
    <n v="1"/>
  </r>
  <r>
    <s v="GCO-3"/>
    <s v="Gestión Contractual"/>
    <x v="19"/>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3"/>
    <n v="3"/>
    <n v="1"/>
    <s v="Concepto Favorable"/>
    <m/>
    <m/>
    <m/>
    <s v=""/>
    <m/>
    <n v="1"/>
    <n v="0"/>
    <n v="0"/>
    <n v="1"/>
  </r>
  <r>
    <s v="GSA-2"/>
    <s v="Gestión de Servicios Administrativos"/>
    <x v="19"/>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19"/>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1"/>
    <n v="2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No Favorable"/>
    <m/>
    <m/>
    <m/>
    <s v=""/>
    <m/>
    <n v="1"/>
    <n v="1"/>
    <n v="0"/>
    <n v="1"/>
  </r>
  <r>
    <s v="GFI-4"/>
    <s v="Gestión Financiera"/>
    <x v="19"/>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19"/>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19"/>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0"/>
    <n v="0"/>
    <s v=""/>
    <s v="Sin meta asignada en el periodo"/>
    <m/>
    <m/>
    <m/>
    <s v=""/>
    <m/>
    <n v="0"/>
    <n v="0"/>
    <n v="1"/>
    <n v="1"/>
  </r>
  <r>
    <s v="GJU-1"/>
    <s v="Gestión Jurídica"/>
    <x v="19"/>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19"/>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0"/>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0"/>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20"/>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0"/>
    <n v="0"/>
    <s v=""/>
    <s v="Concepto No Favorable"/>
    <m/>
    <m/>
    <m/>
    <s v=""/>
    <m/>
    <m/>
    <m/>
    <m/>
    <s v=""/>
    <m/>
    <n v="0"/>
    <n v="1"/>
    <n v="0"/>
    <n v="0"/>
  </r>
  <r>
    <s v="GCT-3"/>
    <s v="Gestión Catastral"/>
    <x v="20"/>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20"/>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20"/>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0"/>
    <n v="20"/>
    <n v="1"/>
    <s v="Concepto Favorable"/>
    <m/>
    <m/>
    <m/>
    <s v=""/>
    <m/>
    <m/>
    <m/>
    <m/>
    <s v=""/>
    <m/>
    <n v="1"/>
    <n v="0"/>
    <n v="0"/>
    <n v="1"/>
  </r>
  <r>
    <s v="GCO-2"/>
    <s v="Gestión Contractual"/>
    <x v="20"/>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20"/>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2"/>
    <n v="2"/>
    <n v="1"/>
    <s v="Concepto Favorable"/>
    <m/>
    <m/>
    <m/>
    <s v=""/>
    <m/>
    <n v="1"/>
    <n v="0"/>
    <n v="0"/>
    <n v="1"/>
  </r>
  <r>
    <s v="GSA-2"/>
    <s v="Gestión de Servicios Administrativos"/>
    <x v="20"/>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1"/>
    <n v="1"/>
    <n v="1"/>
    <s v="Concepto Favorable"/>
    <m/>
    <m/>
    <m/>
    <s v=""/>
    <m/>
    <n v="1"/>
    <n v="0"/>
    <n v="0"/>
    <n v="1"/>
  </r>
  <r>
    <s v="GFI-1"/>
    <s v="Gestión Financiera"/>
    <x v="20"/>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91"/>
    <n v="91"/>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3"/>
    <n v="3"/>
    <n v="1"/>
    <s v="Concepto Favorable"/>
    <m/>
    <m/>
    <m/>
    <s v=""/>
    <m/>
    <n v="2"/>
    <n v="0"/>
    <n v="0"/>
    <n v="2"/>
  </r>
  <r>
    <s v="GFI-4"/>
    <s v="Gestión Financiera"/>
    <x v="20"/>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0"/>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0"/>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20"/>
    <n v="20"/>
    <n v="1"/>
    <s v="Concepto Favorable"/>
    <m/>
    <m/>
    <m/>
    <s v=""/>
    <m/>
    <n v="1"/>
    <n v="0"/>
    <n v="0"/>
    <n v="1"/>
  </r>
  <r>
    <s v="GJU-1"/>
    <s v="Gestión Jurídica"/>
    <x v="20"/>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1"/>
    <n v="1"/>
    <n v="1"/>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20"/>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r>
    <s v="DEP-5"/>
    <s v="Direccionamiento Estratégico y Planeación"/>
    <x v="21"/>
    <s v=" Gestión inadecuada de los impactos ambientales generados por la entidad"/>
    <m/>
    <m/>
    <m/>
    <s v=""/>
    <m/>
    <m/>
    <m/>
    <m/>
    <s v=""/>
    <m/>
    <s v="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_x000a__x000a_Evidencia: Correo de reporte de cumplimiento de los controles operacionales de las matrices por la Dirección Territorial"/>
    <n v="1"/>
    <n v="1"/>
    <n v="1"/>
    <s v="Concepto Favorable"/>
    <n v="1"/>
    <n v="0"/>
    <n v="0"/>
    <n v="1"/>
  </r>
  <r>
    <s v="GCT-1"/>
    <s v="Gestión Catastral"/>
    <x v="21"/>
    <s v="Incumplimiento de los estándares de producción (calidad) en la prestación del servicio público Catastral por excepción"/>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T-2"/>
    <s v="Gestión Catastral"/>
    <x v="21"/>
    <s v="Inoportunidad en los tiempos establecidos para la entrega de los productos resultados del  proceso de formación y actualización catastral con los municipios en jurisdicción del IGAC"/>
    <s v="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_x000a__x000a_Evidencia: _x000a_1. Direcciones Territoriales y Subdirección de Catastro (Sede Central): Cronograma de trabajo, Tableros de control, las listas de asistencia al seguimiento y/o actas de reunión."/>
    <n v="6"/>
    <n v="6"/>
    <n v="1"/>
    <s v="Concepto Favorable"/>
    <m/>
    <m/>
    <m/>
    <s v=""/>
    <m/>
    <m/>
    <m/>
    <m/>
    <s v=""/>
    <m/>
    <n v="1"/>
    <n v="0"/>
    <n v="0"/>
    <n v="1"/>
  </r>
  <r>
    <s v="GCT-3"/>
    <s v="Gestión Catastral"/>
    <x v="21"/>
    <s v="Inoportunidad en los tiempos establecidos para la entrega de los avalúos comerciales"/>
    <s v="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_x000a__x000a_Evidencia: _x000a_1. Direcciones Territoriales: Listas de asistencia a reuniones de seguimiento y/o actas de reunión._x000a_2. Subdirección de Catastro (Sede Central): Listas de asistencia a reuniones de seguimiento y/o actas de reunión."/>
    <n v="6"/>
    <n v="6"/>
    <n v="1"/>
    <s v="Concepto Favorable"/>
    <m/>
    <m/>
    <m/>
    <s v=""/>
    <m/>
    <m/>
    <m/>
    <m/>
    <s v=""/>
    <m/>
    <n v="1"/>
    <n v="0"/>
    <n v="0"/>
    <n v="1"/>
  </r>
  <r>
    <s v="GCT-4"/>
    <s v="Gestión Catastral"/>
    <x v="21"/>
    <s v="Solicitar o recibir dinero o dádivas por la realización u omisión de actos en la prestación de servicios o trámites catastrales, con el propósito de beneficiar a un particular."/>
    <s v="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_x000a__x000a_Evidencia: _x000a_1. Direcciones Territoriales: Cronograma de trabajo, reporte del seguimiento semanal y relación de acciones (si aplica)."/>
    <n v="3"/>
    <n v="3"/>
    <n v="1"/>
    <s v="Concepto Favorable"/>
    <m/>
    <m/>
    <m/>
    <s v=""/>
    <m/>
    <m/>
    <m/>
    <m/>
    <s v=""/>
    <m/>
    <n v="1"/>
    <n v="0"/>
    <n v="0"/>
    <n v="1"/>
  </r>
  <r>
    <s v="GCO-1"/>
    <s v="Gestión Contractual"/>
    <x v="21"/>
    <s v="Inadecuada supervisión de contratos de adquisición de bienes, obras y servicios "/>
    <s v="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_x000a__x000a_Evidencias: _x000a_1. Sede Central y Direcciones Territoriales: Acta de supervisión aprobada, consolidado de contratos a cargo con la supervisión realizada, pantallazos en SECOP del total de contratos a cargo supervisados y/o cualquier otro mecanismo que permita validar la supervisión del total de contratos a cargo. "/>
    <n v="2"/>
    <n v="2"/>
    <n v="1"/>
    <s v="Concepto Favorable"/>
    <m/>
    <m/>
    <m/>
    <s v=""/>
    <m/>
    <m/>
    <m/>
    <m/>
    <s v=""/>
    <m/>
    <n v="1"/>
    <n v="0"/>
    <n v="0"/>
    <n v="1"/>
  </r>
  <r>
    <s v="GCO-2"/>
    <s v="Gestión Contractual"/>
    <x v="21"/>
    <s v="Manipulación del proceso contractual  para beneficio particular o de terceros en la adjudicación de un contrato"/>
    <s v="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_x000a__x000a_Evidencia: _x000a_1. Sede Central y Direcciones Territoriales: Consolidado de observaciones del proceso en la plataforma SECOP II (si aplica)."/>
    <n v="0"/>
    <n v="0"/>
    <s v=""/>
    <s v="Concepto Favorable"/>
    <m/>
    <m/>
    <m/>
    <s v=""/>
    <m/>
    <m/>
    <m/>
    <m/>
    <s v=""/>
    <m/>
    <n v="1"/>
    <n v="0"/>
    <n v="0"/>
    <n v="1"/>
  </r>
  <r>
    <s v="GCO-3"/>
    <s v="Gestión Contractual"/>
    <x v="21"/>
    <s v="Pérdida de bienes de las instalaciones del Almacén del IGAC"/>
    <m/>
    <m/>
    <m/>
    <s v=""/>
    <m/>
    <s v="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_x000a__x000a_Evidencia: Informes de inventario, actas, comprobantes de ajustes y/o notificaciones por correo electrónico."/>
    <n v="0"/>
    <m/>
    <s v=""/>
    <s v="Concepto Favorable"/>
    <m/>
    <m/>
    <m/>
    <s v=""/>
    <m/>
    <n v="1"/>
    <n v="0"/>
    <n v="0"/>
    <n v="1"/>
  </r>
  <r>
    <s v="GSA-2"/>
    <s v="Gestión de Servicios Administrativos"/>
    <x v="21"/>
    <s v="Inoportunidad en la prestación de servicios administrativos y/o infraestructura física para el funcionamiento de la entidad"/>
    <m/>
    <m/>
    <m/>
    <s v=""/>
    <m/>
    <s v="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_x000a__x000a_Evidencia: Correo electrónico con la aprobación de la solicitud y/o Plan de mantenimiento aprobado."/>
    <n v="0"/>
    <m/>
    <s v=""/>
    <s v="Concepto Favorable"/>
    <m/>
    <m/>
    <m/>
    <s v=""/>
    <m/>
    <n v="1"/>
    <n v="0"/>
    <n v="0"/>
    <n v="1"/>
  </r>
  <r>
    <s v="GFI-1"/>
    <s v="Gestión Financiera"/>
    <x v="21"/>
    <s v="Registros presupuestales, contables y de tesorería generados inoportunamente"/>
    <s v="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_x000a__x000a_Evidencia: Documentos soporte de los registros presupuestales"/>
    <n v="2"/>
    <n v="2"/>
    <n v="1"/>
    <s v="Concepto Favorable"/>
    <s v="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_x000a__x000a_Evidencia: Listado de movimiento de bancos, informes de ventas, informe de cartera por edades y comunicaciones electrónicas. "/>
    <n v="0"/>
    <m/>
    <s v=""/>
    <s v="Concepto Favorable"/>
    <m/>
    <m/>
    <m/>
    <s v=""/>
    <m/>
    <n v="2"/>
    <n v="0"/>
    <n v="0"/>
    <n v="2"/>
  </r>
  <r>
    <s v="GFI-4"/>
    <s v="Gestión Financiera"/>
    <x v="21"/>
    <s v="Manejo indebido de recursos financieros por parte de quienes los administran en la entidad, para beneficio propio o de terceros"/>
    <s v="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_x000a__x000a_Evidencia: Registros de depuración de saldos y Conciliaciones bancarias realizadas."/>
    <n v="3"/>
    <n v="3"/>
    <n v="1"/>
    <s v="Concepto Favorable"/>
    <m/>
    <m/>
    <m/>
    <s v=""/>
    <m/>
    <m/>
    <m/>
    <m/>
    <s v=""/>
    <m/>
    <n v="1"/>
    <n v="0"/>
    <n v="0"/>
    <n v="1"/>
  </r>
  <r>
    <s v="GIS-1"/>
    <s v="Gestión Informática de Soporte"/>
    <x v="21"/>
    <s v="Incumplimiento en los acuerdos de niveles de servicio establecidos en el catálogo de servicios de TI"/>
    <s v="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_x000a__x000a_Evidencia: Reporte de la herramienta de gestión de soporte técnico - GLPI con la información incluyendo las solicitudes en estado 'No resuelto'. "/>
    <n v="3"/>
    <n v="3"/>
    <n v="1"/>
    <s v="Concepto Favorable"/>
    <m/>
    <m/>
    <m/>
    <s v=""/>
    <m/>
    <m/>
    <m/>
    <m/>
    <s v=""/>
    <m/>
    <n v="1"/>
    <n v="0"/>
    <n v="0"/>
    <n v="1"/>
  </r>
  <r>
    <s v="GIS-3"/>
    <s v="Gestión Informática de Soporte"/>
    <x v="21"/>
    <s v="Posibilidad de otorgar accesos a la infraestructura tecnológica sin seguir procedimientos  formales para favorecer a un tercero "/>
    <m/>
    <m/>
    <m/>
    <s v=""/>
    <m/>
    <s v="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_x000a__x000a_Evidencia: Reportes de solicitudes de permisos de acceso a la base de datos Cobol debidamente autorizadas por el Jefe de Conservación."/>
    <n v="3"/>
    <n v="3"/>
    <n v="1"/>
    <s v="Concepto Favorable"/>
    <m/>
    <m/>
    <m/>
    <s v=""/>
    <m/>
    <n v="1"/>
    <n v="0"/>
    <n v="0"/>
    <n v="1"/>
  </r>
  <r>
    <s v="GJU-1"/>
    <s v="Gestión Jurídica"/>
    <x v="21"/>
    <s v="Inoportunidad  en la respuesta a los requerimientos en procesos judiciales"/>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s v="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_x000a__x000a_Evidencia: Memorando y/o correo electrónico de solicitud de conceptos técnicos."/>
    <n v="0"/>
    <m/>
    <s v=""/>
    <s v="Concepto Favorable"/>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3"/>
    <n v="0"/>
    <n v="0"/>
    <n v="3"/>
  </r>
  <r>
    <s v="GJU-2"/>
    <s v="Gestión Jurídica"/>
    <x v="21"/>
    <s v="Respuesta indebida o fuera de los términos legales a los  procesos judiciales, para beneficiar los intereses de un tercero"/>
    <s v="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_x000a__x000a_Evidencia: _x000a_1. Formato diligenciado &quot;Control de estado de procesos judiciales&quot; vigente y el informe consolidado con el estado de procesos judiciales (Sede central)_x000a_2. Formato diligenciado &quot;Control de estado de procesos judiciales&quot; vigente (Direcciones Territoriales)"/>
    <n v="24"/>
    <n v="24"/>
    <n v="1"/>
    <s v="Concepto Favorable"/>
    <m/>
    <m/>
    <m/>
    <s v=""/>
    <m/>
    <s v="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_x000a__x000a_Evidencia: Convocatoria a través de correo electrónico, acta de reunión, agenda y/o pantallazo de los participantes (convocatoria virtual)"/>
    <n v="1"/>
    <n v="1"/>
    <n v="1"/>
    <s v="Concepto Favorable"/>
    <n v="2"/>
    <n v="0"/>
    <n v="0"/>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77955D-5B14-4691-AAF2-D36C63397C01}" name="TablaDinámica2" cacheId="1"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Territorial evaluada">
  <location ref="B37:E60" firstHeaderRow="0" firstDataRow="1" firstDataCol="1"/>
  <pivotFields count="24">
    <pivotField showAll="0"/>
    <pivotField showAll="0"/>
    <pivotField axis="axisRow" showAll="0">
      <items count="25">
        <item x="0"/>
        <item x="1"/>
        <item x="2"/>
        <item x="3"/>
        <item x="4"/>
        <item x="5"/>
        <item x="6"/>
        <item x="7"/>
        <item x="8"/>
        <item x="9"/>
        <item x="11"/>
        <item x="12"/>
        <item x="13"/>
        <item x="14"/>
        <item x="15"/>
        <item x="16"/>
        <item x="17"/>
        <item x="18"/>
        <item x="19"/>
        <item x="20"/>
        <item m="1" x="23"/>
        <item m="1" x="22"/>
        <item x="10"/>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2"/>
  </rowFields>
  <rowItems count="23">
    <i>
      <x/>
    </i>
    <i>
      <x v="1"/>
    </i>
    <i>
      <x v="2"/>
    </i>
    <i>
      <x v="3"/>
    </i>
    <i>
      <x v="4"/>
    </i>
    <i>
      <x v="5"/>
    </i>
    <i>
      <x v="6"/>
    </i>
    <i>
      <x v="7"/>
    </i>
    <i>
      <x v="8"/>
    </i>
    <i>
      <x v="9"/>
    </i>
    <i>
      <x v="10"/>
    </i>
    <i>
      <x v="11"/>
    </i>
    <i>
      <x v="12"/>
    </i>
    <i>
      <x v="13"/>
    </i>
    <i>
      <x v="14"/>
    </i>
    <i>
      <x v="15"/>
    </i>
    <i>
      <x v="16"/>
    </i>
    <i>
      <x v="17"/>
    </i>
    <i>
      <x v="18"/>
    </i>
    <i>
      <x v="19"/>
    </i>
    <i>
      <x v="22"/>
    </i>
    <i>
      <x v="23"/>
    </i>
    <i t="grand">
      <x/>
    </i>
  </rowItems>
  <colFields count="1">
    <field x="-2"/>
  </colFields>
  <colItems count="3">
    <i>
      <x/>
    </i>
    <i i="1">
      <x v="1"/>
    </i>
    <i i="2">
      <x v="2"/>
    </i>
  </colItems>
  <dataFields count="3">
    <dataField name=" Conteo FAVORABLE Territoriales" fld="22" baseField="0" baseItem="0"/>
    <dataField name=" Conteo _x000a_No Favorable Territoriales  " fld="20" baseField="0" baseItem="0"/>
    <dataField name="  Porcentaje de favorabilidad Territoriales  " fld="23" baseField="0" baseItem="0" numFmtId="9"/>
  </dataFields>
  <formats count="12">
    <format dxfId="149">
      <pivotArea outline="0" collapsedLevelsAreSubtotals="1" fieldPosition="0">
        <references count="1">
          <reference field="4294967294" count="1" selected="0">
            <x v="2"/>
          </reference>
        </references>
      </pivotArea>
    </format>
    <format dxfId="148">
      <pivotArea dataOnly="0" labelOnly="1" outline="0" fieldPosition="0">
        <references count="1">
          <reference field="4294967294" count="1">
            <x v="2"/>
          </reference>
        </references>
      </pivotArea>
    </format>
    <format dxfId="147">
      <pivotArea field="2" type="button" dataOnly="0" labelOnly="1" outline="0" axis="axisRow" fieldPosition="0"/>
    </format>
    <format dxfId="146">
      <pivotArea dataOnly="0" labelOnly="1" outline="0" fieldPosition="0">
        <references count="1">
          <reference field="4294967294" count="3">
            <x v="0"/>
            <x v="1"/>
            <x v="2"/>
          </reference>
        </references>
      </pivotArea>
    </format>
    <format dxfId="145">
      <pivotArea field="2" type="button" dataOnly="0" labelOnly="1" outline="0" axis="axisRow" fieldPosition="0"/>
    </format>
    <format dxfId="144">
      <pivotArea dataOnly="0" labelOnly="1" outline="0" fieldPosition="0">
        <references count="1">
          <reference field="4294967294" count="3">
            <x v="0"/>
            <x v="1"/>
            <x v="2"/>
          </reference>
        </references>
      </pivotArea>
    </format>
    <format dxfId="143">
      <pivotArea field="2" type="button" dataOnly="0" labelOnly="1" outline="0" axis="axisRow" fieldPosition="0"/>
    </format>
    <format dxfId="142">
      <pivotArea dataOnly="0" labelOnly="1" outline="0" fieldPosition="0">
        <references count="1">
          <reference field="4294967294" count="3">
            <x v="0"/>
            <x v="1"/>
            <x v="2"/>
          </reference>
        </references>
      </pivotArea>
    </format>
    <format dxfId="141">
      <pivotArea outline="0" collapsedLevelsAreSubtotals="1" fieldPosition="0">
        <references count="1">
          <reference field="4294967294" count="2" selected="0">
            <x v="0"/>
            <x v="1"/>
          </reference>
        </references>
      </pivotArea>
    </format>
    <format dxfId="140">
      <pivotArea dataOnly="0" labelOnly="1" outline="0" fieldPosition="0">
        <references count="1">
          <reference field="4294967294" count="2">
            <x v="0"/>
            <x v="1"/>
          </reference>
        </references>
      </pivotArea>
    </format>
    <format dxfId="139">
      <pivotArea outline="0" collapsedLevelsAreSubtotals="1" fieldPosition="0">
        <references count="1">
          <reference field="4294967294" count="1" selected="0">
            <x v="2"/>
          </reference>
        </references>
      </pivotArea>
    </format>
    <format dxfId="138">
      <pivotArea outline="0" collapsedLevelsAreSubtotals="1" fieldPosition="0">
        <references count="1">
          <reference field="4294967294" count="1" selected="0">
            <x v="2"/>
          </reference>
        </references>
      </pivotArea>
    </format>
  </formats>
  <conditionalFormats count="1">
    <conditionalFormat priority="1">
      <pivotAreas count="1">
        <pivotArea type="data" collapsedLevelsAreSubtotals="1" fieldPosition="0">
          <references count="2">
            <reference field="4294967294" count="1" selected="0">
              <x v="2"/>
            </reference>
            <reference field="2" count="22">
              <x v="0"/>
              <x v="1"/>
              <x v="2"/>
              <x v="3"/>
              <x v="4"/>
              <x v="5"/>
              <x v="6"/>
              <x v="7"/>
              <x v="8"/>
              <x v="9"/>
              <x v="10"/>
              <x v="11"/>
              <x v="12"/>
              <x v="13"/>
              <x v="14"/>
              <x v="15"/>
              <x v="16"/>
              <x v="17"/>
              <x v="18"/>
              <x v="19"/>
              <x v="22"/>
              <x v="2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37649CF-5BCE-4029-862B-C8F26081C8C7}" name="TablaDinámica1" cacheId="0" applyNumberFormats="0" applyBorderFormats="0" applyFontFormats="0" applyPatternFormats="0" applyAlignmentFormats="0" applyWidthHeightFormats="1" dataCaption="Valores" updatedVersion="7" minRefreshableVersion="3" useAutoFormatting="1" itemPrintTitles="1" createdVersion="6" indent="0" outline="1" outlineData="1" multipleFieldFilters="0" rowHeaderCaption="Procesos evaluados">
  <location ref="B12:E33" firstHeaderRow="0" firstDataRow="1" firstDataCol="1"/>
  <pivotFields count="28">
    <pivotField showAll="0"/>
    <pivotField axis="axisRow" showAll="0">
      <items count="23">
        <item x="0"/>
        <item x="1"/>
        <item x="2"/>
        <item x="3"/>
        <item x="4"/>
        <item x="5"/>
        <item x="6"/>
        <item x="7"/>
        <item x="8"/>
        <item m="1" x="21"/>
        <item x="10"/>
        <item x="11"/>
        <item x="12"/>
        <item x="13"/>
        <item x="14"/>
        <item x="15"/>
        <item x="16"/>
        <item x="17"/>
        <item m="1" x="20"/>
        <item x="19"/>
        <item x="9"/>
        <item x="18"/>
        <item t="default"/>
      </items>
    </pivotField>
    <pivotField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dataField="1" showAll="0"/>
    <pivotField dataField="1" dragToRow="0" dragToCol="0" dragToPage="0" showAll="0" defaultSubtotal="0"/>
  </pivotFields>
  <rowFields count="1">
    <field x="1"/>
  </rowFields>
  <rowItems count="21">
    <i>
      <x/>
    </i>
    <i>
      <x v="1"/>
    </i>
    <i>
      <x v="2"/>
    </i>
    <i>
      <x v="3"/>
    </i>
    <i>
      <x v="4"/>
    </i>
    <i>
      <x v="5"/>
    </i>
    <i>
      <x v="6"/>
    </i>
    <i>
      <x v="7"/>
    </i>
    <i>
      <x v="8"/>
    </i>
    <i>
      <x v="10"/>
    </i>
    <i>
      <x v="11"/>
    </i>
    <i>
      <x v="12"/>
    </i>
    <i>
      <x v="13"/>
    </i>
    <i>
      <x v="14"/>
    </i>
    <i>
      <x v="15"/>
    </i>
    <i>
      <x v="16"/>
    </i>
    <i>
      <x v="17"/>
    </i>
    <i>
      <x v="19"/>
    </i>
    <i>
      <x v="20"/>
    </i>
    <i>
      <x v="21"/>
    </i>
    <i t="grand">
      <x/>
    </i>
  </rowItems>
  <colFields count="1">
    <field x="-2"/>
  </colFields>
  <colItems count="3">
    <i>
      <x/>
    </i>
    <i i="1">
      <x v="1"/>
    </i>
    <i i="2">
      <x v="2"/>
    </i>
  </colItems>
  <dataFields count="3">
    <dataField name=" Conteo FAVORABLE   " fld="26" baseField="0" baseItem="0"/>
    <dataField name=" Conteo _x000a_No FAVORABLE  " fld="24" baseField="0" baseItem="0"/>
    <dataField name="  Porcentaje de favorabilidad" fld="27" baseField="0" baseItem="0" numFmtId="9"/>
  </dataFields>
  <formats count="12">
    <format dxfId="161">
      <pivotArea field="1" type="button" dataOnly="0" labelOnly="1" outline="0" axis="axisRow" fieldPosition="0"/>
    </format>
    <format dxfId="160">
      <pivotArea dataOnly="0" labelOnly="1" outline="0" fieldPosition="0">
        <references count="1">
          <reference field="4294967294" count="3">
            <x v="0"/>
            <x v="1"/>
            <x v="2"/>
          </reference>
        </references>
      </pivotArea>
    </format>
    <format dxfId="159">
      <pivotArea field="1" type="button" dataOnly="0" labelOnly="1" outline="0" axis="axisRow" fieldPosition="0"/>
    </format>
    <format dxfId="158">
      <pivotArea dataOnly="0" labelOnly="1" outline="0" fieldPosition="0">
        <references count="1">
          <reference field="4294967294" count="3">
            <x v="0"/>
            <x v="1"/>
            <x v="2"/>
          </reference>
        </references>
      </pivotArea>
    </format>
    <format dxfId="157">
      <pivotArea field="1" type="button" dataOnly="0" labelOnly="1" outline="0" axis="axisRow" fieldPosition="0"/>
    </format>
    <format dxfId="156">
      <pivotArea dataOnly="0" labelOnly="1" outline="0" fieldPosition="0">
        <references count="1">
          <reference field="4294967294" count="3">
            <x v="0"/>
            <x v="1"/>
            <x v="2"/>
          </reference>
        </references>
      </pivotArea>
    </format>
    <format dxfId="155">
      <pivotArea outline="0" collapsedLevelsAreSubtotals="1" fieldPosition="0">
        <references count="1">
          <reference field="4294967294" count="1" selected="0">
            <x v="2"/>
          </reference>
        </references>
      </pivotArea>
    </format>
    <format dxfId="154">
      <pivotArea dataOnly="0" labelOnly="1" outline="0" fieldPosition="0">
        <references count="1">
          <reference field="4294967294" count="1">
            <x v="2"/>
          </reference>
        </references>
      </pivotArea>
    </format>
    <format dxfId="153">
      <pivotArea outline="0" collapsedLevelsAreSubtotals="1" fieldPosition="0">
        <references count="1">
          <reference field="4294967294" count="2" selected="0">
            <x v="0"/>
            <x v="1"/>
          </reference>
        </references>
      </pivotArea>
    </format>
    <format dxfId="152">
      <pivotArea dataOnly="0" labelOnly="1" outline="0" fieldPosition="0">
        <references count="1">
          <reference field="4294967294" count="2">
            <x v="0"/>
            <x v="1"/>
          </reference>
        </references>
      </pivotArea>
    </format>
    <format dxfId="151">
      <pivotArea outline="0" collapsedLevelsAreSubtotals="1" fieldPosition="0">
        <references count="1">
          <reference field="4294967294" count="1" selected="0">
            <x v="2"/>
          </reference>
        </references>
      </pivotArea>
    </format>
    <format dxfId="150">
      <pivotArea outline="0" collapsedLevelsAreSubtotals="1" fieldPosition="0">
        <references count="1">
          <reference field="4294967294" count="1" selected="0">
            <x v="2"/>
          </reference>
        </references>
      </pivotArea>
    </format>
  </formats>
  <conditionalFormats count="1">
    <conditionalFormat priority="2">
      <pivotAreas count="1">
        <pivotArea type="data" collapsedLevelsAreSubtotals="1" fieldPosition="0">
          <references count="2">
            <reference field="4294967294" count="1" selected="0">
              <x v="2"/>
            </reference>
            <reference field="1" count="20">
              <x v="0"/>
              <x v="1"/>
              <x v="2"/>
              <x v="3"/>
              <x v="4"/>
              <x v="5"/>
              <x v="6"/>
              <x v="7"/>
              <x v="8"/>
              <x v="10"/>
              <x v="11"/>
              <x v="12"/>
              <x v="13"/>
              <x v="14"/>
              <x v="15"/>
              <x v="16"/>
              <x v="17"/>
              <x v="19"/>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B70C77-B70F-434E-A50D-AFFAEE89C48B}" name="Tabla13" displayName="Tabla13" ref="A3:W78" totalsRowShown="0" headerRowDxfId="134" tableBorderDxfId="133">
  <autoFilter ref="A3:W78" xr:uid="{00206C17-454E-4A41-8254-A68CD9ECDC29}"/>
  <sortState xmlns:xlrd2="http://schemas.microsoft.com/office/spreadsheetml/2017/richdata2" ref="A4:W78">
    <sortCondition ref="B3:B78"/>
  </sortState>
  <tableColumns count="23">
    <tableColumn id="1" xr3:uid="{022288B7-5F40-4E20-BEC5-F059B8B76436}" name="ID" dataDxfId="132"/>
    <tableColumn id="2" xr3:uid="{CA5F54DA-5B4A-4C16-9098-1A5C157849C9}" name="Proceso" dataDxfId="131"/>
    <tableColumn id="3" xr3:uid="{24094075-423D-4F1E-86CA-0F9670FBA1CC}" name="Riesgo" dataDxfId="130"/>
    <tableColumn id="4" xr3:uid="{EDD7E6EB-9C76-482E-872A-77E362E758F8}" name="Control 1" dataDxfId="129"/>
    <tableColumn id="5" xr3:uid="{DFFC9DC8-1986-4F68-A7A2-1CC9F608E3F3}" name="Meta" dataDxfId="128"/>
    <tableColumn id="6" xr3:uid="{36F6C2A6-ECFD-4928-973C-3B962F01A26F}" name="Ejecutado" dataDxfId="127"/>
    <tableColumn id="7" xr3:uid="{1F51C628-4FF4-4276-B3C8-AEF03DA66B46}" name="Avance" dataDxfId="126">
      <calculatedColumnFormula>+IFERROR(Tabla13[[#This Row],[Ejecutado]]/Tabla13[[#This Row],[Meta]],0)</calculatedColumnFormula>
    </tableColumn>
    <tableColumn id="9" xr3:uid="{A27C3C7D-DF04-4C55-BC2C-51A94AB7CE5C}" name="Concepto OCI" dataDxfId="125"/>
    <tableColumn id="10" xr3:uid="{7ECC3D33-2F0E-47AB-AEAE-563C0BC2437B}" name="Control 2" dataDxfId="124"/>
    <tableColumn id="11" xr3:uid="{7E37F016-2F07-41A2-9F4E-EC3E7BA7FCFE}" name="Meta2" dataDxfId="123"/>
    <tableColumn id="12" xr3:uid="{73BB90B0-8C35-4368-A7A8-F4548E8735C1}" name="Ejecutado3" dataDxfId="122"/>
    <tableColumn id="13" xr3:uid="{150B4956-8559-44CB-9625-7BBAA63F83A1}" name="Avance4" dataDxfId="121">
      <calculatedColumnFormula>+IFERROR(Tabla13[[#This Row],[Ejecutado3]]/Tabla13[[#This Row],[Meta2]],0)</calculatedColumnFormula>
    </tableColumn>
    <tableColumn id="15" xr3:uid="{93AA908C-A0EA-4D12-8349-5AFEFFD3D9C3}" name="Concepto OCI6" dataDxfId="120"/>
    <tableColumn id="16" xr3:uid="{C9FFCAF4-BC74-4114-81B2-09402441F3F2}" name="Control 3" dataDxfId="119"/>
    <tableColumn id="17" xr3:uid="{3808A64D-B8D7-40B7-871E-A8EA4FCBC83F}" name="Meta7" dataDxfId="118"/>
    <tableColumn id="18" xr3:uid="{6A7DA0B9-D1B9-4D47-AAF1-17622CFDCB51}" name="Ejecutado8" dataDxfId="117"/>
    <tableColumn id="19" xr3:uid="{6455A373-3470-4276-B31C-95C2BD14029B}" name="Avance9" dataDxfId="116"/>
    <tableColumn id="21" xr3:uid="{6BEC5243-9AA4-43A4-B8D6-243D752ECA07}" name="Concepto OCI11" dataDxfId="115"/>
    <tableColumn id="22" xr3:uid="{DA6BAC58-5CE7-446C-AD8D-0A5C5C27A112}" name="Control 4" dataDxfId="114"/>
    <tableColumn id="23" xr3:uid="{1E7C7CA1-02B8-422D-823C-B3857F5B2038}" name="Meta12" dataDxfId="113"/>
    <tableColumn id="24" xr3:uid="{B24C89C3-F1C9-47F3-9E23-50D5E42C2E1D}" name="Ejecutado13" dataDxfId="112"/>
    <tableColumn id="25" xr3:uid="{CF9CEA7A-1230-429E-84C9-E1252C031816}" name="Avance14" dataDxfId="111"/>
    <tableColumn id="27" xr3:uid="{EC8DC301-AC69-44BC-8F90-6D4FBD6BD5CF}" name="Concepto OCI16" dataDxfId="11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4DDD05-24A5-4EFE-83EE-346CD8F97957}" name="Tabla133" displayName="Tabla133" ref="A3:V333" totalsRowShown="0" headerRowDxfId="43" dataDxfId="42" tableBorderDxfId="41">
  <autoFilter ref="A3:V333" xr:uid="{8B72639E-28AB-49B3-9131-BAC5CD3DD603}"/>
  <sortState xmlns:xlrd2="http://schemas.microsoft.com/office/spreadsheetml/2017/richdata2" ref="A4:V333">
    <sortCondition ref="C4:C333"/>
    <sortCondition ref="B4:B333"/>
  </sortState>
  <tableColumns count="22">
    <tableColumn id="1" xr3:uid="{FA3A0D9C-1DEB-4F4D-9850-A96AD13BDD26}" name="ID" dataDxfId="40" totalsRowDxfId="39"/>
    <tableColumn id="2" xr3:uid="{A50CF9ED-9F1D-493A-83ED-7852EF5C45D5}" name="Proceso" dataDxfId="38" totalsRowDxfId="37"/>
    <tableColumn id="28" xr3:uid="{F52761BD-8A24-4FDE-B6DD-2D89CB57E761}" name="Territorial" dataDxfId="36" totalsRowDxfId="35"/>
    <tableColumn id="3" xr3:uid="{AB52EB02-5030-4EDF-9AD6-E37DCC6ACCAC}" name="Riesgo" dataDxfId="34" totalsRowDxfId="33"/>
    <tableColumn id="4" xr3:uid="{E95D8B6A-2F8A-4D0B-B72B-3D9686BCA336}" name="Control 1" dataDxfId="32" totalsRowDxfId="31"/>
    <tableColumn id="5" xr3:uid="{23F48BFE-80CA-4E49-9EEA-95335CA9459C}" name="Meta" dataDxfId="30" totalsRowDxfId="29"/>
    <tableColumn id="6" xr3:uid="{1439006E-96A8-4716-90C7-979E1FBA6261}" name="Ejecutado" dataDxfId="28" totalsRowDxfId="27"/>
    <tableColumn id="7" xr3:uid="{FDFD7DE8-2564-453D-8B39-7C49991FC137}" name="Avance" dataDxfId="26" totalsRowDxfId="25"/>
    <tableColumn id="8" xr3:uid="{A1C0C4A1-5D8A-44AC-8650-8BFCC6C0347C}" name="Concepto" dataDxfId="24" totalsRowDxfId="23"/>
    <tableColumn id="10" xr3:uid="{43657C02-2557-485C-A11B-B6AC41B2BCD0}" name="Control 2" dataDxfId="22" totalsRowDxfId="21"/>
    <tableColumn id="11" xr3:uid="{8198EA67-2259-4E61-BA50-66E1D08C169B}" name="Meta2" dataDxfId="20" totalsRowDxfId="19"/>
    <tableColumn id="12" xr3:uid="{459E9CF5-6264-4D71-8A2B-8D5F22654825}" name="Ejecutado3" dataDxfId="18" totalsRowDxfId="17"/>
    <tableColumn id="13" xr3:uid="{EE25305E-3470-49B7-A2FC-F5FE0C917FCA}" name="Avance4" dataDxfId="16" totalsRowDxfId="15"/>
    <tableColumn id="14" xr3:uid="{CE20A8D7-E99C-4B0D-91FC-1F204DCE2DE4}" name="Concepto2" dataDxfId="14" totalsRowDxfId="13"/>
    <tableColumn id="16" xr3:uid="{C1E12094-25CF-4444-A329-D0BBCE1E27F2}" name="Control 3" dataDxfId="12" totalsRowDxfId="11"/>
    <tableColumn id="17" xr3:uid="{8CF94529-8AAA-486B-A0DD-799A3621A06F}" name="Meta7" dataDxfId="10" totalsRowDxfId="9"/>
    <tableColumn id="18" xr3:uid="{143343E3-CF52-41F3-BE14-D2001A231458}" name="Ejecutado8" dataDxfId="8" totalsRowDxfId="7"/>
    <tableColumn id="19" xr3:uid="{3D91D0A8-EF87-4627-A93F-A276DF807222}" name="Avance9" dataDxfId="6" totalsRowDxfId="5"/>
    <tableColumn id="20" xr3:uid="{B44E5F00-0103-41B8-A86E-8CA3C430B865}" name="Concepto3" dataDxfId="4" totalsRowDxfId="3"/>
    <tableColumn id="9" xr3:uid="{6F5F2CD9-8920-482B-B8A5-F936B1A14A49}" name="Conteo FAVORABLE" dataDxfId="2">
      <calculatedColumnFormula>+COUNTIF(Tabla133[[#This Row],[Concepto]:[Concepto3]],"Concepto Favorable")</calculatedColumnFormula>
    </tableColumn>
    <tableColumn id="15" xr3:uid="{A18A7114-AC8E-4FFC-9376-9859651C6823}" name="Conteo _x000a_No Favorable" dataDxfId="1">
      <calculatedColumnFormula>+COUNTIF(Tabla133[[#This Row],[Concepto]:[Concepto3]],"Concepto No Favorable")</calculatedColumnFormula>
    </tableColumn>
    <tableColumn id="21" xr3:uid="{C2360219-A4CC-454B-AC49-8A7E476583D1}" name="Conteo SIN META" dataDxfId="0">
      <calculatedColumnFormula>+COUNTIF(Tabla133[[#This Row],[Concepto]:[Concepto3]],"Sin meta asignada en el periodo")</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F965-FD70-4612-8F89-B8EB5A36E4D5}">
  <dimension ref="A1:AB62"/>
  <sheetViews>
    <sheetView showGridLines="0" tabSelected="1" zoomScale="85" zoomScaleNormal="85" zoomScaleSheetLayoutView="85" workbookViewId="0">
      <selection activeCell="D9" sqref="D9"/>
    </sheetView>
  </sheetViews>
  <sheetFormatPr baseColWidth="10" defaultColWidth="0" defaultRowHeight="15.05" zeroHeight="1" x14ac:dyDescent="0.3"/>
  <cols>
    <col min="1" max="1" width="3.21875" customWidth="1"/>
    <col min="2" max="2" width="46" customWidth="1"/>
    <col min="3" max="4" width="23.33203125" style="1" customWidth="1"/>
    <col min="5" max="5" width="23.77734375" style="26" customWidth="1"/>
    <col min="6" max="7" width="2" bestFit="1" customWidth="1"/>
    <col min="8" max="8" width="12.6640625" hidden="1" customWidth="1"/>
    <col min="9" max="11" width="11.33203125" hidden="1" customWidth="1"/>
    <col min="12" max="28" width="0" hidden="1" customWidth="1"/>
    <col min="29" max="16384" width="11.33203125" hidden="1"/>
  </cols>
  <sheetData>
    <row r="1" spans="1:28" s="24" customFormat="1" ht="18.2" x14ac:dyDescent="0.25">
      <c r="A1" s="22"/>
      <c r="B1" s="23"/>
      <c r="C1" s="22"/>
      <c r="D1" s="22"/>
      <c r="E1" s="31"/>
    </row>
    <row r="2" spans="1:28" s="24" customFormat="1" ht="18.2" x14ac:dyDescent="0.35">
      <c r="C2" s="34"/>
      <c r="D2" s="1"/>
      <c r="E2" s="26"/>
      <c r="F2"/>
      <c r="G2"/>
      <c r="H2"/>
      <c r="I2"/>
      <c r="J2"/>
      <c r="K2"/>
      <c r="L2"/>
      <c r="M2"/>
      <c r="N2"/>
      <c r="O2"/>
      <c r="P2"/>
      <c r="Q2"/>
      <c r="R2"/>
      <c r="S2"/>
      <c r="T2"/>
      <c r="U2"/>
      <c r="V2"/>
      <c r="W2"/>
      <c r="X2"/>
      <c r="Y2"/>
      <c r="Z2"/>
      <c r="AA2"/>
      <c r="AB2"/>
    </row>
    <row r="3" spans="1:28" s="24" customFormat="1" ht="15.65" x14ac:dyDescent="0.3">
      <c r="B3" s="25"/>
      <c r="C3" s="35"/>
      <c r="D3" s="1"/>
      <c r="E3" s="26"/>
      <c r="F3"/>
      <c r="G3"/>
      <c r="H3"/>
      <c r="I3"/>
      <c r="J3"/>
      <c r="K3" s="26"/>
      <c r="L3"/>
      <c r="M3"/>
      <c r="N3"/>
      <c r="O3"/>
      <c r="P3"/>
      <c r="Q3"/>
      <c r="R3"/>
      <c r="S3"/>
      <c r="T3"/>
      <c r="U3"/>
      <c r="V3"/>
      <c r="W3"/>
      <c r="X3"/>
      <c r="Y3"/>
      <c r="Z3"/>
      <c r="AA3"/>
      <c r="AB3"/>
    </row>
    <row r="4" spans="1:28" x14ac:dyDescent="0.3">
      <c r="K4" s="26"/>
    </row>
    <row r="5" spans="1:28" x14ac:dyDescent="0.3">
      <c r="K5" s="26"/>
    </row>
    <row r="6" spans="1:28" ht="15.65" x14ac:dyDescent="0.3">
      <c r="B6" s="27" t="s">
        <v>242</v>
      </c>
      <c r="C6" s="35"/>
      <c r="K6" s="26"/>
    </row>
    <row r="7" spans="1:28" x14ac:dyDescent="0.3">
      <c r="K7" s="26"/>
    </row>
    <row r="8" spans="1:28" x14ac:dyDescent="0.3">
      <c r="K8" s="26"/>
    </row>
    <row r="9" spans="1:28" x14ac:dyDescent="0.3">
      <c r="K9" s="26"/>
    </row>
    <row r="10" spans="1:28" ht="15.65" x14ac:dyDescent="0.3">
      <c r="B10" s="27" t="s">
        <v>243</v>
      </c>
      <c r="K10" s="26"/>
    </row>
    <row r="11" spans="1:28" x14ac:dyDescent="0.3"/>
    <row r="12" spans="1:28" s="21" customFormat="1" ht="30.05" x14ac:dyDescent="0.3">
      <c r="B12" s="29" t="s">
        <v>252</v>
      </c>
      <c r="C12" s="30" t="s">
        <v>247</v>
      </c>
      <c r="D12" s="30" t="s">
        <v>248</v>
      </c>
      <c r="E12" s="32" t="s">
        <v>245</v>
      </c>
    </row>
    <row r="13" spans="1:28" x14ac:dyDescent="0.3">
      <c r="B13" s="28" t="s">
        <v>211</v>
      </c>
      <c r="C13" s="36">
        <v>2</v>
      </c>
      <c r="D13" s="36">
        <v>0</v>
      </c>
      <c r="E13" s="37">
        <v>1</v>
      </c>
    </row>
    <row r="14" spans="1:28" x14ac:dyDescent="0.3">
      <c r="B14" s="28" t="s">
        <v>27</v>
      </c>
      <c r="C14" s="36">
        <v>16</v>
      </c>
      <c r="D14" s="36">
        <v>0</v>
      </c>
      <c r="E14" s="37">
        <v>1</v>
      </c>
    </row>
    <row r="15" spans="1:28" x14ac:dyDescent="0.3">
      <c r="B15" s="28" t="s">
        <v>130</v>
      </c>
      <c r="C15" s="36">
        <v>13</v>
      </c>
      <c r="D15" s="36">
        <v>0</v>
      </c>
      <c r="E15" s="37">
        <v>1</v>
      </c>
    </row>
    <row r="16" spans="1:28" x14ac:dyDescent="0.3">
      <c r="B16" s="28" t="s">
        <v>166</v>
      </c>
      <c r="C16" s="36">
        <v>12</v>
      </c>
      <c r="D16" s="36">
        <v>0</v>
      </c>
      <c r="E16" s="37">
        <v>1</v>
      </c>
    </row>
    <row r="17" spans="2:5" x14ac:dyDescent="0.3">
      <c r="B17" s="28" t="s">
        <v>189</v>
      </c>
      <c r="C17" s="36">
        <v>4</v>
      </c>
      <c r="D17" s="36">
        <v>1</v>
      </c>
      <c r="E17" s="37">
        <v>0.8</v>
      </c>
    </row>
    <row r="18" spans="2:5" x14ac:dyDescent="0.3">
      <c r="B18" s="28" t="s">
        <v>54</v>
      </c>
      <c r="C18" s="36">
        <v>7</v>
      </c>
      <c r="D18" s="36">
        <v>0</v>
      </c>
      <c r="E18" s="37">
        <v>1</v>
      </c>
    </row>
    <row r="19" spans="2:5" x14ac:dyDescent="0.3">
      <c r="B19" s="28" t="s">
        <v>37</v>
      </c>
      <c r="C19" s="36">
        <v>3</v>
      </c>
      <c r="D19" s="36">
        <v>0</v>
      </c>
      <c r="E19" s="37">
        <v>1</v>
      </c>
    </row>
    <row r="20" spans="2:5" x14ac:dyDescent="0.3">
      <c r="B20" s="28" t="s">
        <v>95</v>
      </c>
      <c r="C20" s="36">
        <v>4</v>
      </c>
      <c r="D20" s="36">
        <v>1</v>
      </c>
      <c r="E20" s="37">
        <v>0.8</v>
      </c>
    </row>
    <row r="21" spans="2:5" x14ac:dyDescent="0.3">
      <c r="B21" s="28" t="s">
        <v>120</v>
      </c>
      <c r="C21" s="36">
        <v>6</v>
      </c>
      <c r="D21" s="36">
        <v>0</v>
      </c>
      <c r="E21" s="37">
        <v>1</v>
      </c>
    </row>
    <row r="22" spans="2:5" x14ac:dyDescent="0.3">
      <c r="B22" s="28" t="s">
        <v>62</v>
      </c>
      <c r="C22" s="36">
        <v>6</v>
      </c>
      <c r="D22" s="36">
        <v>0</v>
      </c>
      <c r="E22" s="37">
        <v>1</v>
      </c>
    </row>
    <row r="23" spans="2:5" x14ac:dyDescent="0.3">
      <c r="B23" s="28" t="s">
        <v>45</v>
      </c>
      <c r="C23" s="36">
        <v>6</v>
      </c>
      <c r="D23" s="36">
        <v>0</v>
      </c>
      <c r="E23" s="37">
        <v>1</v>
      </c>
    </row>
    <row r="24" spans="2:5" x14ac:dyDescent="0.3">
      <c r="B24" s="28" t="s">
        <v>105</v>
      </c>
      <c r="C24" s="36">
        <v>5</v>
      </c>
      <c r="D24" s="36">
        <v>1</v>
      </c>
      <c r="E24" s="37">
        <v>0.83333333333333337</v>
      </c>
    </row>
    <row r="25" spans="2:5" x14ac:dyDescent="0.3">
      <c r="B25" s="28" t="s">
        <v>200</v>
      </c>
      <c r="C25" s="36">
        <v>10</v>
      </c>
      <c r="D25" s="36">
        <v>0</v>
      </c>
      <c r="E25" s="37">
        <v>1</v>
      </c>
    </row>
    <row r="26" spans="2:5" x14ac:dyDescent="0.3">
      <c r="B26" s="28" t="s">
        <v>157</v>
      </c>
      <c r="C26" s="36">
        <v>7</v>
      </c>
      <c r="D26" s="36">
        <v>0</v>
      </c>
      <c r="E26" s="37">
        <v>1</v>
      </c>
    </row>
    <row r="27" spans="2:5" x14ac:dyDescent="0.3">
      <c r="B27" s="28" t="s">
        <v>111</v>
      </c>
      <c r="C27" s="36">
        <v>8</v>
      </c>
      <c r="D27" s="36">
        <v>0</v>
      </c>
      <c r="E27" s="37">
        <v>1</v>
      </c>
    </row>
    <row r="28" spans="2:5" x14ac:dyDescent="0.3">
      <c r="B28" s="28" t="s">
        <v>71</v>
      </c>
      <c r="C28" s="36">
        <v>9</v>
      </c>
      <c r="D28" s="36">
        <v>0</v>
      </c>
      <c r="E28" s="37">
        <v>1</v>
      </c>
    </row>
    <row r="29" spans="2:5" x14ac:dyDescent="0.3">
      <c r="B29" s="28" t="s">
        <v>180</v>
      </c>
      <c r="C29" s="36">
        <v>5</v>
      </c>
      <c r="D29" s="36">
        <v>0</v>
      </c>
      <c r="E29" s="37">
        <v>1</v>
      </c>
    </row>
    <row r="30" spans="2:5" x14ac:dyDescent="0.3">
      <c r="B30" s="28" t="s">
        <v>81</v>
      </c>
      <c r="C30" s="36">
        <v>1</v>
      </c>
      <c r="D30" s="36">
        <v>1</v>
      </c>
      <c r="E30" s="37">
        <v>0.5</v>
      </c>
    </row>
    <row r="31" spans="2:5" x14ac:dyDescent="0.3">
      <c r="B31" s="28" t="s">
        <v>272</v>
      </c>
      <c r="C31" s="36">
        <v>12</v>
      </c>
      <c r="D31" s="36">
        <v>0</v>
      </c>
      <c r="E31" s="37">
        <v>1</v>
      </c>
    </row>
    <row r="32" spans="2:5" x14ac:dyDescent="0.3">
      <c r="B32" s="28" t="s">
        <v>279</v>
      </c>
      <c r="C32" s="36">
        <v>7</v>
      </c>
      <c r="D32" s="36">
        <v>0</v>
      </c>
      <c r="E32" s="37">
        <v>1</v>
      </c>
    </row>
    <row r="33" spans="2:11" x14ac:dyDescent="0.3">
      <c r="B33" s="28" t="s">
        <v>244</v>
      </c>
      <c r="C33" s="36">
        <v>143</v>
      </c>
      <c r="D33" s="36">
        <v>4</v>
      </c>
      <c r="E33" s="37">
        <v>0.97278911564625847</v>
      </c>
    </row>
    <row r="34" spans="2:11" x14ac:dyDescent="0.3">
      <c r="E34" s="33"/>
    </row>
    <row r="35" spans="2:11" ht="15.65" x14ac:dyDescent="0.3">
      <c r="B35" s="27" t="s">
        <v>246</v>
      </c>
      <c r="K35" s="26"/>
    </row>
    <row r="36" spans="2:11" x14ac:dyDescent="0.3"/>
    <row r="37" spans="2:11" s="30" customFormat="1" ht="30.05" x14ac:dyDescent="0.3">
      <c r="B37" s="29" t="s">
        <v>253</v>
      </c>
      <c r="C37" s="30" t="s">
        <v>250</v>
      </c>
      <c r="D37" s="30" t="s">
        <v>251</v>
      </c>
      <c r="E37" s="32" t="s">
        <v>249</v>
      </c>
    </row>
    <row r="38" spans="2:11" x14ac:dyDescent="0.3">
      <c r="B38" s="28" t="s">
        <v>219</v>
      </c>
      <c r="C38" s="36">
        <v>15</v>
      </c>
      <c r="D38" s="36">
        <v>4</v>
      </c>
      <c r="E38" s="37">
        <v>0.78947368421052633</v>
      </c>
    </row>
    <row r="39" spans="2:11" x14ac:dyDescent="0.3">
      <c r="B39" s="28" t="s">
        <v>221</v>
      </c>
      <c r="C39" s="36">
        <v>14</v>
      </c>
      <c r="D39" s="36">
        <v>5</v>
      </c>
      <c r="E39" s="37">
        <v>0.73684210526315785</v>
      </c>
    </row>
    <row r="40" spans="2:11" x14ac:dyDescent="0.3">
      <c r="B40" s="28" t="s">
        <v>222</v>
      </c>
      <c r="C40" s="36">
        <v>17</v>
      </c>
      <c r="D40" s="36">
        <v>2</v>
      </c>
      <c r="E40" s="37">
        <v>0.89473684210526316</v>
      </c>
    </row>
    <row r="41" spans="2:11" x14ac:dyDescent="0.3">
      <c r="B41" s="28" t="s">
        <v>223</v>
      </c>
      <c r="C41" s="36">
        <v>19</v>
      </c>
      <c r="D41" s="36">
        <v>0</v>
      </c>
      <c r="E41" s="37">
        <v>1</v>
      </c>
    </row>
    <row r="42" spans="2:11" x14ac:dyDescent="0.3">
      <c r="B42" s="28" t="s">
        <v>224</v>
      </c>
      <c r="C42" s="36">
        <v>19</v>
      </c>
      <c r="D42" s="36">
        <v>0</v>
      </c>
      <c r="E42" s="37">
        <v>1</v>
      </c>
    </row>
    <row r="43" spans="2:11" x14ac:dyDescent="0.3">
      <c r="B43" s="28" t="s">
        <v>225</v>
      </c>
      <c r="C43" s="36">
        <v>19</v>
      </c>
      <c r="D43" s="36">
        <v>0</v>
      </c>
      <c r="E43" s="37">
        <v>1</v>
      </c>
    </row>
    <row r="44" spans="2:11" x14ac:dyDescent="0.3">
      <c r="B44" s="28" t="s">
        <v>226</v>
      </c>
      <c r="C44" s="36">
        <v>19</v>
      </c>
      <c r="D44" s="36">
        <v>0</v>
      </c>
      <c r="E44" s="37">
        <v>1</v>
      </c>
    </row>
    <row r="45" spans="2:11" x14ac:dyDescent="0.3">
      <c r="B45" s="28" t="s">
        <v>227</v>
      </c>
      <c r="C45" s="36">
        <v>19</v>
      </c>
      <c r="D45" s="36">
        <v>0</v>
      </c>
      <c r="E45" s="37">
        <v>1</v>
      </c>
    </row>
    <row r="46" spans="2:11" x14ac:dyDescent="0.3">
      <c r="B46" s="28" t="s">
        <v>228</v>
      </c>
      <c r="C46" s="36">
        <v>18</v>
      </c>
      <c r="D46" s="36">
        <v>1</v>
      </c>
      <c r="E46" s="37">
        <v>0.94736842105263153</v>
      </c>
    </row>
    <row r="47" spans="2:11" x14ac:dyDescent="0.3">
      <c r="B47" s="28" t="s">
        <v>229</v>
      </c>
      <c r="C47" s="36">
        <v>16</v>
      </c>
      <c r="D47" s="36">
        <v>3</v>
      </c>
      <c r="E47" s="37">
        <v>0.84210526315789469</v>
      </c>
    </row>
    <row r="48" spans="2:11" x14ac:dyDescent="0.3">
      <c r="B48" s="28" t="s">
        <v>230</v>
      </c>
      <c r="C48" s="36">
        <v>19</v>
      </c>
      <c r="D48" s="36">
        <v>0</v>
      </c>
      <c r="E48" s="37">
        <v>1</v>
      </c>
    </row>
    <row r="49" spans="2:5" x14ac:dyDescent="0.3">
      <c r="B49" s="28" t="s">
        <v>231</v>
      </c>
      <c r="C49" s="36">
        <v>19</v>
      </c>
      <c r="D49" s="36">
        <v>0</v>
      </c>
      <c r="E49" s="37">
        <v>1</v>
      </c>
    </row>
    <row r="50" spans="2:5" x14ac:dyDescent="0.3">
      <c r="B50" s="28" t="s">
        <v>4</v>
      </c>
      <c r="C50" s="36">
        <v>17</v>
      </c>
      <c r="D50" s="36">
        <v>2</v>
      </c>
      <c r="E50" s="37">
        <v>0.89473684210526316</v>
      </c>
    </row>
    <row r="51" spans="2:5" x14ac:dyDescent="0.3">
      <c r="B51" s="28" t="s">
        <v>232</v>
      </c>
      <c r="C51" s="36">
        <v>17</v>
      </c>
      <c r="D51" s="36">
        <v>2</v>
      </c>
      <c r="E51" s="37">
        <v>0.89473684210526316</v>
      </c>
    </row>
    <row r="52" spans="2:5" x14ac:dyDescent="0.3">
      <c r="B52" s="28" t="s">
        <v>233</v>
      </c>
      <c r="C52" s="36">
        <v>19</v>
      </c>
      <c r="D52" s="36">
        <v>0</v>
      </c>
      <c r="E52" s="37">
        <v>1</v>
      </c>
    </row>
    <row r="53" spans="2:5" x14ac:dyDescent="0.3">
      <c r="B53" s="28" t="s">
        <v>234</v>
      </c>
      <c r="C53" s="36">
        <v>19</v>
      </c>
      <c r="D53" s="36">
        <v>0</v>
      </c>
      <c r="E53" s="37">
        <v>1</v>
      </c>
    </row>
    <row r="54" spans="2:5" x14ac:dyDescent="0.3">
      <c r="B54" s="28" t="s">
        <v>235</v>
      </c>
      <c r="C54" s="36">
        <v>18</v>
      </c>
      <c r="D54" s="36">
        <v>1</v>
      </c>
      <c r="E54" s="37">
        <v>0.94736842105263153</v>
      </c>
    </row>
    <row r="55" spans="2:5" x14ac:dyDescent="0.3">
      <c r="B55" s="28" t="s">
        <v>236</v>
      </c>
      <c r="C55" s="36">
        <v>19</v>
      </c>
      <c r="D55" s="36">
        <v>0</v>
      </c>
      <c r="E55" s="37">
        <v>1</v>
      </c>
    </row>
    <row r="56" spans="2:5" x14ac:dyDescent="0.3">
      <c r="B56" s="28" t="s">
        <v>237</v>
      </c>
      <c r="C56" s="36">
        <v>18</v>
      </c>
      <c r="D56" s="36">
        <v>1</v>
      </c>
      <c r="E56" s="37">
        <v>0.94736842105263153</v>
      </c>
    </row>
    <row r="57" spans="2:5" x14ac:dyDescent="0.3">
      <c r="B57" s="28" t="s">
        <v>238</v>
      </c>
      <c r="C57" s="36">
        <v>18</v>
      </c>
      <c r="D57" s="36">
        <v>1</v>
      </c>
      <c r="E57" s="37">
        <v>0.94736842105263153</v>
      </c>
    </row>
    <row r="58" spans="2:5" x14ac:dyDescent="0.3">
      <c r="B58" s="28" t="s">
        <v>379</v>
      </c>
      <c r="C58" s="36">
        <v>17</v>
      </c>
      <c r="D58" s="36">
        <v>2</v>
      </c>
      <c r="E58" s="37">
        <v>0.89473684210526316</v>
      </c>
    </row>
    <row r="59" spans="2:5" x14ac:dyDescent="0.3">
      <c r="B59" s="28" t="s">
        <v>380</v>
      </c>
      <c r="C59" s="36">
        <v>19</v>
      </c>
      <c r="D59" s="36">
        <v>0</v>
      </c>
      <c r="E59" s="37">
        <v>1</v>
      </c>
    </row>
    <row r="60" spans="2:5" x14ac:dyDescent="0.3">
      <c r="B60" s="28" t="s">
        <v>244</v>
      </c>
      <c r="C60" s="36">
        <v>394</v>
      </c>
      <c r="D60" s="36">
        <v>24</v>
      </c>
      <c r="E60" s="37">
        <v>0.9425837320574163</v>
      </c>
    </row>
    <row r="61" spans="2:5" x14ac:dyDescent="0.3">
      <c r="E61" s="33"/>
    </row>
    <row r="62" spans="2:5" x14ac:dyDescent="0.3">
      <c r="E62" s="33"/>
    </row>
  </sheetData>
  <conditionalFormatting sqref="E34">
    <cfRule type="colorScale" priority="7">
      <colorScale>
        <cfvo type="min"/>
        <cfvo type="percentile" val="50"/>
        <cfvo type="max"/>
        <color rgb="FFF8696B"/>
        <color rgb="FFFFEB84"/>
        <color rgb="FF63BE7B"/>
      </colorScale>
    </cfRule>
  </conditionalFormatting>
  <conditionalFormatting sqref="E61:E62 E37">
    <cfRule type="colorScale" priority="6">
      <colorScale>
        <cfvo type="min"/>
        <cfvo type="percentile" val="50"/>
        <cfvo type="max"/>
        <color rgb="FFF8696B"/>
        <color rgb="FFFFEB84"/>
        <color rgb="FF63BE7B"/>
      </colorScale>
    </cfRule>
  </conditionalFormatting>
  <conditionalFormatting pivot="1" sqref="E13:E32">
    <cfRule type="colorScale" priority="2">
      <colorScale>
        <cfvo type="min"/>
        <cfvo type="percentile" val="50"/>
        <cfvo type="max"/>
        <color rgb="FFF8696B"/>
        <color rgb="FFFFEB84"/>
        <color rgb="FF63BE7B"/>
      </colorScale>
    </cfRule>
  </conditionalFormatting>
  <conditionalFormatting pivot="1" sqref="E38:E59">
    <cfRule type="colorScale" priority="1">
      <colorScale>
        <cfvo type="min"/>
        <cfvo type="percentile" val="50"/>
        <cfvo type="max"/>
        <color rgb="FFF8696B"/>
        <color rgb="FFFFEB84"/>
        <color rgb="FF63BE7B"/>
      </colorScale>
    </cfRule>
  </conditionalFormatting>
  <pageMargins left="0.7" right="0.7" top="0.75" bottom="0.75" header="0.3" footer="0.3"/>
  <pageSetup scale="6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1467-A666-4771-A48A-9B790DED9ACF}">
  <sheetPr>
    <tabColor rgb="FF92D050"/>
  </sheetPr>
  <dimension ref="A1:AA78"/>
  <sheetViews>
    <sheetView view="pageBreakPreview" zoomScale="55" zoomScaleNormal="70" zoomScaleSheetLayoutView="55" workbookViewId="0">
      <pane xSplit="3" ySplit="3" topLeftCell="D4" activePane="bottomRight" state="frozen"/>
      <selection activeCell="A3" sqref="A3:AA80"/>
      <selection pane="topRight" activeCell="A3" sqref="A3:AA80"/>
      <selection pane="bottomLeft" activeCell="A3" sqref="A3:AA80"/>
      <selection pane="bottomRight" activeCell="H7" sqref="H7"/>
    </sheetView>
  </sheetViews>
  <sheetFormatPr baseColWidth="10" defaultRowHeight="15.05" x14ac:dyDescent="0.3"/>
  <cols>
    <col min="1" max="1" width="8.21875" customWidth="1"/>
    <col min="2" max="2" width="25.109375" customWidth="1"/>
    <col min="3" max="3" width="43.109375" customWidth="1"/>
    <col min="4" max="4" width="49.109375" customWidth="1"/>
    <col min="5" max="5" width="9.88671875" style="1" customWidth="1"/>
    <col min="6" max="6" width="12.77734375" style="1" customWidth="1"/>
    <col min="7" max="7" width="10" style="1" customWidth="1"/>
    <col min="8" max="8" width="15.88671875" customWidth="1"/>
    <col min="9" max="9" width="41.109375" customWidth="1"/>
    <col min="10" max="10" width="9.88671875" style="1" customWidth="1"/>
    <col min="11" max="11" width="13.77734375" style="1" customWidth="1"/>
    <col min="12" max="12" width="11.109375" style="1" customWidth="1"/>
    <col min="13" max="13" width="17" customWidth="1"/>
    <col min="14" max="14" width="39.109375" customWidth="1"/>
    <col min="15" max="15" width="11.77734375" style="1" customWidth="1"/>
    <col min="16" max="16" width="13.77734375" style="1" customWidth="1"/>
    <col min="17" max="17" width="11.109375" style="1" customWidth="1"/>
    <col min="18" max="18" width="18" customWidth="1"/>
    <col min="19" max="19" width="47.6640625" customWidth="1"/>
    <col min="20" max="20" width="10.33203125" style="1" customWidth="1"/>
    <col min="21" max="21" width="14.88671875" style="1" customWidth="1"/>
    <col min="22" max="22" width="12.109375" style="1" customWidth="1"/>
    <col min="23" max="23" width="18" customWidth="1"/>
    <col min="24" max="26" width="16.21875" customWidth="1"/>
    <col min="27" max="27" width="18.109375" customWidth="1"/>
  </cols>
  <sheetData>
    <row r="1" spans="1:27" ht="5.35" customHeight="1" x14ac:dyDescent="0.3"/>
    <row r="2" spans="1:27" x14ac:dyDescent="0.3">
      <c r="D2" s="39" t="s">
        <v>375</v>
      </c>
      <c r="E2" s="39"/>
      <c r="F2" s="39"/>
      <c r="G2" s="39"/>
      <c r="H2" s="39"/>
      <c r="I2" s="40" t="s">
        <v>376</v>
      </c>
      <c r="J2" s="40"/>
      <c r="K2" s="40"/>
      <c r="L2" s="40"/>
      <c r="M2" s="40"/>
      <c r="N2" s="41" t="s">
        <v>377</v>
      </c>
      <c r="O2" s="41"/>
      <c r="P2" s="41"/>
      <c r="Q2" s="41"/>
      <c r="R2" s="41"/>
      <c r="S2" s="42" t="s">
        <v>378</v>
      </c>
      <c r="T2" s="42"/>
      <c r="U2" s="42"/>
      <c r="V2" s="42"/>
      <c r="W2" s="42"/>
    </row>
    <row r="3" spans="1:27" ht="41.35" customHeight="1" x14ac:dyDescent="0.3">
      <c r="A3" s="2" t="s">
        <v>0</v>
      </c>
      <c r="B3" s="2" t="s">
        <v>1</v>
      </c>
      <c r="C3" s="2" t="s">
        <v>2</v>
      </c>
      <c r="D3" s="3" t="s">
        <v>3</v>
      </c>
      <c r="E3" s="3" t="s">
        <v>4</v>
      </c>
      <c r="F3" s="3" t="s">
        <v>5</v>
      </c>
      <c r="G3" s="4" t="s">
        <v>6</v>
      </c>
      <c r="H3" s="3" t="s">
        <v>7</v>
      </c>
      <c r="I3" s="3" t="s">
        <v>8</v>
      </c>
      <c r="J3" s="3" t="s">
        <v>9</v>
      </c>
      <c r="K3" s="3" t="s">
        <v>10</v>
      </c>
      <c r="L3" s="3" t="s">
        <v>11</v>
      </c>
      <c r="M3" s="3" t="s">
        <v>12</v>
      </c>
      <c r="N3" s="3" t="s">
        <v>13</v>
      </c>
      <c r="O3" s="3" t="s">
        <v>14</v>
      </c>
      <c r="P3" s="3" t="s">
        <v>15</v>
      </c>
      <c r="Q3" s="3" t="s">
        <v>16</v>
      </c>
      <c r="R3" s="3" t="s">
        <v>17</v>
      </c>
      <c r="S3" s="3" t="s">
        <v>18</v>
      </c>
      <c r="T3" s="3" t="s">
        <v>19</v>
      </c>
      <c r="U3" s="3" t="s">
        <v>20</v>
      </c>
      <c r="V3" s="3" t="s">
        <v>21</v>
      </c>
      <c r="W3" s="5" t="s">
        <v>22</v>
      </c>
      <c r="X3" s="14" t="s">
        <v>23</v>
      </c>
      <c r="Y3" s="14" t="s">
        <v>24</v>
      </c>
      <c r="Z3" s="14" t="s">
        <v>25</v>
      </c>
      <c r="AA3" s="14" t="s">
        <v>214</v>
      </c>
    </row>
    <row r="4" spans="1:27" ht="45.1" customHeight="1" x14ac:dyDescent="0.3">
      <c r="A4" s="6" t="s">
        <v>210</v>
      </c>
      <c r="B4" s="6" t="s">
        <v>211</v>
      </c>
      <c r="C4" s="6" t="s">
        <v>266</v>
      </c>
      <c r="D4" s="6" t="s">
        <v>282</v>
      </c>
      <c r="E4" s="7">
        <v>0</v>
      </c>
      <c r="F4" s="7">
        <v>1</v>
      </c>
      <c r="G4" s="8" t="s">
        <v>29</v>
      </c>
      <c r="H4" s="6" t="s">
        <v>28</v>
      </c>
      <c r="I4" s="6"/>
      <c r="J4" s="7"/>
      <c r="K4" s="7"/>
      <c r="L4" s="8" t="s">
        <v>29</v>
      </c>
      <c r="M4" s="6"/>
      <c r="N4" s="6"/>
      <c r="O4" s="7"/>
      <c r="P4" s="7"/>
      <c r="Q4" s="8" t="s">
        <v>29</v>
      </c>
      <c r="R4" s="6"/>
      <c r="S4" s="6"/>
      <c r="T4" s="7"/>
      <c r="U4" s="7"/>
      <c r="V4" s="8" t="s">
        <v>29</v>
      </c>
      <c r="W4" s="9"/>
      <c r="X4">
        <f>+COUNTIF(Tabla13[[#This Row],[Concepto OCI]:[Concepto OCI16]],"Concepto Favorable")</f>
        <v>1</v>
      </c>
      <c r="Y4">
        <f>+COUNTIF(Tabla13[[#This Row],[Concepto OCI]:[Concepto OCI16]],"Concepto No Favorable")</f>
        <v>0</v>
      </c>
      <c r="Z4">
        <f>+COUNTIF(Tabla13[[#This Row],[Concepto OCI]:[Concepto OCI16]],"Sin meta asignada en el periodo")</f>
        <v>0</v>
      </c>
      <c r="AA4">
        <f>+X4+Z4</f>
        <v>1</v>
      </c>
    </row>
    <row r="5" spans="1:27" ht="59.95" customHeight="1" x14ac:dyDescent="0.3">
      <c r="A5" s="6" t="s">
        <v>212</v>
      </c>
      <c r="B5" s="6" t="s">
        <v>211</v>
      </c>
      <c r="C5" s="6" t="s">
        <v>213</v>
      </c>
      <c r="D5" s="6" t="s">
        <v>282</v>
      </c>
      <c r="E5" s="7">
        <v>0</v>
      </c>
      <c r="F5" s="7">
        <v>1</v>
      </c>
      <c r="G5" s="8" t="s">
        <v>29</v>
      </c>
      <c r="H5" s="6" t="s">
        <v>28</v>
      </c>
      <c r="I5" s="6"/>
      <c r="J5" s="7"/>
      <c r="K5" s="7"/>
      <c r="L5" s="8" t="s">
        <v>29</v>
      </c>
      <c r="M5" s="6"/>
      <c r="N5" s="6"/>
      <c r="O5" s="7"/>
      <c r="P5" s="7"/>
      <c r="Q5" s="8" t="s">
        <v>29</v>
      </c>
      <c r="R5" s="6"/>
      <c r="S5" s="6"/>
      <c r="T5" s="7"/>
      <c r="U5" s="7"/>
      <c r="V5" s="8" t="s">
        <v>29</v>
      </c>
      <c r="W5" s="9"/>
      <c r="X5">
        <f>+COUNTIF(Tabla13[[#This Row],[Concepto OCI]:[Concepto OCI16]],"Concepto Favorable")</f>
        <v>1</v>
      </c>
      <c r="Y5">
        <f>+COUNTIF(Tabla13[[#This Row],[Concepto OCI]:[Concepto OCI16]],"Concepto No Favorable")</f>
        <v>0</v>
      </c>
      <c r="Z5">
        <f>+COUNTIF(Tabla13[[#This Row],[Concepto OCI]:[Concepto OCI16]],"Sin meta asignada en el periodo")</f>
        <v>0</v>
      </c>
      <c r="AA5">
        <f t="shared" ref="AA5:AA68" si="0">+X5+Z5</f>
        <v>1</v>
      </c>
    </row>
    <row r="6" spans="1:27" ht="59.95" customHeight="1" x14ac:dyDescent="0.3">
      <c r="A6" s="6" t="s">
        <v>26</v>
      </c>
      <c r="B6" s="6" t="s">
        <v>27</v>
      </c>
      <c r="C6" s="6" t="s">
        <v>267</v>
      </c>
      <c r="D6" s="6" t="s">
        <v>283</v>
      </c>
      <c r="E6" s="7">
        <v>3</v>
      </c>
      <c r="F6" s="7">
        <v>3</v>
      </c>
      <c r="G6" s="8">
        <v>1</v>
      </c>
      <c r="H6" s="6" t="s">
        <v>28</v>
      </c>
      <c r="I6" s="6" t="s">
        <v>284</v>
      </c>
      <c r="J6" s="7">
        <v>3</v>
      </c>
      <c r="K6" s="7">
        <v>3</v>
      </c>
      <c r="L6" s="8">
        <v>1</v>
      </c>
      <c r="M6" s="6" t="s">
        <v>28</v>
      </c>
      <c r="N6" s="6" t="s">
        <v>285</v>
      </c>
      <c r="O6" s="7">
        <v>426</v>
      </c>
      <c r="P6" s="7">
        <v>426</v>
      </c>
      <c r="Q6" s="8">
        <v>1</v>
      </c>
      <c r="R6" s="6" t="s">
        <v>28</v>
      </c>
      <c r="S6" s="6"/>
      <c r="T6" s="7"/>
      <c r="U6" s="7"/>
      <c r="V6" s="8" t="s">
        <v>29</v>
      </c>
      <c r="W6" s="9"/>
      <c r="X6">
        <f>+COUNTIF(Tabla13[[#This Row],[Concepto OCI]:[Concepto OCI16]],"Concepto Favorable")</f>
        <v>3</v>
      </c>
      <c r="Y6">
        <f>+COUNTIF(Tabla13[[#This Row],[Concepto OCI]:[Concepto OCI16]],"Concepto No Favorable")</f>
        <v>0</v>
      </c>
      <c r="Z6">
        <f>+COUNTIF(Tabla13[[#This Row],[Concepto OCI]:[Concepto OCI16]],"Sin meta asignada en el periodo")</f>
        <v>0</v>
      </c>
      <c r="AA6">
        <f t="shared" si="0"/>
        <v>3</v>
      </c>
    </row>
    <row r="7" spans="1:27" ht="59.95" customHeight="1" x14ac:dyDescent="0.3">
      <c r="A7" s="6" t="s">
        <v>30</v>
      </c>
      <c r="B7" s="6" t="s">
        <v>27</v>
      </c>
      <c r="C7" s="6" t="s">
        <v>31</v>
      </c>
      <c r="D7" s="6" t="s">
        <v>286</v>
      </c>
      <c r="E7" s="7">
        <v>0</v>
      </c>
      <c r="F7" s="7">
        <v>0</v>
      </c>
      <c r="G7" s="8" t="s">
        <v>29</v>
      </c>
      <c r="H7" s="6" t="s">
        <v>28</v>
      </c>
      <c r="I7" s="6" t="s">
        <v>287</v>
      </c>
      <c r="J7" s="7">
        <v>9</v>
      </c>
      <c r="K7" s="7">
        <v>9</v>
      </c>
      <c r="L7" s="8">
        <v>1</v>
      </c>
      <c r="M7" s="6" t="s">
        <v>28</v>
      </c>
      <c r="N7" s="6" t="s">
        <v>288</v>
      </c>
      <c r="O7" s="7">
        <v>1</v>
      </c>
      <c r="P7" s="7">
        <v>1</v>
      </c>
      <c r="Q7" s="8">
        <v>1</v>
      </c>
      <c r="R7" s="6" t="s">
        <v>28</v>
      </c>
      <c r="S7" s="6"/>
      <c r="T7" s="7"/>
      <c r="U7" s="7"/>
      <c r="V7" s="8" t="s">
        <v>29</v>
      </c>
      <c r="W7" s="9"/>
      <c r="X7">
        <f>+COUNTIF(Tabla13[[#This Row],[Concepto OCI]:[Concepto OCI16]],"Concepto Favorable")</f>
        <v>3</v>
      </c>
      <c r="Y7">
        <f>+COUNTIF(Tabla13[[#This Row],[Concepto OCI]:[Concepto OCI16]],"Concepto No Favorable")</f>
        <v>0</v>
      </c>
      <c r="Z7">
        <f>+COUNTIF(Tabla13[[#This Row],[Concepto OCI]:[Concepto OCI16]],"Sin meta asignada en el periodo")</f>
        <v>0</v>
      </c>
      <c r="AA7">
        <f t="shared" si="0"/>
        <v>3</v>
      </c>
    </row>
    <row r="8" spans="1:27" ht="59.95" customHeight="1" x14ac:dyDescent="0.3">
      <c r="A8" s="6" t="s">
        <v>33</v>
      </c>
      <c r="B8" s="6" t="s">
        <v>27</v>
      </c>
      <c r="C8" s="6" t="s">
        <v>34</v>
      </c>
      <c r="D8" s="6" t="s">
        <v>289</v>
      </c>
      <c r="E8" s="7">
        <v>4</v>
      </c>
      <c r="F8" s="7">
        <v>4</v>
      </c>
      <c r="G8" s="8">
        <v>1</v>
      </c>
      <c r="H8" s="6" t="s">
        <v>28</v>
      </c>
      <c r="I8" s="6" t="s">
        <v>290</v>
      </c>
      <c r="J8" s="7">
        <v>0</v>
      </c>
      <c r="K8" s="7">
        <v>0</v>
      </c>
      <c r="L8" s="8" t="s">
        <v>29</v>
      </c>
      <c r="M8" s="6" t="s">
        <v>32</v>
      </c>
      <c r="N8" s="6" t="s">
        <v>291</v>
      </c>
      <c r="O8" s="7">
        <v>4</v>
      </c>
      <c r="P8" s="7">
        <v>4</v>
      </c>
      <c r="Q8" s="8">
        <v>1</v>
      </c>
      <c r="R8" s="6" t="s">
        <v>28</v>
      </c>
      <c r="S8" s="6"/>
      <c r="T8" s="7"/>
      <c r="U8" s="7"/>
      <c r="V8" s="8" t="s">
        <v>29</v>
      </c>
      <c r="W8" s="9"/>
      <c r="X8">
        <f>+COUNTIF(Tabla13[[#This Row],[Concepto OCI]:[Concepto OCI16]],"Concepto Favorable")</f>
        <v>2</v>
      </c>
      <c r="Y8">
        <f>+COUNTIF(Tabla13[[#This Row],[Concepto OCI]:[Concepto OCI16]],"Concepto No Favorable")</f>
        <v>0</v>
      </c>
      <c r="Z8">
        <f>+COUNTIF(Tabla13[[#This Row],[Concepto OCI]:[Concepto OCI16]],"Sin meta asignada en el periodo")</f>
        <v>1</v>
      </c>
      <c r="AA8">
        <f t="shared" si="0"/>
        <v>3</v>
      </c>
    </row>
    <row r="9" spans="1:27" ht="59.95" customHeight="1" x14ac:dyDescent="0.3">
      <c r="A9" s="6" t="s">
        <v>35</v>
      </c>
      <c r="B9" s="6" t="s">
        <v>27</v>
      </c>
      <c r="C9" s="6" t="s">
        <v>268</v>
      </c>
      <c r="D9" s="6" t="s">
        <v>292</v>
      </c>
      <c r="E9" s="7">
        <v>0</v>
      </c>
      <c r="F9" s="7">
        <v>0</v>
      </c>
      <c r="G9" s="8" t="s">
        <v>29</v>
      </c>
      <c r="H9" s="6" t="s">
        <v>32</v>
      </c>
      <c r="I9" s="6" t="s">
        <v>293</v>
      </c>
      <c r="J9" s="7">
        <v>0</v>
      </c>
      <c r="K9" s="7">
        <v>0</v>
      </c>
      <c r="L9" s="8" t="s">
        <v>29</v>
      </c>
      <c r="M9" s="6" t="s">
        <v>32</v>
      </c>
      <c r="N9" s="6" t="s">
        <v>294</v>
      </c>
      <c r="O9" s="7">
        <v>0</v>
      </c>
      <c r="P9" s="7">
        <v>0</v>
      </c>
      <c r="Q9" s="8" t="s">
        <v>29</v>
      </c>
      <c r="R9" s="6" t="s">
        <v>32</v>
      </c>
      <c r="S9" s="6" t="s">
        <v>295</v>
      </c>
      <c r="T9" s="7">
        <v>0</v>
      </c>
      <c r="U9" s="7">
        <v>0</v>
      </c>
      <c r="V9" s="8" t="s">
        <v>29</v>
      </c>
      <c r="W9" s="9" t="s">
        <v>32</v>
      </c>
      <c r="X9">
        <f>+COUNTIF(Tabla13[[#This Row],[Concepto OCI]:[Concepto OCI16]],"Concepto Favorable")</f>
        <v>0</v>
      </c>
      <c r="Y9">
        <f>+COUNTIF(Tabla13[[#This Row],[Concepto OCI]:[Concepto OCI16]],"Concepto No Favorable")</f>
        <v>0</v>
      </c>
      <c r="Z9">
        <f>+COUNTIF(Tabla13[[#This Row],[Concepto OCI]:[Concepto OCI16]],"Sin meta asignada en el periodo")</f>
        <v>4</v>
      </c>
      <c r="AA9">
        <f t="shared" si="0"/>
        <v>4</v>
      </c>
    </row>
    <row r="10" spans="1:27" ht="59.95" customHeight="1" x14ac:dyDescent="0.3">
      <c r="A10" s="6" t="s">
        <v>269</v>
      </c>
      <c r="B10" s="6" t="s">
        <v>27</v>
      </c>
      <c r="C10" s="6" t="s">
        <v>96</v>
      </c>
      <c r="D10" s="6" t="s">
        <v>296</v>
      </c>
      <c r="E10" s="7">
        <v>0</v>
      </c>
      <c r="F10" s="7">
        <v>0</v>
      </c>
      <c r="G10" s="8" t="s">
        <v>29</v>
      </c>
      <c r="H10" s="6" t="s">
        <v>32</v>
      </c>
      <c r="I10" s="6" t="s">
        <v>297</v>
      </c>
      <c r="J10" s="7">
        <v>1</v>
      </c>
      <c r="K10" s="7">
        <v>1</v>
      </c>
      <c r="L10" s="8">
        <v>1</v>
      </c>
      <c r="M10" s="6" t="s">
        <v>28</v>
      </c>
      <c r="N10" s="6" t="s">
        <v>298</v>
      </c>
      <c r="O10" s="7">
        <v>1</v>
      </c>
      <c r="P10" s="7">
        <v>1</v>
      </c>
      <c r="Q10" s="8">
        <v>1</v>
      </c>
      <c r="R10" s="6" t="s">
        <v>28</v>
      </c>
      <c r="S10" s="6"/>
      <c r="T10" s="7"/>
      <c r="U10" s="7"/>
      <c r="V10" s="8" t="s">
        <v>29</v>
      </c>
      <c r="W10" s="9"/>
      <c r="X10">
        <f>+COUNTIF(Tabla13[[#This Row],[Concepto OCI]:[Concepto OCI16]],"Concepto Favorable")</f>
        <v>2</v>
      </c>
      <c r="Y10">
        <f>+COUNTIF(Tabla13[[#This Row],[Concepto OCI]:[Concepto OCI16]],"Concepto No Favorable")</f>
        <v>0</v>
      </c>
      <c r="Z10">
        <f>+COUNTIF(Tabla13[[#This Row],[Concepto OCI]:[Concepto OCI16]],"Sin meta asignada en el periodo")</f>
        <v>1</v>
      </c>
      <c r="AA10">
        <f t="shared" si="0"/>
        <v>3</v>
      </c>
    </row>
    <row r="11" spans="1:27" ht="59.95" customHeight="1" x14ac:dyDescent="0.3">
      <c r="A11" s="6" t="s">
        <v>132</v>
      </c>
      <c r="B11" s="6" t="s">
        <v>130</v>
      </c>
      <c r="C11" s="6" t="s">
        <v>133</v>
      </c>
      <c r="D11" s="6" t="s">
        <v>299</v>
      </c>
      <c r="E11" s="7">
        <v>1</v>
      </c>
      <c r="F11" s="7">
        <v>1</v>
      </c>
      <c r="G11" s="8">
        <v>1</v>
      </c>
      <c r="H11" s="6" t="s">
        <v>28</v>
      </c>
      <c r="I11" s="6"/>
      <c r="J11" s="7"/>
      <c r="K11" s="7"/>
      <c r="L11" s="8" t="s">
        <v>29</v>
      </c>
      <c r="M11" s="6"/>
      <c r="N11" s="6"/>
      <c r="O11" s="7"/>
      <c r="P11" s="7"/>
      <c r="Q11" s="8" t="s">
        <v>29</v>
      </c>
      <c r="R11" s="6"/>
      <c r="S11" s="6"/>
      <c r="T11" s="7"/>
      <c r="U11" s="7"/>
      <c r="V11" s="8" t="s">
        <v>29</v>
      </c>
      <c r="W11" s="9"/>
      <c r="X11">
        <f>+COUNTIF(Tabla13[[#This Row],[Concepto OCI]:[Concepto OCI16]],"Concepto Favorable")</f>
        <v>1</v>
      </c>
      <c r="Y11">
        <f>+COUNTIF(Tabla13[[#This Row],[Concepto OCI]:[Concepto OCI16]],"Concepto No Favorable")</f>
        <v>0</v>
      </c>
      <c r="Z11">
        <f>+COUNTIF(Tabla13[[#This Row],[Concepto OCI]:[Concepto OCI16]],"Sin meta asignada en el periodo")</f>
        <v>0</v>
      </c>
      <c r="AA11">
        <f t="shared" si="0"/>
        <v>1</v>
      </c>
    </row>
    <row r="12" spans="1:27" ht="59.95" customHeight="1" x14ac:dyDescent="0.3">
      <c r="A12" s="6" t="s">
        <v>134</v>
      </c>
      <c r="B12" s="6" t="s">
        <v>130</v>
      </c>
      <c r="C12" s="6" t="s">
        <v>135</v>
      </c>
      <c r="D12" s="6" t="s">
        <v>300</v>
      </c>
      <c r="E12" s="7">
        <v>1</v>
      </c>
      <c r="F12" s="7">
        <v>1</v>
      </c>
      <c r="G12" s="8">
        <v>1</v>
      </c>
      <c r="H12" s="6" t="s">
        <v>28</v>
      </c>
      <c r="I12" s="6" t="s">
        <v>301</v>
      </c>
      <c r="J12" s="7">
        <v>3</v>
      </c>
      <c r="K12" s="7">
        <v>3</v>
      </c>
      <c r="L12" s="8">
        <v>1</v>
      </c>
      <c r="M12" s="6" t="s">
        <v>28</v>
      </c>
      <c r="N12" s="6"/>
      <c r="O12" s="7"/>
      <c r="P12" s="7"/>
      <c r="Q12" s="8" t="s">
        <v>29</v>
      </c>
      <c r="R12" s="6"/>
      <c r="S12" s="6"/>
      <c r="T12" s="7"/>
      <c r="U12" s="7"/>
      <c r="V12" s="8" t="s">
        <v>29</v>
      </c>
      <c r="W12" s="9"/>
      <c r="X12">
        <f>+COUNTIF(Tabla13[[#This Row],[Concepto OCI]:[Concepto OCI16]],"Concepto Favorable")</f>
        <v>2</v>
      </c>
      <c r="Y12">
        <f>+COUNTIF(Tabla13[[#This Row],[Concepto OCI]:[Concepto OCI16]],"Concepto No Favorable")</f>
        <v>0</v>
      </c>
      <c r="Z12">
        <f>+COUNTIF(Tabla13[[#This Row],[Concepto OCI]:[Concepto OCI16]],"Sin meta asignada en el periodo")</f>
        <v>0</v>
      </c>
      <c r="AA12">
        <f t="shared" si="0"/>
        <v>2</v>
      </c>
    </row>
    <row r="13" spans="1:27" ht="59.95" customHeight="1" x14ac:dyDescent="0.3">
      <c r="A13" s="6" t="s">
        <v>136</v>
      </c>
      <c r="B13" s="6" t="s">
        <v>130</v>
      </c>
      <c r="C13" s="6" t="s">
        <v>137</v>
      </c>
      <c r="D13" s="6" t="s">
        <v>302</v>
      </c>
      <c r="E13" s="7">
        <v>0</v>
      </c>
      <c r="F13" s="7">
        <v>0</v>
      </c>
      <c r="G13" s="8" t="s">
        <v>29</v>
      </c>
      <c r="H13" s="6" t="s">
        <v>32</v>
      </c>
      <c r="I13" s="6" t="s">
        <v>303</v>
      </c>
      <c r="J13" s="7">
        <v>1</v>
      </c>
      <c r="K13" s="7">
        <v>1</v>
      </c>
      <c r="L13" s="8">
        <v>1</v>
      </c>
      <c r="M13" s="6" t="s">
        <v>28</v>
      </c>
      <c r="N13" s="6"/>
      <c r="O13" s="7"/>
      <c r="P13" s="7"/>
      <c r="Q13" s="8" t="s">
        <v>29</v>
      </c>
      <c r="R13" s="6"/>
      <c r="S13" s="6"/>
      <c r="T13" s="7"/>
      <c r="U13" s="7"/>
      <c r="V13" s="8" t="s">
        <v>29</v>
      </c>
      <c r="W13" s="9"/>
      <c r="X13">
        <f>+COUNTIF(Tabla13[[#This Row],[Concepto OCI]:[Concepto OCI16]],"Concepto Favorable")</f>
        <v>1</v>
      </c>
      <c r="Y13">
        <f>+COUNTIF(Tabla13[[#This Row],[Concepto OCI]:[Concepto OCI16]],"Concepto No Favorable")</f>
        <v>0</v>
      </c>
      <c r="Z13">
        <f>+COUNTIF(Tabla13[[#This Row],[Concepto OCI]:[Concepto OCI16]],"Sin meta asignada en el periodo")</f>
        <v>1</v>
      </c>
      <c r="AA13">
        <f t="shared" si="0"/>
        <v>2</v>
      </c>
    </row>
    <row r="14" spans="1:27" ht="59.95" customHeight="1" x14ac:dyDescent="0.3">
      <c r="A14" s="6" t="s">
        <v>138</v>
      </c>
      <c r="B14" s="6" t="s">
        <v>130</v>
      </c>
      <c r="C14" s="6" t="s">
        <v>139</v>
      </c>
      <c r="D14" s="6" t="s">
        <v>140</v>
      </c>
      <c r="E14" s="7">
        <v>0</v>
      </c>
      <c r="F14" s="7">
        <v>0</v>
      </c>
      <c r="G14" s="8" t="s">
        <v>29</v>
      </c>
      <c r="H14" s="6" t="s">
        <v>32</v>
      </c>
      <c r="I14" s="6" t="s">
        <v>304</v>
      </c>
      <c r="J14" s="7">
        <v>3</v>
      </c>
      <c r="K14" s="7">
        <v>3</v>
      </c>
      <c r="L14" s="8">
        <v>1</v>
      </c>
      <c r="M14" s="6" t="s">
        <v>28</v>
      </c>
      <c r="N14" s="6"/>
      <c r="O14" s="7"/>
      <c r="P14" s="7"/>
      <c r="Q14" s="8" t="s">
        <v>29</v>
      </c>
      <c r="R14" s="6"/>
      <c r="S14" s="6"/>
      <c r="T14" s="7"/>
      <c r="U14" s="7"/>
      <c r="V14" s="8" t="s">
        <v>29</v>
      </c>
      <c r="W14" s="9"/>
      <c r="X14">
        <f>+COUNTIF(Tabla13[[#This Row],[Concepto OCI]:[Concepto OCI16]],"Concepto Favorable")</f>
        <v>1</v>
      </c>
      <c r="Y14">
        <f>+COUNTIF(Tabla13[[#This Row],[Concepto OCI]:[Concepto OCI16]],"Concepto No Favorable")</f>
        <v>0</v>
      </c>
      <c r="Z14">
        <f>+COUNTIF(Tabla13[[#This Row],[Concepto OCI]:[Concepto OCI16]],"Sin meta asignada en el periodo")</f>
        <v>1</v>
      </c>
      <c r="AA14">
        <f t="shared" si="0"/>
        <v>2</v>
      </c>
    </row>
    <row r="15" spans="1:27" ht="59.95" customHeight="1" x14ac:dyDescent="0.3">
      <c r="A15" s="6" t="s">
        <v>141</v>
      </c>
      <c r="B15" s="6" t="s">
        <v>130</v>
      </c>
      <c r="C15" s="6" t="s">
        <v>131</v>
      </c>
      <c r="D15" s="6" t="s">
        <v>300</v>
      </c>
      <c r="E15" s="7">
        <v>1</v>
      </c>
      <c r="F15" s="7">
        <v>1</v>
      </c>
      <c r="G15" s="8">
        <v>1</v>
      </c>
      <c r="H15" s="6" t="s">
        <v>28</v>
      </c>
      <c r="I15" s="6" t="s">
        <v>305</v>
      </c>
      <c r="J15" s="7">
        <v>1</v>
      </c>
      <c r="K15" s="7">
        <v>1</v>
      </c>
      <c r="L15" s="8">
        <v>1</v>
      </c>
      <c r="M15" s="6" t="s">
        <v>28</v>
      </c>
      <c r="N15" s="6"/>
      <c r="O15" s="7"/>
      <c r="P15" s="7"/>
      <c r="Q15" s="8" t="s">
        <v>29</v>
      </c>
      <c r="R15" s="6"/>
      <c r="S15" s="6"/>
      <c r="T15" s="7"/>
      <c r="U15" s="7"/>
      <c r="V15" s="8" t="s">
        <v>29</v>
      </c>
      <c r="W15" s="9"/>
      <c r="X15">
        <f>+COUNTIF(Tabla13[[#This Row],[Concepto OCI]:[Concepto OCI16]],"Concepto Favorable")</f>
        <v>2</v>
      </c>
      <c r="Y15">
        <f>+COUNTIF(Tabla13[[#This Row],[Concepto OCI]:[Concepto OCI16]],"Concepto No Favorable")</f>
        <v>0</v>
      </c>
      <c r="Z15">
        <f>+COUNTIF(Tabla13[[#This Row],[Concepto OCI]:[Concepto OCI16]],"Sin meta asignada en el periodo")</f>
        <v>0</v>
      </c>
      <c r="AA15">
        <f t="shared" si="0"/>
        <v>2</v>
      </c>
    </row>
    <row r="16" spans="1:27" ht="59.95" customHeight="1" x14ac:dyDescent="0.3">
      <c r="A16" s="6" t="s">
        <v>270</v>
      </c>
      <c r="B16" s="6" t="s">
        <v>130</v>
      </c>
      <c r="C16" s="6" t="s">
        <v>142</v>
      </c>
      <c r="D16" s="6" t="s">
        <v>254</v>
      </c>
      <c r="E16" s="7">
        <v>0</v>
      </c>
      <c r="F16" s="7">
        <v>0</v>
      </c>
      <c r="G16" s="8" t="s">
        <v>29</v>
      </c>
      <c r="H16" s="6" t="s">
        <v>32</v>
      </c>
      <c r="I16" s="6" t="s">
        <v>143</v>
      </c>
      <c r="J16" s="7">
        <v>0</v>
      </c>
      <c r="K16" s="7">
        <v>1</v>
      </c>
      <c r="L16" s="8" t="s">
        <v>29</v>
      </c>
      <c r="M16" s="6" t="s">
        <v>28</v>
      </c>
      <c r="N16" s="6" t="s">
        <v>144</v>
      </c>
      <c r="O16" s="7">
        <v>10</v>
      </c>
      <c r="P16" s="7">
        <v>10</v>
      </c>
      <c r="Q16" s="8">
        <v>1</v>
      </c>
      <c r="R16" s="6" t="s">
        <v>28</v>
      </c>
      <c r="S16" s="6" t="s">
        <v>145</v>
      </c>
      <c r="T16" s="7">
        <v>0</v>
      </c>
      <c r="U16" s="7">
        <v>1</v>
      </c>
      <c r="V16" s="8" t="s">
        <v>29</v>
      </c>
      <c r="W16" s="9" t="s">
        <v>28</v>
      </c>
      <c r="X16">
        <f>+COUNTIF(Tabla13[[#This Row],[Concepto OCI]:[Concepto OCI16]],"Concepto Favorable")</f>
        <v>3</v>
      </c>
      <c r="Y16">
        <f>+COUNTIF(Tabla13[[#This Row],[Concepto OCI]:[Concepto OCI16]],"Concepto No Favorable")</f>
        <v>0</v>
      </c>
      <c r="Z16">
        <f>+COUNTIF(Tabla13[[#This Row],[Concepto OCI]:[Concepto OCI16]],"Sin meta asignada en el periodo")</f>
        <v>1</v>
      </c>
      <c r="AA16">
        <f t="shared" si="0"/>
        <v>4</v>
      </c>
    </row>
    <row r="17" spans="1:27" ht="59.95" customHeight="1" x14ac:dyDescent="0.3">
      <c r="A17" s="6" t="s">
        <v>165</v>
      </c>
      <c r="B17" s="6" t="s">
        <v>166</v>
      </c>
      <c r="C17" s="6" t="s">
        <v>167</v>
      </c>
      <c r="D17" s="6" t="s">
        <v>306</v>
      </c>
      <c r="E17" s="7">
        <v>3</v>
      </c>
      <c r="F17" s="7">
        <v>3</v>
      </c>
      <c r="G17" s="8">
        <v>1</v>
      </c>
      <c r="H17" s="6" t="s">
        <v>28</v>
      </c>
      <c r="I17" s="6" t="s">
        <v>307</v>
      </c>
      <c r="J17" s="7">
        <v>3</v>
      </c>
      <c r="K17" s="7">
        <v>3</v>
      </c>
      <c r="L17" s="8">
        <v>1</v>
      </c>
      <c r="M17" s="6" t="s">
        <v>28</v>
      </c>
      <c r="N17" s="6" t="s">
        <v>308</v>
      </c>
      <c r="O17" s="7">
        <v>3</v>
      </c>
      <c r="P17" s="7">
        <v>3</v>
      </c>
      <c r="Q17" s="8">
        <v>1</v>
      </c>
      <c r="R17" s="6" t="s">
        <v>28</v>
      </c>
      <c r="S17" s="6"/>
      <c r="T17" s="7"/>
      <c r="U17" s="7"/>
      <c r="V17" s="8" t="s">
        <v>29</v>
      </c>
      <c r="W17" s="9"/>
      <c r="X17">
        <f>+COUNTIF(Tabla13[[#This Row],[Concepto OCI]:[Concepto OCI16]],"Concepto Favorable")</f>
        <v>3</v>
      </c>
      <c r="Y17">
        <f>+COUNTIF(Tabla13[[#This Row],[Concepto OCI]:[Concepto OCI16]],"Concepto No Favorable")</f>
        <v>0</v>
      </c>
      <c r="Z17">
        <f>+COUNTIF(Tabla13[[#This Row],[Concepto OCI]:[Concepto OCI16]],"Sin meta asignada en el periodo")</f>
        <v>0</v>
      </c>
      <c r="AA17">
        <f t="shared" si="0"/>
        <v>3</v>
      </c>
    </row>
    <row r="18" spans="1:27" ht="59.95" customHeight="1" x14ac:dyDescent="0.3">
      <c r="A18" s="6" t="s">
        <v>168</v>
      </c>
      <c r="B18" s="6" t="s">
        <v>166</v>
      </c>
      <c r="C18" s="6" t="s">
        <v>169</v>
      </c>
      <c r="D18" s="6" t="s">
        <v>309</v>
      </c>
      <c r="E18" s="7">
        <v>3</v>
      </c>
      <c r="F18" s="7">
        <v>3</v>
      </c>
      <c r="G18" s="8">
        <v>1</v>
      </c>
      <c r="H18" s="6" t="s">
        <v>28</v>
      </c>
      <c r="I18" s="6" t="s">
        <v>310</v>
      </c>
      <c r="J18" s="7">
        <v>3</v>
      </c>
      <c r="K18" s="7">
        <v>3</v>
      </c>
      <c r="L18" s="8">
        <v>1</v>
      </c>
      <c r="M18" s="6" t="s">
        <v>28</v>
      </c>
      <c r="N18" s="6"/>
      <c r="O18" s="7"/>
      <c r="P18" s="7"/>
      <c r="Q18" s="8" t="s">
        <v>29</v>
      </c>
      <c r="R18" s="6"/>
      <c r="S18" s="6"/>
      <c r="T18" s="7"/>
      <c r="U18" s="7"/>
      <c r="V18" s="8" t="s">
        <v>29</v>
      </c>
      <c r="W18" s="9"/>
      <c r="X18">
        <f>+COUNTIF(Tabla13[[#This Row],[Concepto OCI]:[Concepto OCI16]],"Concepto Favorable")</f>
        <v>2</v>
      </c>
      <c r="Y18">
        <f>+COUNTIF(Tabla13[[#This Row],[Concepto OCI]:[Concepto OCI16]],"Concepto No Favorable")</f>
        <v>0</v>
      </c>
      <c r="Z18">
        <f>+COUNTIF(Tabla13[[#This Row],[Concepto OCI]:[Concepto OCI16]],"Sin meta asignada en el periodo")</f>
        <v>0</v>
      </c>
      <c r="AA18">
        <f t="shared" si="0"/>
        <v>2</v>
      </c>
    </row>
    <row r="19" spans="1:27" ht="59.95" customHeight="1" x14ac:dyDescent="0.3">
      <c r="A19" s="6" t="s">
        <v>170</v>
      </c>
      <c r="B19" s="6" t="s">
        <v>166</v>
      </c>
      <c r="C19" s="6" t="s">
        <v>171</v>
      </c>
      <c r="D19" s="6" t="s">
        <v>311</v>
      </c>
      <c r="E19" s="7">
        <v>0</v>
      </c>
      <c r="F19" s="7">
        <v>0</v>
      </c>
      <c r="G19" s="8" t="s">
        <v>29</v>
      </c>
      <c r="H19" s="6" t="s">
        <v>32</v>
      </c>
      <c r="I19" s="6" t="s">
        <v>312</v>
      </c>
      <c r="J19" s="7">
        <v>2</v>
      </c>
      <c r="K19" s="7">
        <v>2</v>
      </c>
      <c r="L19" s="8">
        <v>1</v>
      </c>
      <c r="M19" s="6" t="s">
        <v>28</v>
      </c>
      <c r="N19" s="6"/>
      <c r="O19" s="7"/>
      <c r="P19" s="7"/>
      <c r="Q19" s="8" t="s">
        <v>29</v>
      </c>
      <c r="R19" s="6"/>
      <c r="S19" s="6"/>
      <c r="T19" s="7"/>
      <c r="U19" s="7"/>
      <c r="V19" s="8" t="s">
        <v>29</v>
      </c>
      <c r="W19" s="9"/>
      <c r="X19">
        <f>+COUNTIF(Tabla13[[#This Row],[Concepto OCI]:[Concepto OCI16]],"Concepto Favorable")</f>
        <v>1</v>
      </c>
      <c r="Y19">
        <f>+COUNTIF(Tabla13[[#This Row],[Concepto OCI]:[Concepto OCI16]],"Concepto No Favorable")</f>
        <v>0</v>
      </c>
      <c r="Z19">
        <f>+COUNTIF(Tabla13[[#This Row],[Concepto OCI]:[Concepto OCI16]],"Sin meta asignada en el periodo")</f>
        <v>1</v>
      </c>
      <c r="AA19">
        <f t="shared" si="0"/>
        <v>2</v>
      </c>
    </row>
    <row r="20" spans="1:27" ht="59.95" customHeight="1" x14ac:dyDescent="0.3">
      <c r="A20" s="6" t="s">
        <v>172</v>
      </c>
      <c r="B20" s="6" t="s">
        <v>166</v>
      </c>
      <c r="C20" s="6" t="s">
        <v>173</v>
      </c>
      <c r="D20" s="6" t="s">
        <v>255</v>
      </c>
      <c r="E20" s="7">
        <v>0</v>
      </c>
      <c r="F20" s="7">
        <v>0</v>
      </c>
      <c r="G20" s="8" t="s">
        <v>29</v>
      </c>
      <c r="H20" s="6" t="s">
        <v>32</v>
      </c>
      <c r="I20" s="6" t="s">
        <v>174</v>
      </c>
      <c r="J20" s="7">
        <v>1</v>
      </c>
      <c r="K20" s="7">
        <v>1</v>
      </c>
      <c r="L20" s="8">
        <v>1</v>
      </c>
      <c r="M20" s="6" t="s">
        <v>28</v>
      </c>
      <c r="N20" s="6"/>
      <c r="O20" s="7"/>
      <c r="P20" s="7"/>
      <c r="Q20" s="8" t="s">
        <v>29</v>
      </c>
      <c r="R20" s="6"/>
      <c r="S20" s="6"/>
      <c r="T20" s="7"/>
      <c r="U20" s="7"/>
      <c r="V20" s="8" t="s">
        <v>29</v>
      </c>
      <c r="W20" s="9"/>
      <c r="X20">
        <f>+COUNTIF(Tabla13[[#This Row],[Concepto OCI]:[Concepto OCI16]],"Concepto Favorable")</f>
        <v>1</v>
      </c>
      <c r="Y20">
        <f>+COUNTIF(Tabla13[[#This Row],[Concepto OCI]:[Concepto OCI16]],"Concepto No Favorable")</f>
        <v>0</v>
      </c>
      <c r="Z20">
        <f>+COUNTIF(Tabla13[[#This Row],[Concepto OCI]:[Concepto OCI16]],"Sin meta asignada en el periodo")</f>
        <v>1</v>
      </c>
      <c r="AA20">
        <f t="shared" si="0"/>
        <v>2</v>
      </c>
    </row>
    <row r="21" spans="1:27" ht="59.95" customHeight="1" x14ac:dyDescent="0.3">
      <c r="A21" s="6" t="s">
        <v>175</v>
      </c>
      <c r="B21" s="6" t="s">
        <v>166</v>
      </c>
      <c r="C21" s="6" t="s">
        <v>78</v>
      </c>
      <c r="D21" s="6" t="s">
        <v>256</v>
      </c>
      <c r="E21" s="7">
        <v>0</v>
      </c>
      <c r="F21" s="7">
        <v>0</v>
      </c>
      <c r="G21" s="8" t="s">
        <v>29</v>
      </c>
      <c r="H21" s="6" t="s">
        <v>32</v>
      </c>
      <c r="I21" s="6" t="s">
        <v>176</v>
      </c>
      <c r="J21" s="7">
        <v>0</v>
      </c>
      <c r="K21" s="7">
        <v>0</v>
      </c>
      <c r="L21" s="8" t="s">
        <v>29</v>
      </c>
      <c r="M21" s="6" t="s">
        <v>32</v>
      </c>
      <c r="N21" s="6"/>
      <c r="O21" s="7"/>
      <c r="P21" s="7"/>
      <c r="Q21" s="8" t="s">
        <v>29</v>
      </c>
      <c r="R21" s="6"/>
      <c r="S21" s="6"/>
      <c r="T21" s="7"/>
      <c r="U21" s="7"/>
      <c r="V21" s="8" t="s">
        <v>29</v>
      </c>
      <c r="W21" s="9"/>
      <c r="X21">
        <f>+COUNTIF(Tabla13[[#This Row],[Concepto OCI]:[Concepto OCI16]],"Concepto Favorable")</f>
        <v>0</v>
      </c>
      <c r="Y21">
        <f>+COUNTIF(Tabla13[[#This Row],[Concepto OCI]:[Concepto OCI16]],"Concepto No Favorable")</f>
        <v>0</v>
      </c>
      <c r="Z21">
        <f>+COUNTIF(Tabla13[[#This Row],[Concepto OCI]:[Concepto OCI16]],"Sin meta asignada en el periodo")</f>
        <v>2</v>
      </c>
      <c r="AA21">
        <f t="shared" si="0"/>
        <v>2</v>
      </c>
    </row>
    <row r="22" spans="1:27" ht="59.95" customHeight="1" x14ac:dyDescent="0.3">
      <c r="A22" s="6" t="s">
        <v>177</v>
      </c>
      <c r="B22" s="6" t="s">
        <v>166</v>
      </c>
      <c r="C22" s="6" t="s">
        <v>178</v>
      </c>
      <c r="D22" s="6" t="s">
        <v>257</v>
      </c>
      <c r="E22" s="7">
        <v>1</v>
      </c>
      <c r="F22" s="7">
        <v>1</v>
      </c>
      <c r="G22" s="8">
        <v>1</v>
      </c>
      <c r="H22" s="6" t="s">
        <v>28</v>
      </c>
      <c r="I22" s="6"/>
      <c r="J22" s="7"/>
      <c r="K22" s="7"/>
      <c r="L22" s="8" t="s">
        <v>29</v>
      </c>
      <c r="M22" s="6"/>
      <c r="N22" s="6"/>
      <c r="O22" s="7"/>
      <c r="P22" s="7"/>
      <c r="Q22" s="8" t="s">
        <v>29</v>
      </c>
      <c r="R22" s="6"/>
      <c r="S22" s="6"/>
      <c r="T22" s="7"/>
      <c r="U22" s="7"/>
      <c r="V22" s="8" t="s">
        <v>29</v>
      </c>
      <c r="W22" s="9"/>
      <c r="X22">
        <f>+COUNTIF(Tabla13[[#This Row],[Concepto OCI]:[Concepto OCI16]],"Concepto Favorable")</f>
        <v>1</v>
      </c>
      <c r="Y22">
        <f>+COUNTIF(Tabla13[[#This Row],[Concepto OCI]:[Concepto OCI16]],"Concepto No Favorable")</f>
        <v>0</v>
      </c>
      <c r="Z22">
        <f>+COUNTIF(Tabla13[[#This Row],[Concepto OCI]:[Concepto OCI16]],"Sin meta asignada en el periodo")</f>
        <v>0</v>
      </c>
      <c r="AA22">
        <f t="shared" si="0"/>
        <v>1</v>
      </c>
    </row>
    <row r="23" spans="1:27" ht="59.95" customHeight="1" x14ac:dyDescent="0.3">
      <c r="A23" s="6" t="s">
        <v>188</v>
      </c>
      <c r="B23" s="6" t="s">
        <v>189</v>
      </c>
      <c r="C23" s="6" t="s">
        <v>190</v>
      </c>
      <c r="D23" s="6" t="s">
        <v>313</v>
      </c>
      <c r="E23" s="7">
        <v>3</v>
      </c>
      <c r="F23" s="7">
        <v>3</v>
      </c>
      <c r="G23" s="8">
        <v>1</v>
      </c>
      <c r="H23" s="6" t="s">
        <v>28</v>
      </c>
      <c r="I23" s="6"/>
      <c r="J23" s="7"/>
      <c r="K23" s="7"/>
      <c r="L23" s="8" t="s">
        <v>29</v>
      </c>
      <c r="M23" s="6"/>
      <c r="N23" s="6"/>
      <c r="O23" s="7"/>
      <c r="P23" s="7"/>
      <c r="Q23" s="8" t="s">
        <v>29</v>
      </c>
      <c r="R23" s="6"/>
      <c r="S23" s="6"/>
      <c r="T23" s="7"/>
      <c r="U23" s="7"/>
      <c r="V23" s="8" t="s">
        <v>29</v>
      </c>
      <c r="W23" s="9"/>
      <c r="X23">
        <f>+COUNTIF(Tabla13[[#This Row],[Concepto OCI]:[Concepto OCI16]],"Concepto Favorable")</f>
        <v>1</v>
      </c>
      <c r="Y23">
        <f>+COUNTIF(Tabla13[[#This Row],[Concepto OCI]:[Concepto OCI16]],"Concepto No Favorable")</f>
        <v>0</v>
      </c>
      <c r="Z23">
        <f>+COUNTIF(Tabla13[[#This Row],[Concepto OCI]:[Concepto OCI16]],"Sin meta asignada en el periodo")</f>
        <v>0</v>
      </c>
      <c r="AA23">
        <f t="shared" si="0"/>
        <v>1</v>
      </c>
    </row>
    <row r="24" spans="1:27" ht="59.95" customHeight="1" x14ac:dyDescent="0.3">
      <c r="A24" s="6" t="s">
        <v>191</v>
      </c>
      <c r="B24" s="6" t="s">
        <v>189</v>
      </c>
      <c r="C24" s="6" t="s">
        <v>192</v>
      </c>
      <c r="D24" s="6" t="s">
        <v>314</v>
      </c>
      <c r="E24" s="7">
        <v>11</v>
      </c>
      <c r="F24" s="7">
        <v>11</v>
      </c>
      <c r="G24" s="8">
        <v>1</v>
      </c>
      <c r="H24" s="6" t="s">
        <v>47</v>
      </c>
      <c r="I24" s="6"/>
      <c r="J24" s="7"/>
      <c r="K24" s="7"/>
      <c r="L24" s="8" t="s">
        <v>29</v>
      </c>
      <c r="M24" s="6"/>
      <c r="N24" s="6"/>
      <c r="O24" s="7"/>
      <c r="P24" s="7"/>
      <c r="Q24" s="8" t="s">
        <v>29</v>
      </c>
      <c r="R24" s="6"/>
      <c r="S24" s="6"/>
      <c r="T24" s="7"/>
      <c r="U24" s="7"/>
      <c r="V24" s="8" t="s">
        <v>29</v>
      </c>
      <c r="W24" s="9"/>
      <c r="X24">
        <f>+COUNTIF(Tabla13[[#This Row],[Concepto OCI]:[Concepto OCI16]],"Concepto Favorable")</f>
        <v>0</v>
      </c>
      <c r="Y24">
        <f>+COUNTIF(Tabla13[[#This Row],[Concepto OCI]:[Concepto OCI16]],"Concepto No Favorable")</f>
        <v>1</v>
      </c>
      <c r="Z24">
        <f>+COUNTIF(Tabla13[[#This Row],[Concepto OCI]:[Concepto OCI16]],"Sin meta asignada en el periodo")</f>
        <v>0</v>
      </c>
      <c r="AA24">
        <f t="shared" si="0"/>
        <v>0</v>
      </c>
    </row>
    <row r="25" spans="1:27" ht="85.65" customHeight="1" x14ac:dyDescent="0.3">
      <c r="A25" s="6" t="s">
        <v>193</v>
      </c>
      <c r="B25" s="6" t="s">
        <v>189</v>
      </c>
      <c r="C25" s="6" t="s">
        <v>194</v>
      </c>
      <c r="D25" s="6" t="s">
        <v>315</v>
      </c>
      <c r="E25" s="7">
        <v>4</v>
      </c>
      <c r="F25" s="7">
        <v>4</v>
      </c>
      <c r="G25" s="8">
        <v>1</v>
      </c>
      <c r="H25" s="6" t="s">
        <v>28</v>
      </c>
      <c r="I25" s="6"/>
      <c r="J25" s="7"/>
      <c r="K25" s="7"/>
      <c r="L25" s="8" t="s">
        <v>29</v>
      </c>
      <c r="M25" s="6"/>
      <c r="N25" s="6"/>
      <c r="O25" s="7"/>
      <c r="P25" s="7"/>
      <c r="Q25" s="8" t="s">
        <v>29</v>
      </c>
      <c r="R25" s="6"/>
      <c r="S25" s="6"/>
      <c r="T25" s="7"/>
      <c r="U25" s="7"/>
      <c r="V25" s="8" t="s">
        <v>29</v>
      </c>
      <c r="W25" s="9"/>
      <c r="X25">
        <f>+COUNTIF(Tabla13[[#This Row],[Concepto OCI]:[Concepto OCI16]],"Concepto Favorable")</f>
        <v>1</v>
      </c>
      <c r="Y25">
        <f>+COUNTIF(Tabla13[[#This Row],[Concepto OCI]:[Concepto OCI16]],"Concepto No Favorable")</f>
        <v>0</v>
      </c>
      <c r="Z25">
        <f>+COUNTIF(Tabla13[[#This Row],[Concepto OCI]:[Concepto OCI16]],"Sin meta asignada en el periodo")</f>
        <v>0</v>
      </c>
      <c r="AA25">
        <f t="shared" si="0"/>
        <v>1</v>
      </c>
    </row>
    <row r="26" spans="1:27" ht="59.95" customHeight="1" x14ac:dyDescent="0.3">
      <c r="A26" s="6" t="s">
        <v>195</v>
      </c>
      <c r="B26" s="6" t="s">
        <v>189</v>
      </c>
      <c r="C26" s="6" t="s">
        <v>196</v>
      </c>
      <c r="D26" s="6" t="s">
        <v>316</v>
      </c>
      <c r="E26" s="7">
        <v>3</v>
      </c>
      <c r="F26" s="7">
        <v>3</v>
      </c>
      <c r="G26" s="8">
        <v>1</v>
      </c>
      <c r="H26" s="6" t="s">
        <v>28</v>
      </c>
      <c r="I26" s="6"/>
      <c r="J26" s="7"/>
      <c r="K26" s="7"/>
      <c r="L26" s="8" t="s">
        <v>29</v>
      </c>
      <c r="M26" s="6"/>
      <c r="N26" s="6"/>
      <c r="O26" s="7"/>
      <c r="P26" s="7"/>
      <c r="Q26" s="8" t="s">
        <v>29</v>
      </c>
      <c r="R26" s="6"/>
      <c r="S26" s="6"/>
      <c r="T26" s="7"/>
      <c r="U26" s="7"/>
      <c r="V26" s="8" t="s">
        <v>29</v>
      </c>
      <c r="W26" s="9"/>
      <c r="X26">
        <f>+COUNTIF(Tabla13[[#This Row],[Concepto OCI]:[Concepto OCI16]],"Concepto Favorable")</f>
        <v>1</v>
      </c>
      <c r="Y26">
        <f>+COUNTIF(Tabla13[[#This Row],[Concepto OCI]:[Concepto OCI16]],"Concepto No Favorable")</f>
        <v>0</v>
      </c>
      <c r="Z26">
        <f>+COUNTIF(Tabla13[[#This Row],[Concepto OCI]:[Concepto OCI16]],"Sin meta asignada en el periodo")</f>
        <v>0</v>
      </c>
      <c r="AA26">
        <f t="shared" si="0"/>
        <v>1</v>
      </c>
    </row>
    <row r="27" spans="1:27" ht="59.95" customHeight="1" x14ac:dyDescent="0.3">
      <c r="A27" s="6" t="s">
        <v>197</v>
      </c>
      <c r="B27" s="6" t="s">
        <v>189</v>
      </c>
      <c r="C27" s="6" t="s">
        <v>198</v>
      </c>
      <c r="D27" s="6" t="s">
        <v>258</v>
      </c>
      <c r="E27" s="7">
        <v>0</v>
      </c>
      <c r="F27" s="7">
        <v>0</v>
      </c>
      <c r="G27" s="8" t="s">
        <v>29</v>
      </c>
      <c r="H27" s="6" t="s">
        <v>28</v>
      </c>
      <c r="I27" s="6"/>
      <c r="J27" s="7"/>
      <c r="K27" s="7"/>
      <c r="L27" s="8" t="s">
        <v>29</v>
      </c>
      <c r="M27" s="6"/>
      <c r="N27" s="6"/>
      <c r="O27" s="7"/>
      <c r="P27" s="7"/>
      <c r="Q27" s="8" t="s">
        <v>29</v>
      </c>
      <c r="R27" s="6"/>
      <c r="S27" s="6"/>
      <c r="T27" s="7"/>
      <c r="U27" s="7"/>
      <c r="V27" s="8" t="s">
        <v>29</v>
      </c>
      <c r="W27" s="9"/>
      <c r="X27">
        <f>+COUNTIF(Tabla13[[#This Row],[Concepto OCI]:[Concepto OCI16]],"Concepto Favorable")</f>
        <v>1</v>
      </c>
      <c r="Y27">
        <f>+COUNTIF(Tabla13[[#This Row],[Concepto OCI]:[Concepto OCI16]],"Concepto No Favorable")</f>
        <v>0</v>
      </c>
      <c r="Z27">
        <f>+COUNTIF(Tabla13[[#This Row],[Concepto OCI]:[Concepto OCI16]],"Sin meta asignada en el periodo")</f>
        <v>0</v>
      </c>
      <c r="AA27">
        <f t="shared" si="0"/>
        <v>1</v>
      </c>
    </row>
    <row r="28" spans="1:27" ht="59.95" customHeight="1" x14ac:dyDescent="0.3">
      <c r="A28" s="6" t="s">
        <v>53</v>
      </c>
      <c r="B28" s="6" t="s">
        <v>54</v>
      </c>
      <c r="C28" s="6" t="s">
        <v>55</v>
      </c>
      <c r="D28" s="6" t="s">
        <v>317</v>
      </c>
      <c r="E28" s="7">
        <v>1</v>
      </c>
      <c r="F28" s="7">
        <v>1</v>
      </c>
      <c r="G28" s="8">
        <v>1</v>
      </c>
      <c r="H28" s="6" t="s">
        <v>28</v>
      </c>
      <c r="I28" s="6" t="s">
        <v>318</v>
      </c>
      <c r="J28" s="7">
        <v>3</v>
      </c>
      <c r="K28" s="7">
        <v>3</v>
      </c>
      <c r="L28" s="8">
        <v>1</v>
      </c>
      <c r="M28" s="6" t="s">
        <v>28</v>
      </c>
      <c r="N28" s="6"/>
      <c r="O28" s="7"/>
      <c r="P28" s="7"/>
      <c r="Q28" s="8" t="s">
        <v>29</v>
      </c>
      <c r="R28" s="6"/>
      <c r="S28" s="6"/>
      <c r="T28" s="7"/>
      <c r="U28" s="7"/>
      <c r="V28" s="8" t="s">
        <v>29</v>
      </c>
      <c r="W28" s="9"/>
      <c r="X28">
        <f>+COUNTIF(Tabla13[[#This Row],[Concepto OCI]:[Concepto OCI16]],"Concepto Favorable")</f>
        <v>2</v>
      </c>
      <c r="Y28">
        <f>+COUNTIF(Tabla13[[#This Row],[Concepto OCI]:[Concepto OCI16]],"Concepto No Favorable")</f>
        <v>0</v>
      </c>
      <c r="Z28">
        <f>+COUNTIF(Tabla13[[#This Row],[Concepto OCI]:[Concepto OCI16]],"Sin meta asignada en el periodo")</f>
        <v>0</v>
      </c>
      <c r="AA28">
        <f t="shared" si="0"/>
        <v>2</v>
      </c>
    </row>
    <row r="29" spans="1:27" ht="59.95" customHeight="1" x14ac:dyDescent="0.3">
      <c r="A29" s="6" t="s">
        <v>56</v>
      </c>
      <c r="B29" s="6" t="s">
        <v>54</v>
      </c>
      <c r="C29" s="6" t="s">
        <v>57</v>
      </c>
      <c r="D29" s="6" t="s">
        <v>319</v>
      </c>
      <c r="E29" s="7">
        <v>6</v>
      </c>
      <c r="F29" s="7">
        <v>6</v>
      </c>
      <c r="G29" s="8">
        <v>1</v>
      </c>
      <c r="H29" s="6" t="s">
        <v>28</v>
      </c>
      <c r="I29" s="6" t="s">
        <v>320</v>
      </c>
      <c r="J29" s="7">
        <v>7</v>
      </c>
      <c r="K29" s="7">
        <v>7</v>
      </c>
      <c r="L29" s="8">
        <v>1</v>
      </c>
      <c r="M29" s="6" t="s">
        <v>28</v>
      </c>
      <c r="N29" s="6"/>
      <c r="O29" s="7"/>
      <c r="P29" s="7"/>
      <c r="Q29" s="8" t="s">
        <v>29</v>
      </c>
      <c r="R29" s="6"/>
      <c r="S29" s="6"/>
      <c r="T29" s="7"/>
      <c r="U29" s="7"/>
      <c r="V29" s="8" t="s">
        <v>29</v>
      </c>
      <c r="W29" s="9"/>
      <c r="X29">
        <f>+COUNTIF(Tabla13[[#This Row],[Concepto OCI]:[Concepto OCI16]],"Concepto Favorable")</f>
        <v>2</v>
      </c>
      <c r="Y29">
        <f>+COUNTIF(Tabla13[[#This Row],[Concepto OCI]:[Concepto OCI16]],"Concepto No Favorable")</f>
        <v>0</v>
      </c>
      <c r="Z29">
        <f>+COUNTIF(Tabla13[[#This Row],[Concepto OCI]:[Concepto OCI16]],"Sin meta asignada en el periodo")</f>
        <v>0</v>
      </c>
      <c r="AA29">
        <f t="shared" si="0"/>
        <v>2</v>
      </c>
    </row>
    <row r="30" spans="1:27" ht="59.95" customHeight="1" x14ac:dyDescent="0.3">
      <c r="A30" s="6" t="s">
        <v>58</v>
      </c>
      <c r="B30" s="6" t="s">
        <v>54</v>
      </c>
      <c r="C30" s="6" t="s">
        <v>59</v>
      </c>
      <c r="D30" s="6" t="s">
        <v>60</v>
      </c>
      <c r="E30" s="7">
        <v>3</v>
      </c>
      <c r="F30" s="7">
        <v>3</v>
      </c>
      <c r="G30" s="8">
        <v>1</v>
      </c>
      <c r="H30" s="6" t="s">
        <v>28</v>
      </c>
      <c r="I30" s="6" t="s">
        <v>321</v>
      </c>
      <c r="J30" s="7">
        <v>0</v>
      </c>
      <c r="K30" s="7">
        <v>3</v>
      </c>
      <c r="L30" s="8" t="s">
        <v>29</v>
      </c>
      <c r="M30" s="6" t="s">
        <v>28</v>
      </c>
      <c r="N30" s="6" t="s">
        <v>322</v>
      </c>
      <c r="O30" s="7">
        <v>3</v>
      </c>
      <c r="P30" s="7">
        <v>3</v>
      </c>
      <c r="Q30" s="8">
        <v>1</v>
      </c>
      <c r="R30" s="6" t="s">
        <v>28</v>
      </c>
      <c r="S30" s="6"/>
      <c r="T30" s="7"/>
      <c r="U30" s="7"/>
      <c r="V30" s="8" t="s">
        <v>29</v>
      </c>
      <c r="W30" s="9"/>
      <c r="X30">
        <f>+COUNTIF(Tabla13[[#This Row],[Concepto OCI]:[Concepto OCI16]],"Concepto Favorable")</f>
        <v>3</v>
      </c>
      <c r="Y30">
        <f>+COUNTIF(Tabla13[[#This Row],[Concepto OCI]:[Concepto OCI16]],"Concepto No Favorable")</f>
        <v>0</v>
      </c>
      <c r="Z30">
        <f>+COUNTIF(Tabla13[[#This Row],[Concepto OCI]:[Concepto OCI16]],"Sin meta asignada en el periodo")</f>
        <v>0</v>
      </c>
      <c r="AA30">
        <f t="shared" si="0"/>
        <v>3</v>
      </c>
    </row>
    <row r="31" spans="1:27" ht="59.95" customHeight="1" x14ac:dyDescent="0.3">
      <c r="A31" s="6" t="s">
        <v>36</v>
      </c>
      <c r="B31" s="6" t="s">
        <v>37</v>
      </c>
      <c r="C31" s="6" t="s">
        <v>271</v>
      </c>
      <c r="D31" s="6" t="s">
        <v>38</v>
      </c>
      <c r="E31" s="7">
        <v>1</v>
      </c>
      <c r="F31" s="7">
        <v>1</v>
      </c>
      <c r="G31" s="8">
        <v>1</v>
      </c>
      <c r="H31" s="6" t="s">
        <v>28</v>
      </c>
      <c r="I31" s="6"/>
      <c r="J31" s="7"/>
      <c r="K31" s="7"/>
      <c r="L31" s="8" t="s">
        <v>29</v>
      </c>
      <c r="M31" s="6"/>
      <c r="N31" s="6"/>
      <c r="O31" s="7"/>
      <c r="P31" s="7"/>
      <c r="Q31" s="8" t="s">
        <v>29</v>
      </c>
      <c r="R31" s="6"/>
      <c r="S31" s="6"/>
      <c r="T31" s="7"/>
      <c r="U31" s="7"/>
      <c r="V31" s="8" t="s">
        <v>29</v>
      </c>
      <c r="W31" s="9"/>
      <c r="X31">
        <f>+COUNTIF(Tabla13[[#This Row],[Concepto OCI]:[Concepto OCI16]],"Concepto Favorable")</f>
        <v>1</v>
      </c>
      <c r="Y31">
        <f>+COUNTIF(Tabla13[[#This Row],[Concepto OCI]:[Concepto OCI16]],"Concepto No Favorable")</f>
        <v>0</v>
      </c>
      <c r="Z31">
        <f>+COUNTIF(Tabla13[[#This Row],[Concepto OCI]:[Concepto OCI16]],"Sin meta asignada en el periodo")</f>
        <v>0</v>
      </c>
      <c r="AA31">
        <f t="shared" si="0"/>
        <v>1</v>
      </c>
    </row>
    <row r="32" spans="1:27" ht="59.95" customHeight="1" x14ac:dyDescent="0.3">
      <c r="A32" s="6" t="s">
        <v>39</v>
      </c>
      <c r="B32" s="6" t="s">
        <v>37</v>
      </c>
      <c r="C32" s="6" t="s">
        <v>40</v>
      </c>
      <c r="D32" s="6" t="s">
        <v>41</v>
      </c>
      <c r="E32" s="7">
        <v>0</v>
      </c>
      <c r="F32" s="7">
        <v>0</v>
      </c>
      <c r="G32" s="8" t="s">
        <v>29</v>
      </c>
      <c r="H32" s="6" t="s">
        <v>32</v>
      </c>
      <c r="I32" s="6"/>
      <c r="J32" s="7"/>
      <c r="K32" s="7"/>
      <c r="L32" s="8" t="s">
        <v>29</v>
      </c>
      <c r="M32" s="6"/>
      <c r="N32" s="6"/>
      <c r="O32" s="7"/>
      <c r="P32" s="7"/>
      <c r="Q32" s="8" t="s">
        <v>29</v>
      </c>
      <c r="R32" s="6"/>
      <c r="S32" s="6"/>
      <c r="T32" s="7"/>
      <c r="U32" s="7"/>
      <c r="V32" s="8" t="s">
        <v>29</v>
      </c>
      <c r="W32" s="9"/>
      <c r="X32">
        <f>+COUNTIF(Tabla13[[#This Row],[Concepto OCI]:[Concepto OCI16]],"Concepto Favorable")</f>
        <v>0</v>
      </c>
      <c r="Y32">
        <f>+COUNTIF(Tabla13[[#This Row],[Concepto OCI]:[Concepto OCI16]],"Concepto No Favorable")</f>
        <v>0</v>
      </c>
      <c r="Z32">
        <f>+COUNTIF(Tabla13[[#This Row],[Concepto OCI]:[Concepto OCI16]],"Sin meta asignada en el periodo")</f>
        <v>1</v>
      </c>
      <c r="AA32">
        <f t="shared" si="0"/>
        <v>1</v>
      </c>
    </row>
    <row r="33" spans="1:27" ht="59.95" customHeight="1" x14ac:dyDescent="0.3">
      <c r="A33" s="6" t="s">
        <v>42</v>
      </c>
      <c r="B33" s="6" t="s">
        <v>37</v>
      </c>
      <c r="C33" s="6" t="s">
        <v>43</v>
      </c>
      <c r="D33" s="6" t="s">
        <v>323</v>
      </c>
      <c r="E33" s="7">
        <v>3</v>
      </c>
      <c r="F33" s="7">
        <v>3</v>
      </c>
      <c r="G33" s="8">
        <v>1</v>
      </c>
      <c r="H33" s="6" t="s">
        <v>28</v>
      </c>
      <c r="I33" s="6"/>
      <c r="J33" s="7"/>
      <c r="K33" s="7"/>
      <c r="L33" s="8" t="s">
        <v>29</v>
      </c>
      <c r="M33" s="6"/>
      <c r="N33" s="6"/>
      <c r="O33" s="7"/>
      <c r="P33" s="7"/>
      <c r="Q33" s="8" t="s">
        <v>29</v>
      </c>
      <c r="R33" s="6"/>
      <c r="S33" s="6"/>
      <c r="T33" s="7"/>
      <c r="U33" s="7"/>
      <c r="V33" s="8" t="s">
        <v>29</v>
      </c>
      <c r="W33" s="9"/>
      <c r="X33">
        <f>+COUNTIF(Tabla13[[#This Row],[Concepto OCI]:[Concepto OCI16]],"Concepto Favorable")</f>
        <v>1</v>
      </c>
      <c r="Y33">
        <f>+COUNTIF(Tabla13[[#This Row],[Concepto OCI]:[Concepto OCI16]],"Concepto No Favorable")</f>
        <v>0</v>
      </c>
      <c r="Z33">
        <f>+COUNTIF(Tabla13[[#This Row],[Concepto OCI]:[Concepto OCI16]],"Sin meta asignada en el periodo")</f>
        <v>0</v>
      </c>
      <c r="AA33">
        <f t="shared" si="0"/>
        <v>1</v>
      </c>
    </row>
    <row r="34" spans="1:27" ht="59.95" customHeight="1" x14ac:dyDescent="0.3">
      <c r="A34" s="6" t="s">
        <v>97</v>
      </c>
      <c r="B34" s="6" t="s">
        <v>95</v>
      </c>
      <c r="C34" s="6" t="s">
        <v>98</v>
      </c>
      <c r="D34" s="6" t="s">
        <v>324</v>
      </c>
      <c r="E34" s="7">
        <v>1</v>
      </c>
      <c r="F34" s="7">
        <v>1</v>
      </c>
      <c r="G34" s="8">
        <v>1</v>
      </c>
      <c r="H34" s="6" t="s">
        <v>28</v>
      </c>
      <c r="I34" s="6" t="s">
        <v>99</v>
      </c>
      <c r="J34" s="7">
        <v>3</v>
      </c>
      <c r="K34" s="7">
        <v>3</v>
      </c>
      <c r="L34" s="8">
        <v>1</v>
      </c>
      <c r="M34" s="6" t="s">
        <v>28</v>
      </c>
      <c r="N34" s="6" t="s">
        <v>100</v>
      </c>
      <c r="O34" s="7">
        <v>0</v>
      </c>
      <c r="P34" s="7">
        <v>3</v>
      </c>
      <c r="Q34" s="8" t="s">
        <v>29</v>
      </c>
      <c r="R34" s="6" t="s">
        <v>28</v>
      </c>
      <c r="S34" s="6"/>
      <c r="T34" s="7"/>
      <c r="U34" s="7"/>
      <c r="V34" s="8" t="s">
        <v>29</v>
      </c>
      <c r="W34" s="9"/>
      <c r="X34">
        <f>+COUNTIF(Tabla13[[#This Row],[Concepto OCI]:[Concepto OCI16]],"Concepto Favorable")</f>
        <v>3</v>
      </c>
      <c r="Y34">
        <f>+COUNTIF(Tabla13[[#This Row],[Concepto OCI]:[Concepto OCI16]],"Concepto No Favorable")</f>
        <v>0</v>
      </c>
      <c r="Z34">
        <f>+COUNTIF(Tabla13[[#This Row],[Concepto OCI]:[Concepto OCI16]],"Sin meta asignada en el periodo")</f>
        <v>0</v>
      </c>
      <c r="AA34">
        <f t="shared" si="0"/>
        <v>3</v>
      </c>
    </row>
    <row r="35" spans="1:27" s="10" customFormat="1" ht="59.95" customHeight="1" x14ac:dyDescent="0.3">
      <c r="A35" s="6" t="s">
        <v>101</v>
      </c>
      <c r="B35" s="6" t="s">
        <v>95</v>
      </c>
      <c r="C35" s="6" t="s">
        <v>102</v>
      </c>
      <c r="D35" s="6" t="s">
        <v>325</v>
      </c>
      <c r="E35" s="7">
        <v>3</v>
      </c>
      <c r="F35" s="7">
        <v>3</v>
      </c>
      <c r="G35" s="8">
        <v>1</v>
      </c>
      <c r="H35" s="6" t="s">
        <v>28</v>
      </c>
      <c r="I35" s="6" t="s">
        <v>103</v>
      </c>
      <c r="J35" s="7">
        <v>3</v>
      </c>
      <c r="K35" s="7">
        <v>3</v>
      </c>
      <c r="L35" s="8">
        <v>1</v>
      </c>
      <c r="M35" s="6" t="s">
        <v>47</v>
      </c>
      <c r="N35" s="6"/>
      <c r="O35" s="7"/>
      <c r="P35" s="7"/>
      <c r="Q35" s="8" t="s">
        <v>29</v>
      </c>
      <c r="R35" s="6"/>
      <c r="S35" s="6"/>
      <c r="T35" s="7"/>
      <c r="U35" s="7"/>
      <c r="V35" s="8" t="s">
        <v>29</v>
      </c>
      <c r="W35" s="9"/>
      <c r="X35">
        <f>+COUNTIF(Tabla13[[#This Row],[Concepto OCI]:[Concepto OCI16]],"Concepto Favorable")</f>
        <v>1</v>
      </c>
      <c r="Y35">
        <f>+COUNTIF(Tabla13[[#This Row],[Concepto OCI]:[Concepto OCI16]],"Concepto No Favorable")</f>
        <v>1</v>
      </c>
      <c r="Z35">
        <f>+COUNTIF(Tabla13[[#This Row],[Concepto OCI]:[Concepto OCI16]],"Sin meta asignada en el periodo")</f>
        <v>0</v>
      </c>
      <c r="AA35">
        <f t="shared" si="0"/>
        <v>1</v>
      </c>
    </row>
    <row r="36" spans="1:27" ht="59.95" customHeight="1" x14ac:dyDescent="0.3">
      <c r="A36" s="6" t="s">
        <v>119</v>
      </c>
      <c r="B36" s="6" t="s">
        <v>120</v>
      </c>
      <c r="C36" s="6" t="s">
        <v>121</v>
      </c>
      <c r="D36" s="6" t="s">
        <v>122</v>
      </c>
      <c r="E36" s="7">
        <v>0</v>
      </c>
      <c r="F36" s="7">
        <v>0</v>
      </c>
      <c r="G36" s="8" t="s">
        <v>29</v>
      </c>
      <c r="H36" s="6" t="s">
        <v>32</v>
      </c>
      <c r="I36" s="6"/>
      <c r="J36" s="7"/>
      <c r="K36" s="7"/>
      <c r="L36" s="8" t="s">
        <v>29</v>
      </c>
      <c r="M36" s="6"/>
      <c r="N36" s="6"/>
      <c r="O36" s="7"/>
      <c r="P36" s="7"/>
      <c r="Q36" s="8" t="s">
        <v>29</v>
      </c>
      <c r="R36" s="6"/>
      <c r="S36" s="6"/>
      <c r="T36" s="7"/>
      <c r="U36" s="7"/>
      <c r="V36" s="8" t="s">
        <v>29</v>
      </c>
      <c r="W36" s="9"/>
      <c r="X36">
        <f>+COUNTIF(Tabla13[[#This Row],[Concepto OCI]:[Concepto OCI16]],"Concepto Favorable")</f>
        <v>0</v>
      </c>
      <c r="Y36">
        <f>+COUNTIF(Tabla13[[#This Row],[Concepto OCI]:[Concepto OCI16]],"Concepto No Favorable")</f>
        <v>0</v>
      </c>
      <c r="Z36">
        <f>+COUNTIF(Tabla13[[#This Row],[Concepto OCI]:[Concepto OCI16]],"Sin meta asignada en el periodo")</f>
        <v>1</v>
      </c>
      <c r="AA36">
        <f t="shared" si="0"/>
        <v>1</v>
      </c>
    </row>
    <row r="37" spans="1:27" ht="59.95" customHeight="1" x14ac:dyDescent="0.3">
      <c r="A37" s="6" t="s">
        <v>123</v>
      </c>
      <c r="B37" s="6" t="s">
        <v>120</v>
      </c>
      <c r="C37" s="6" t="s">
        <v>124</v>
      </c>
      <c r="D37" s="6" t="s">
        <v>326</v>
      </c>
      <c r="E37" s="7">
        <v>3</v>
      </c>
      <c r="F37" s="7">
        <v>3</v>
      </c>
      <c r="G37" s="8">
        <v>1</v>
      </c>
      <c r="H37" s="6" t="s">
        <v>28</v>
      </c>
      <c r="I37" s="6"/>
      <c r="J37" s="7"/>
      <c r="K37" s="7"/>
      <c r="L37" s="8" t="s">
        <v>29</v>
      </c>
      <c r="M37" s="6"/>
      <c r="N37" s="6"/>
      <c r="O37" s="7"/>
      <c r="P37" s="7"/>
      <c r="Q37" s="8" t="s">
        <v>29</v>
      </c>
      <c r="R37" s="6"/>
      <c r="S37" s="6"/>
      <c r="T37" s="7"/>
      <c r="U37" s="7"/>
      <c r="V37" s="8" t="s">
        <v>29</v>
      </c>
      <c r="W37" s="9"/>
      <c r="X37">
        <f>+COUNTIF(Tabla13[[#This Row],[Concepto OCI]:[Concepto OCI16]],"Concepto Favorable")</f>
        <v>1</v>
      </c>
      <c r="Y37">
        <f>+COUNTIF(Tabla13[[#This Row],[Concepto OCI]:[Concepto OCI16]],"Concepto No Favorable")</f>
        <v>0</v>
      </c>
      <c r="Z37">
        <f>+COUNTIF(Tabla13[[#This Row],[Concepto OCI]:[Concepto OCI16]],"Sin meta asignada en el periodo")</f>
        <v>0</v>
      </c>
      <c r="AA37">
        <f t="shared" si="0"/>
        <v>1</v>
      </c>
    </row>
    <row r="38" spans="1:27" ht="59.95" customHeight="1" x14ac:dyDescent="0.3">
      <c r="A38" s="6" t="s">
        <v>125</v>
      </c>
      <c r="B38" s="6" t="s">
        <v>120</v>
      </c>
      <c r="C38" s="6" t="s">
        <v>126</v>
      </c>
      <c r="D38" s="6" t="s">
        <v>327</v>
      </c>
      <c r="E38" s="7">
        <v>3</v>
      </c>
      <c r="F38" s="7">
        <v>3</v>
      </c>
      <c r="G38" s="8">
        <v>1</v>
      </c>
      <c r="H38" s="6" t="s">
        <v>28</v>
      </c>
      <c r="I38" s="6" t="s">
        <v>328</v>
      </c>
      <c r="J38" s="7">
        <v>3</v>
      </c>
      <c r="K38" s="7">
        <v>3</v>
      </c>
      <c r="L38" s="8">
        <v>1</v>
      </c>
      <c r="M38" s="6" t="s">
        <v>28</v>
      </c>
      <c r="N38" s="6"/>
      <c r="O38" s="7"/>
      <c r="P38" s="7"/>
      <c r="Q38" s="8" t="s">
        <v>29</v>
      </c>
      <c r="R38" s="6"/>
      <c r="S38" s="6"/>
      <c r="T38" s="7"/>
      <c r="U38" s="7"/>
      <c r="V38" s="8" t="s">
        <v>29</v>
      </c>
      <c r="W38" s="9"/>
      <c r="X38">
        <f>+COUNTIF(Tabla13[[#This Row],[Concepto OCI]:[Concepto OCI16]],"Concepto Favorable")</f>
        <v>2</v>
      </c>
      <c r="Y38">
        <f>+COUNTIF(Tabla13[[#This Row],[Concepto OCI]:[Concepto OCI16]],"Concepto No Favorable")</f>
        <v>0</v>
      </c>
      <c r="Z38">
        <f>+COUNTIF(Tabla13[[#This Row],[Concepto OCI]:[Concepto OCI16]],"Sin meta asignada en el periodo")</f>
        <v>0</v>
      </c>
      <c r="AA38">
        <f t="shared" si="0"/>
        <v>2</v>
      </c>
    </row>
    <row r="39" spans="1:27" ht="59.95" customHeight="1" x14ac:dyDescent="0.3">
      <c r="A39" s="6" t="s">
        <v>127</v>
      </c>
      <c r="B39" s="6" t="s">
        <v>120</v>
      </c>
      <c r="C39" s="6" t="s">
        <v>128</v>
      </c>
      <c r="D39" s="6" t="s">
        <v>259</v>
      </c>
      <c r="E39" s="7">
        <v>1</v>
      </c>
      <c r="F39" s="7">
        <v>1</v>
      </c>
      <c r="G39" s="8">
        <v>1</v>
      </c>
      <c r="H39" s="6" t="s">
        <v>28</v>
      </c>
      <c r="I39" s="6" t="s">
        <v>129</v>
      </c>
      <c r="J39" s="7">
        <v>0</v>
      </c>
      <c r="K39" s="7">
        <v>0</v>
      </c>
      <c r="L39" s="8" t="s">
        <v>29</v>
      </c>
      <c r="M39" s="6" t="s">
        <v>32</v>
      </c>
      <c r="N39" s="6"/>
      <c r="O39" s="7"/>
      <c r="P39" s="7"/>
      <c r="Q39" s="8" t="s">
        <v>29</v>
      </c>
      <c r="R39" s="6"/>
      <c r="S39" s="6"/>
      <c r="T39" s="7"/>
      <c r="U39" s="7"/>
      <c r="V39" s="8" t="s">
        <v>29</v>
      </c>
      <c r="W39" s="9"/>
      <c r="X39">
        <f>+COUNTIF(Tabla13[[#This Row],[Concepto OCI]:[Concepto OCI16]],"Concepto Favorable")</f>
        <v>1</v>
      </c>
      <c r="Y39">
        <f>+COUNTIF(Tabla13[[#This Row],[Concepto OCI]:[Concepto OCI16]],"Concepto No Favorable")</f>
        <v>0</v>
      </c>
      <c r="Z39">
        <f>+COUNTIF(Tabla13[[#This Row],[Concepto OCI]:[Concepto OCI16]],"Sin meta asignada en el periodo")</f>
        <v>1</v>
      </c>
      <c r="AA39">
        <f t="shared" si="0"/>
        <v>2</v>
      </c>
    </row>
    <row r="40" spans="1:27" ht="59.95" customHeight="1" x14ac:dyDescent="0.3">
      <c r="A40" s="6" t="s">
        <v>146</v>
      </c>
      <c r="B40" s="6" t="s">
        <v>272</v>
      </c>
      <c r="C40" s="6" t="s">
        <v>147</v>
      </c>
      <c r="D40" s="6" t="s">
        <v>329</v>
      </c>
      <c r="E40" s="7">
        <v>3</v>
      </c>
      <c r="F40" s="7">
        <v>3</v>
      </c>
      <c r="G40" s="8">
        <v>1</v>
      </c>
      <c r="H40" s="6" t="s">
        <v>28</v>
      </c>
      <c r="I40" s="6" t="s">
        <v>330</v>
      </c>
      <c r="J40" s="7">
        <v>12</v>
      </c>
      <c r="K40" s="7">
        <v>12</v>
      </c>
      <c r="L40" s="8">
        <v>1</v>
      </c>
      <c r="M40" s="6" t="s">
        <v>28</v>
      </c>
      <c r="N40" s="6"/>
      <c r="O40" s="7"/>
      <c r="P40" s="7"/>
      <c r="Q40" s="8" t="s">
        <v>29</v>
      </c>
      <c r="R40" s="6"/>
      <c r="S40" s="6"/>
      <c r="T40" s="7"/>
      <c r="U40" s="7"/>
      <c r="V40" s="8" t="s">
        <v>29</v>
      </c>
      <c r="W40" s="9"/>
      <c r="X40">
        <f>+COUNTIF(Tabla13[[#This Row],[Concepto OCI]:[Concepto OCI16]],"Concepto Favorable")</f>
        <v>2</v>
      </c>
      <c r="Y40">
        <f>+COUNTIF(Tabla13[[#This Row],[Concepto OCI]:[Concepto OCI16]],"Concepto No Favorable")</f>
        <v>0</v>
      </c>
      <c r="Z40">
        <f>+COUNTIF(Tabla13[[#This Row],[Concepto OCI]:[Concepto OCI16]],"Sin meta asignada en el periodo")</f>
        <v>0</v>
      </c>
      <c r="AA40">
        <f t="shared" si="0"/>
        <v>2</v>
      </c>
    </row>
    <row r="41" spans="1:27" ht="59.95" customHeight="1" x14ac:dyDescent="0.3">
      <c r="A41" s="6" t="s">
        <v>148</v>
      </c>
      <c r="B41" s="6" t="s">
        <v>272</v>
      </c>
      <c r="C41" s="6" t="s">
        <v>149</v>
      </c>
      <c r="D41" s="6" t="s">
        <v>331</v>
      </c>
      <c r="E41" s="7">
        <v>1</v>
      </c>
      <c r="F41" s="7">
        <v>1</v>
      </c>
      <c r="G41" s="8">
        <v>1</v>
      </c>
      <c r="H41" s="6" t="s">
        <v>28</v>
      </c>
      <c r="I41" s="6" t="s">
        <v>332</v>
      </c>
      <c r="J41" s="7">
        <v>1</v>
      </c>
      <c r="K41" s="7">
        <v>1</v>
      </c>
      <c r="L41" s="8">
        <v>1</v>
      </c>
      <c r="M41" s="6" t="s">
        <v>28</v>
      </c>
      <c r="N41" s="6"/>
      <c r="O41" s="7"/>
      <c r="P41" s="7"/>
      <c r="Q41" s="8" t="s">
        <v>29</v>
      </c>
      <c r="R41" s="6"/>
      <c r="S41" s="6"/>
      <c r="T41" s="7"/>
      <c r="U41" s="7"/>
      <c r="V41" s="8" t="s">
        <v>29</v>
      </c>
      <c r="W41" s="9"/>
      <c r="X41">
        <f>+COUNTIF(Tabla13[[#This Row],[Concepto OCI]:[Concepto OCI16]],"Concepto Favorable")</f>
        <v>2</v>
      </c>
      <c r="Y41">
        <f>+COUNTIF(Tabla13[[#This Row],[Concepto OCI]:[Concepto OCI16]],"Concepto No Favorable")</f>
        <v>0</v>
      </c>
      <c r="Z41">
        <f>+COUNTIF(Tabla13[[#This Row],[Concepto OCI]:[Concepto OCI16]],"Sin meta asignada en el periodo")</f>
        <v>0</v>
      </c>
      <c r="AA41">
        <f t="shared" si="0"/>
        <v>2</v>
      </c>
    </row>
    <row r="42" spans="1:27" ht="59.95" customHeight="1" x14ac:dyDescent="0.3">
      <c r="A42" s="6" t="s">
        <v>150</v>
      </c>
      <c r="B42" s="6" t="s">
        <v>272</v>
      </c>
      <c r="C42" s="6" t="s">
        <v>151</v>
      </c>
      <c r="D42" s="6" t="s">
        <v>333</v>
      </c>
      <c r="E42" s="7">
        <v>31</v>
      </c>
      <c r="F42" s="7">
        <v>31</v>
      </c>
      <c r="G42" s="8">
        <v>1</v>
      </c>
      <c r="H42" s="6" t="s">
        <v>28</v>
      </c>
      <c r="I42" s="6" t="s">
        <v>334</v>
      </c>
      <c r="J42" s="7">
        <v>1</v>
      </c>
      <c r="K42" s="7">
        <v>1</v>
      </c>
      <c r="L42" s="8">
        <v>1</v>
      </c>
      <c r="M42" s="6" t="s">
        <v>28</v>
      </c>
      <c r="N42" s="6" t="s">
        <v>335</v>
      </c>
      <c r="O42" s="7">
        <v>0</v>
      </c>
      <c r="P42" s="7">
        <v>0</v>
      </c>
      <c r="Q42" s="8" t="s">
        <v>29</v>
      </c>
      <c r="R42" s="6" t="s">
        <v>32</v>
      </c>
      <c r="S42" s="6" t="s">
        <v>336</v>
      </c>
      <c r="T42" s="7">
        <v>0</v>
      </c>
      <c r="U42" s="7">
        <v>1</v>
      </c>
      <c r="V42" s="8" t="s">
        <v>29</v>
      </c>
      <c r="W42" s="9" t="s">
        <v>28</v>
      </c>
      <c r="X42">
        <f>+COUNTIF(Tabla13[[#This Row],[Concepto OCI]:[Concepto OCI16]],"Concepto Favorable")</f>
        <v>3</v>
      </c>
      <c r="Y42">
        <f>+COUNTIF(Tabla13[[#This Row],[Concepto OCI]:[Concepto OCI16]],"Concepto No Favorable")</f>
        <v>0</v>
      </c>
      <c r="Z42">
        <f>+COUNTIF(Tabla13[[#This Row],[Concepto OCI]:[Concepto OCI16]],"Sin meta asignada en el periodo")</f>
        <v>1</v>
      </c>
      <c r="AA42">
        <f t="shared" si="0"/>
        <v>4</v>
      </c>
    </row>
    <row r="43" spans="1:27" ht="59.95" customHeight="1" x14ac:dyDescent="0.3">
      <c r="A43" s="6" t="s">
        <v>152</v>
      </c>
      <c r="B43" s="6" t="s">
        <v>272</v>
      </c>
      <c r="C43" s="6" t="s">
        <v>128</v>
      </c>
      <c r="D43" s="6" t="s">
        <v>260</v>
      </c>
      <c r="E43" s="7">
        <v>0</v>
      </c>
      <c r="F43" s="7">
        <v>0</v>
      </c>
      <c r="G43" s="8" t="s">
        <v>29</v>
      </c>
      <c r="H43" s="6" t="s">
        <v>32</v>
      </c>
      <c r="I43" s="6" t="s">
        <v>153</v>
      </c>
      <c r="J43" s="7">
        <v>0</v>
      </c>
      <c r="K43" s="7">
        <v>0</v>
      </c>
      <c r="L43" s="8" t="s">
        <v>29</v>
      </c>
      <c r="M43" s="6" t="s">
        <v>32</v>
      </c>
      <c r="N43" s="6" t="s">
        <v>154</v>
      </c>
      <c r="O43" s="7">
        <v>3</v>
      </c>
      <c r="P43" s="7">
        <v>3</v>
      </c>
      <c r="Q43" s="8">
        <v>1</v>
      </c>
      <c r="R43" s="6" t="s">
        <v>28</v>
      </c>
      <c r="S43" s="6"/>
      <c r="T43" s="7"/>
      <c r="U43" s="7"/>
      <c r="V43" s="8" t="s">
        <v>29</v>
      </c>
      <c r="W43" s="9"/>
      <c r="X43">
        <f>+COUNTIF(Tabla13[[#This Row],[Concepto OCI]:[Concepto OCI16]],"Concepto Favorable")</f>
        <v>1</v>
      </c>
      <c r="Y43">
        <f>+COUNTIF(Tabla13[[#This Row],[Concepto OCI]:[Concepto OCI16]],"Concepto No Favorable")</f>
        <v>0</v>
      </c>
      <c r="Z43">
        <f>+COUNTIF(Tabla13[[#This Row],[Concepto OCI]:[Concepto OCI16]],"Sin meta asignada en el periodo")</f>
        <v>2</v>
      </c>
      <c r="AA43">
        <f t="shared" si="0"/>
        <v>3</v>
      </c>
    </row>
    <row r="44" spans="1:27" ht="59.95" customHeight="1" x14ac:dyDescent="0.3">
      <c r="A44" s="6" t="s">
        <v>155</v>
      </c>
      <c r="B44" s="6" t="s">
        <v>272</v>
      </c>
      <c r="C44" s="6" t="s">
        <v>115</v>
      </c>
      <c r="D44" s="6" t="s">
        <v>261</v>
      </c>
      <c r="E44" s="7">
        <v>0</v>
      </c>
      <c r="F44" s="7">
        <v>0</v>
      </c>
      <c r="G44" s="8" t="s">
        <v>29</v>
      </c>
      <c r="H44" s="6" t="s">
        <v>32</v>
      </c>
      <c r="I44" s="6"/>
      <c r="J44" s="7"/>
      <c r="K44" s="7"/>
      <c r="L44" s="8" t="s">
        <v>29</v>
      </c>
      <c r="M44" s="6"/>
      <c r="N44" s="6"/>
      <c r="O44" s="7"/>
      <c r="P44" s="7"/>
      <c r="Q44" s="8" t="s">
        <v>29</v>
      </c>
      <c r="R44" s="6"/>
      <c r="S44" s="6"/>
      <c r="T44" s="7"/>
      <c r="U44" s="7"/>
      <c r="V44" s="8" t="s">
        <v>29</v>
      </c>
      <c r="W44" s="9"/>
      <c r="X44">
        <f>+COUNTIF(Tabla13[[#This Row],[Concepto OCI]:[Concepto OCI16]],"Concepto Favorable")</f>
        <v>0</v>
      </c>
      <c r="Y44">
        <f>+COUNTIF(Tabla13[[#This Row],[Concepto OCI]:[Concepto OCI16]],"Concepto No Favorable")</f>
        <v>0</v>
      </c>
      <c r="Z44">
        <f>+COUNTIF(Tabla13[[#This Row],[Concepto OCI]:[Concepto OCI16]],"Sin meta asignada en el periodo")</f>
        <v>1</v>
      </c>
      <c r="AA44">
        <f t="shared" si="0"/>
        <v>1</v>
      </c>
    </row>
    <row r="45" spans="1:27" ht="59.95" customHeight="1" x14ac:dyDescent="0.3">
      <c r="A45" s="6" t="s">
        <v>61</v>
      </c>
      <c r="B45" s="6" t="s">
        <v>62</v>
      </c>
      <c r="C45" s="6" t="s">
        <v>273</v>
      </c>
      <c r="D45" s="6" t="s">
        <v>337</v>
      </c>
      <c r="E45" s="7">
        <v>3</v>
      </c>
      <c r="F45" s="7">
        <v>3</v>
      </c>
      <c r="G45" s="8">
        <v>1</v>
      </c>
      <c r="H45" s="6" t="s">
        <v>28</v>
      </c>
      <c r="I45" s="6"/>
      <c r="J45" s="7"/>
      <c r="K45" s="7"/>
      <c r="L45" s="8" t="s">
        <v>29</v>
      </c>
      <c r="M45" s="6"/>
      <c r="N45" s="6"/>
      <c r="O45" s="7"/>
      <c r="P45" s="7"/>
      <c r="Q45" s="8" t="s">
        <v>29</v>
      </c>
      <c r="R45" s="6"/>
      <c r="S45" s="6"/>
      <c r="T45" s="7"/>
      <c r="U45" s="7"/>
      <c r="V45" s="8" t="s">
        <v>29</v>
      </c>
      <c r="W45" s="9"/>
      <c r="X45">
        <f>+COUNTIF(Tabla13[[#This Row],[Concepto OCI]:[Concepto OCI16]],"Concepto Favorable")</f>
        <v>1</v>
      </c>
      <c r="Y45">
        <f>+COUNTIF(Tabla13[[#This Row],[Concepto OCI]:[Concepto OCI16]],"Concepto No Favorable")</f>
        <v>0</v>
      </c>
      <c r="Z45">
        <f>+COUNTIF(Tabla13[[#This Row],[Concepto OCI]:[Concepto OCI16]],"Sin meta asignada en el periodo")</f>
        <v>0</v>
      </c>
      <c r="AA45">
        <f t="shared" si="0"/>
        <v>1</v>
      </c>
    </row>
    <row r="46" spans="1:27" ht="59.95" customHeight="1" x14ac:dyDescent="0.3">
      <c r="A46" s="6" t="s">
        <v>63</v>
      </c>
      <c r="B46" s="6" t="s">
        <v>62</v>
      </c>
      <c r="C46" s="6" t="s">
        <v>274</v>
      </c>
      <c r="D46" s="6" t="s">
        <v>338</v>
      </c>
      <c r="E46" s="7">
        <v>3</v>
      </c>
      <c r="F46" s="7">
        <v>3</v>
      </c>
      <c r="G46" s="8">
        <v>1</v>
      </c>
      <c r="H46" s="6" t="s">
        <v>28</v>
      </c>
      <c r="I46" s="6"/>
      <c r="J46" s="7"/>
      <c r="K46" s="7"/>
      <c r="L46" s="8" t="s">
        <v>29</v>
      </c>
      <c r="M46" s="6"/>
      <c r="N46" s="6"/>
      <c r="O46" s="7"/>
      <c r="P46" s="7"/>
      <c r="Q46" s="8" t="s">
        <v>29</v>
      </c>
      <c r="R46" s="6"/>
      <c r="S46" s="6"/>
      <c r="T46" s="7"/>
      <c r="U46" s="7"/>
      <c r="V46" s="8" t="s">
        <v>29</v>
      </c>
      <c r="W46" s="9"/>
      <c r="X46">
        <f>+COUNTIF(Tabla13[[#This Row],[Concepto OCI]:[Concepto OCI16]],"Concepto Favorable")</f>
        <v>1</v>
      </c>
      <c r="Y46">
        <f>+COUNTIF(Tabla13[[#This Row],[Concepto OCI]:[Concepto OCI16]],"Concepto No Favorable")</f>
        <v>0</v>
      </c>
      <c r="Z46">
        <f>+COUNTIF(Tabla13[[#This Row],[Concepto OCI]:[Concepto OCI16]],"Sin meta asignada en el periodo")</f>
        <v>0</v>
      </c>
      <c r="AA46">
        <f t="shared" si="0"/>
        <v>1</v>
      </c>
    </row>
    <row r="47" spans="1:27" ht="59.95" customHeight="1" x14ac:dyDescent="0.3">
      <c r="A47" s="6" t="s">
        <v>64</v>
      </c>
      <c r="B47" s="6" t="s">
        <v>62</v>
      </c>
      <c r="C47" s="6" t="s">
        <v>275</v>
      </c>
      <c r="D47" s="6" t="s">
        <v>65</v>
      </c>
      <c r="E47" s="7">
        <v>3</v>
      </c>
      <c r="F47" s="7">
        <v>3</v>
      </c>
      <c r="G47" s="8">
        <v>1</v>
      </c>
      <c r="H47" s="6" t="s">
        <v>28</v>
      </c>
      <c r="I47" s="6"/>
      <c r="J47" s="7"/>
      <c r="K47" s="7"/>
      <c r="L47" s="8" t="s">
        <v>29</v>
      </c>
      <c r="M47" s="6"/>
      <c r="N47" s="6"/>
      <c r="O47" s="7"/>
      <c r="P47" s="7"/>
      <c r="Q47" s="8" t="s">
        <v>29</v>
      </c>
      <c r="R47" s="6"/>
      <c r="S47" s="6"/>
      <c r="T47" s="7"/>
      <c r="U47" s="7"/>
      <c r="V47" s="8" t="s">
        <v>29</v>
      </c>
      <c r="W47" s="9"/>
      <c r="X47">
        <f>+COUNTIF(Tabla13[[#This Row],[Concepto OCI]:[Concepto OCI16]],"Concepto Favorable")</f>
        <v>1</v>
      </c>
      <c r="Y47">
        <f>+COUNTIF(Tabla13[[#This Row],[Concepto OCI]:[Concepto OCI16]],"Concepto No Favorable")</f>
        <v>0</v>
      </c>
      <c r="Z47">
        <f>+COUNTIF(Tabla13[[#This Row],[Concepto OCI]:[Concepto OCI16]],"Sin meta asignada en el periodo")</f>
        <v>0</v>
      </c>
      <c r="AA47">
        <f t="shared" si="0"/>
        <v>1</v>
      </c>
    </row>
    <row r="48" spans="1:27" ht="59.95" customHeight="1" x14ac:dyDescent="0.3">
      <c r="A48" s="6" t="s">
        <v>66</v>
      </c>
      <c r="B48" s="6" t="s">
        <v>62</v>
      </c>
      <c r="C48" s="6" t="s">
        <v>67</v>
      </c>
      <c r="D48" s="6" t="s">
        <v>262</v>
      </c>
      <c r="E48" s="7">
        <v>0</v>
      </c>
      <c r="F48" s="7">
        <v>0</v>
      </c>
      <c r="G48" s="8" t="s">
        <v>29</v>
      </c>
      <c r="H48" s="6" t="s">
        <v>32</v>
      </c>
      <c r="I48" s="6" t="s">
        <v>68</v>
      </c>
      <c r="J48" s="7">
        <v>3</v>
      </c>
      <c r="K48" s="7">
        <v>3</v>
      </c>
      <c r="L48" s="8">
        <v>1</v>
      </c>
      <c r="M48" s="6" t="s">
        <v>28</v>
      </c>
      <c r="N48" s="6" t="s">
        <v>69</v>
      </c>
      <c r="O48" s="7">
        <v>2</v>
      </c>
      <c r="P48" s="7">
        <v>2</v>
      </c>
      <c r="Q48" s="8">
        <v>1</v>
      </c>
      <c r="R48" s="6" t="s">
        <v>28</v>
      </c>
      <c r="S48" s="6"/>
      <c r="T48" s="7"/>
      <c r="U48" s="7"/>
      <c r="V48" s="8" t="s">
        <v>29</v>
      </c>
      <c r="W48" s="9"/>
      <c r="X48">
        <f>+COUNTIF(Tabla13[[#This Row],[Concepto OCI]:[Concepto OCI16]],"Concepto Favorable")</f>
        <v>2</v>
      </c>
      <c r="Y48">
        <f>+COUNTIF(Tabla13[[#This Row],[Concepto OCI]:[Concepto OCI16]],"Concepto No Favorable")</f>
        <v>0</v>
      </c>
      <c r="Z48">
        <f>+COUNTIF(Tabla13[[#This Row],[Concepto OCI]:[Concepto OCI16]],"Sin meta asignada en el periodo")</f>
        <v>1</v>
      </c>
      <c r="AA48">
        <f t="shared" si="0"/>
        <v>3</v>
      </c>
    </row>
    <row r="49" spans="1:27" ht="59.95" customHeight="1" x14ac:dyDescent="0.3">
      <c r="A49" s="6" t="s">
        <v>44</v>
      </c>
      <c r="B49" s="6" t="s">
        <v>45</v>
      </c>
      <c r="C49" s="6" t="s">
        <v>46</v>
      </c>
      <c r="D49" s="6" t="s">
        <v>339</v>
      </c>
      <c r="E49" s="7">
        <v>0</v>
      </c>
      <c r="F49" s="7">
        <v>6</v>
      </c>
      <c r="G49" s="8" t="s">
        <v>29</v>
      </c>
      <c r="H49" s="6" t="s">
        <v>28</v>
      </c>
      <c r="I49" s="6" t="s">
        <v>340</v>
      </c>
      <c r="J49" s="7">
        <v>1</v>
      </c>
      <c r="K49" s="7">
        <v>1</v>
      </c>
      <c r="L49" s="8">
        <v>1</v>
      </c>
      <c r="M49" s="6" t="s">
        <v>28</v>
      </c>
      <c r="N49" s="6"/>
      <c r="O49" s="7"/>
      <c r="P49" s="7"/>
      <c r="Q49" s="8" t="s">
        <v>29</v>
      </c>
      <c r="R49" s="6"/>
      <c r="S49" s="6"/>
      <c r="T49" s="7"/>
      <c r="U49" s="7"/>
      <c r="V49" s="8" t="s">
        <v>29</v>
      </c>
      <c r="W49" s="9"/>
      <c r="X49">
        <f>+COUNTIF(Tabla13[[#This Row],[Concepto OCI]:[Concepto OCI16]],"Concepto Favorable")</f>
        <v>2</v>
      </c>
      <c r="Y49">
        <f>+COUNTIF(Tabla13[[#This Row],[Concepto OCI]:[Concepto OCI16]],"Concepto No Favorable")</f>
        <v>0</v>
      </c>
      <c r="Z49">
        <f>+COUNTIF(Tabla13[[#This Row],[Concepto OCI]:[Concepto OCI16]],"Sin meta asignada en el periodo")</f>
        <v>0</v>
      </c>
      <c r="AA49">
        <f t="shared" si="0"/>
        <v>2</v>
      </c>
    </row>
    <row r="50" spans="1:27" ht="59.95" customHeight="1" x14ac:dyDescent="0.3">
      <c r="A50" s="6" t="s">
        <v>48</v>
      </c>
      <c r="B50" s="6" t="s">
        <v>45</v>
      </c>
      <c r="C50" s="6" t="s">
        <v>49</v>
      </c>
      <c r="D50" s="6" t="s">
        <v>339</v>
      </c>
      <c r="E50" s="7">
        <v>0</v>
      </c>
      <c r="F50" s="7">
        <v>6</v>
      </c>
      <c r="G50" s="8" t="s">
        <v>29</v>
      </c>
      <c r="H50" s="6" t="s">
        <v>28</v>
      </c>
      <c r="I50" s="6" t="s">
        <v>341</v>
      </c>
      <c r="J50" s="7">
        <v>7</v>
      </c>
      <c r="K50" s="7">
        <v>7</v>
      </c>
      <c r="L50" s="8">
        <v>1</v>
      </c>
      <c r="M50" s="6" t="s">
        <v>28</v>
      </c>
      <c r="N50" s="6"/>
      <c r="O50" s="7"/>
      <c r="P50" s="7"/>
      <c r="Q50" s="8" t="s">
        <v>29</v>
      </c>
      <c r="R50" s="6"/>
      <c r="S50" s="6"/>
      <c r="T50" s="7"/>
      <c r="U50" s="7"/>
      <c r="V50" s="8" t="s">
        <v>29</v>
      </c>
      <c r="W50" s="9"/>
      <c r="X50">
        <f>+COUNTIF(Tabla13[[#This Row],[Concepto OCI]:[Concepto OCI16]],"Concepto Favorable")</f>
        <v>2</v>
      </c>
      <c r="Y50">
        <f>+COUNTIF(Tabla13[[#This Row],[Concepto OCI]:[Concepto OCI16]],"Concepto No Favorable")</f>
        <v>0</v>
      </c>
      <c r="Z50">
        <f>+COUNTIF(Tabla13[[#This Row],[Concepto OCI]:[Concepto OCI16]],"Sin meta asignada en el periodo")</f>
        <v>0</v>
      </c>
      <c r="AA50">
        <f t="shared" si="0"/>
        <v>2</v>
      </c>
    </row>
    <row r="51" spans="1:27" ht="59.95" customHeight="1" x14ac:dyDescent="0.3">
      <c r="A51" s="6" t="s">
        <v>50</v>
      </c>
      <c r="B51" s="6" t="s">
        <v>45</v>
      </c>
      <c r="C51" s="6" t="s">
        <v>51</v>
      </c>
      <c r="D51" s="6" t="s">
        <v>52</v>
      </c>
      <c r="E51" s="7">
        <v>3</v>
      </c>
      <c r="F51" s="7">
        <v>3</v>
      </c>
      <c r="G51" s="8">
        <v>1</v>
      </c>
      <c r="H51" s="6" t="s">
        <v>28</v>
      </c>
      <c r="I51" s="6" t="s">
        <v>342</v>
      </c>
      <c r="J51" s="7">
        <v>1</v>
      </c>
      <c r="K51" s="7">
        <v>1</v>
      </c>
      <c r="L51" s="8">
        <v>1</v>
      </c>
      <c r="M51" s="6" t="s">
        <v>28</v>
      </c>
      <c r="N51" s="6"/>
      <c r="O51" s="7"/>
      <c r="P51" s="7"/>
      <c r="Q51" s="8" t="s">
        <v>29</v>
      </c>
      <c r="R51" s="6"/>
      <c r="S51" s="6"/>
      <c r="T51" s="7"/>
      <c r="U51" s="7"/>
      <c r="V51" s="8" t="s">
        <v>29</v>
      </c>
      <c r="W51" s="9"/>
      <c r="X51">
        <f>+COUNTIF(Tabla13[[#This Row],[Concepto OCI]:[Concepto OCI16]],"Concepto Favorable")</f>
        <v>2</v>
      </c>
      <c r="Y51">
        <f>+COUNTIF(Tabla13[[#This Row],[Concepto OCI]:[Concepto OCI16]],"Concepto No Favorable")</f>
        <v>0</v>
      </c>
      <c r="Z51">
        <f>+COUNTIF(Tabla13[[#This Row],[Concepto OCI]:[Concepto OCI16]],"Sin meta asignada en el periodo")</f>
        <v>0</v>
      </c>
      <c r="AA51">
        <f t="shared" si="0"/>
        <v>2</v>
      </c>
    </row>
    <row r="52" spans="1:27" ht="59.95" customHeight="1" x14ac:dyDescent="0.3">
      <c r="A52" s="6" t="s">
        <v>104</v>
      </c>
      <c r="B52" s="6" t="s">
        <v>105</v>
      </c>
      <c r="C52" s="6" t="s">
        <v>106</v>
      </c>
      <c r="D52" s="6" t="s">
        <v>343</v>
      </c>
      <c r="E52" s="7">
        <v>3</v>
      </c>
      <c r="F52" s="7">
        <v>3</v>
      </c>
      <c r="G52" s="8">
        <v>1</v>
      </c>
      <c r="H52" s="6" t="s">
        <v>28</v>
      </c>
      <c r="I52" s="6" t="s">
        <v>344</v>
      </c>
      <c r="J52" s="7">
        <v>3</v>
      </c>
      <c r="K52" s="7">
        <v>3</v>
      </c>
      <c r="L52" s="8">
        <v>1</v>
      </c>
      <c r="M52" s="6" t="s">
        <v>28</v>
      </c>
      <c r="N52" s="6"/>
      <c r="O52" s="7"/>
      <c r="P52" s="7"/>
      <c r="Q52" s="8" t="s">
        <v>29</v>
      </c>
      <c r="R52" s="6"/>
      <c r="S52" s="6"/>
      <c r="T52" s="7"/>
      <c r="U52" s="7"/>
      <c r="V52" s="8" t="s">
        <v>29</v>
      </c>
      <c r="W52" s="9"/>
      <c r="X52">
        <f>+COUNTIF(Tabla13[[#This Row],[Concepto OCI]:[Concepto OCI16]],"Concepto Favorable")</f>
        <v>2</v>
      </c>
      <c r="Y52">
        <f>+COUNTIF(Tabla13[[#This Row],[Concepto OCI]:[Concepto OCI16]],"Concepto No Favorable")</f>
        <v>0</v>
      </c>
      <c r="Z52">
        <f>+COUNTIF(Tabla13[[#This Row],[Concepto OCI]:[Concepto OCI16]],"Sin meta asignada en el periodo")</f>
        <v>0</v>
      </c>
      <c r="AA52">
        <f t="shared" si="0"/>
        <v>2</v>
      </c>
    </row>
    <row r="53" spans="1:27" ht="59.95" customHeight="1" x14ac:dyDescent="0.3">
      <c r="A53" s="6" t="s">
        <v>107</v>
      </c>
      <c r="B53" s="6" t="s">
        <v>105</v>
      </c>
      <c r="C53" s="6" t="s">
        <v>108</v>
      </c>
      <c r="D53" s="6" t="s">
        <v>345</v>
      </c>
      <c r="E53" s="7">
        <v>1</v>
      </c>
      <c r="F53" s="7">
        <v>1</v>
      </c>
      <c r="G53" s="8">
        <v>1</v>
      </c>
      <c r="H53" s="6" t="s">
        <v>28</v>
      </c>
      <c r="I53" s="6"/>
      <c r="J53" s="7"/>
      <c r="K53" s="7"/>
      <c r="L53" s="8" t="s">
        <v>29</v>
      </c>
      <c r="M53" s="6"/>
      <c r="N53" s="6"/>
      <c r="O53" s="6"/>
      <c r="P53" s="6"/>
      <c r="Q53" s="6" t="s">
        <v>29</v>
      </c>
      <c r="R53" s="6"/>
      <c r="S53" s="6"/>
      <c r="T53" s="7"/>
      <c r="U53" s="7"/>
      <c r="V53" s="8" t="s">
        <v>29</v>
      </c>
      <c r="W53" s="9"/>
      <c r="X53">
        <f>+COUNTIF(Tabla13[[#This Row],[Concepto OCI]:[Concepto OCI16]],"Concepto Favorable")</f>
        <v>1</v>
      </c>
      <c r="Y53">
        <f>+COUNTIF(Tabla13[[#This Row],[Concepto OCI]:[Concepto OCI16]],"Concepto No Favorable")</f>
        <v>0</v>
      </c>
      <c r="Z53">
        <f>+COUNTIF(Tabla13[[#This Row],[Concepto OCI]:[Concepto OCI16]],"Sin meta asignada en el periodo")</f>
        <v>0</v>
      </c>
      <c r="AA53">
        <f t="shared" si="0"/>
        <v>1</v>
      </c>
    </row>
    <row r="54" spans="1:27" ht="59.95" customHeight="1" x14ac:dyDescent="0.3">
      <c r="A54" s="6" t="s">
        <v>109</v>
      </c>
      <c r="B54" s="6" t="s">
        <v>105</v>
      </c>
      <c r="C54" s="6" t="s">
        <v>276</v>
      </c>
      <c r="D54" s="6" t="s">
        <v>346</v>
      </c>
      <c r="E54" s="7">
        <v>3</v>
      </c>
      <c r="F54" s="7">
        <v>0</v>
      </c>
      <c r="G54" s="8">
        <v>0</v>
      </c>
      <c r="H54" s="6" t="s">
        <v>47</v>
      </c>
      <c r="I54" s="6" t="s">
        <v>347</v>
      </c>
      <c r="J54" s="7">
        <v>0</v>
      </c>
      <c r="K54" s="7">
        <v>0</v>
      </c>
      <c r="L54" s="8" t="s">
        <v>29</v>
      </c>
      <c r="M54" s="6" t="s">
        <v>28</v>
      </c>
      <c r="N54" s="6" t="s">
        <v>348</v>
      </c>
      <c r="O54" s="7">
        <v>3</v>
      </c>
      <c r="P54" s="7">
        <v>3</v>
      </c>
      <c r="Q54" s="8">
        <v>1</v>
      </c>
      <c r="R54" s="6" t="s">
        <v>28</v>
      </c>
      <c r="S54" s="6"/>
      <c r="T54" s="7"/>
      <c r="U54" s="7"/>
      <c r="V54" s="8" t="s">
        <v>29</v>
      </c>
      <c r="W54" s="9"/>
      <c r="X54">
        <f>+COUNTIF(Tabla13[[#This Row],[Concepto OCI]:[Concepto OCI16]],"Concepto Favorable")</f>
        <v>2</v>
      </c>
      <c r="Y54">
        <f>+COUNTIF(Tabla13[[#This Row],[Concepto OCI]:[Concepto OCI16]],"Concepto No Favorable")</f>
        <v>1</v>
      </c>
      <c r="Z54">
        <f>+COUNTIF(Tabla13[[#This Row],[Concepto OCI]:[Concepto OCI16]],"Sin meta asignada en el periodo")</f>
        <v>0</v>
      </c>
      <c r="AA54">
        <f t="shared" si="0"/>
        <v>2</v>
      </c>
    </row>
    <row r="55" spans="1:27" ht="59.95" customHeight="1" x14ac:dyDescent="0.3">
      <c r="A55" s="6" t="s">
        <v>199</v>
      </c>
      <c r="B55" s="6" t="s">
        <v>200</v>
      </c>
      <c r="C55" s="6" t="s">
        <v>201</v>
      </c>
      <c r="D55" s="6" t="s">
        <v>349</v>
      </c>
      <c r="E55" s="6">
        <v>90</v>
      </c>
      <c r="F55" s="6">
        <v>90</v>
      </c>
      <c r="G55" s="6">
        <v>1</v>
      </c>
      <c r="H55" s="6" t="s">
        <v>28</v>
      </c>
      <c r="I55" s="6" t="s">
        <v>350</v>
      </c>
      <c r="J55" s="7">
        <v>6</v>
      </c>
      <c r="K55" s="7">
        <v>5</v>
      </c>
      <c r="L55" s="8">
        <v>0.83333333333333337</v>
      </c>
      <c r="M55" s="6" t="s">
        <v>28</v>
      </c>
      <c r="N55" s="6" t="s">
        <v>351</v>
      </c>
      <c r="O55" s="7">
        <v>90</v>
      </c>
      <c r="P55" s="7">
        <v>90</v>
      </c>
      <c r="Q55" s="8">
        <v>1</v>
      </c>
      <c r="R55" s="6" t="s">
        <v>28</v>
      </c>
      <c r="S55" s="6"/>
      <c r="T55" s="7"/>
      <c r="U55" s="7"/>
      <c r="V55" s="8" t="s">
        <v>29</v>
      </c>
      <c r="W55" s="9"/>
      <c r="X55">
        <f>+COUNTIF(Tabla13[[#This Row],[Concepto OCI]:[Concepto OCI16]],"Concepto Favorable")</f>
        <v>3</v>
      </c>
      <c r="Y55">
        <f>+COUNTIF(Tabla13[[#This Row],[Concepto OCI]:[Concepto OCI16]],"Concepto No Favorable")</f>
        <v>0</v>
      </c>
      <c r="Z55">
        <f>+COUNTIF(Tabla13[[#This Row],[Concepto OCI]:[Concepto OCI16]],"Sin meta asignada en el periodo")</f>
        <v>0</v>
      </c>
      <c r="AA55">
        <f t="shared" si="0"/>
        <v>3</v>
      </c>
    </row>
    <row r="56" spans="1:27" ht="59.95" customHeight="1" x14ac:dyDescent="0.3">
      <c r="A56" s="6" t="s">
        <v>202</v>
      </c>
      <c r="B56" s="6" t="s">
        <v>200</v>
      </c>
      <c r="C56" s="6" t="s">
        <v>203</v>
      </c>
      <c r="D56" s="6" t="s">
        <v>352</v>
      </c>
      <c r="E56" s="7">
        <v>3</v>
      </c>
      <c r="F56" s="7">
        <v>3</v>
      </c>
      <c r="G56" s="8">
        <v>1</v>
      </c>
      <c r="H56" s="6" t="s">
        <v>28</v>
      </c>
      <c r="I56" s="6" t="s">
        <v>353</v>
      </c>
      <c r="J56" s="7">
        <v>12</v>
      </c>
      <c r="K56" s="7">
        <v>12</v>
      </c>
      <c r="L56" s="8">
        <v>1</v>
      </c>
      <c r="M56" s="6" t="s">
        <v>28</v>
      </c>
      <c r="N56" s="6" t="s">
        <v>354</v>
      </c>
      <c r="O56" s="7">
        <v>3</v>
      </c>
      <c r="P56" s="7">
        <v>3</v>
      </c>
      <c r="Q56" s="8">
        <v>1</v>
      </c>
      <c r="R56" s="6" t="s">
        <v>28</v>
      </c>
      <c r="S56" s="6"/>
      <c r="T56" s="7"/>
      <c r="U56" s="7"/>
      <c r="V56" s="8" t="s">
        <v>29</v>
      </c>
      <c r="W56" s="9"/>
      <c r="X56">
        <f>+COUNTIF(Tabla13[[#This Row],[Concepto OCI]:[Concepto OCI16]],"Concepto Favorable")</f>
        <v>3</v>
      </c>
      <c r="Y56">
        <f>+COUNTIF(Tabla13[[#This Row],[Concepto OCI]:[Concepto OCI16]],"Concepto No Favorable")</f>
        <v>0</v>
      </c>
      <c r="Z56">
        <f>+COUNTIF(Tabla13[[#This Row],[Concepto OCI]:[Concepto OCI16]],"Sin meta asignada en el periodo")</f>
        <v>0</v>
      </c>
      <c r="AA56">
        <f t="shared" si="0"/>
        <v>3</v>
      </c>
    </row>
    <row r="57" spans="1:27" ht="59.95" customHeight="1" x14ac:dyDescent="0.3">
      <c r="A57" s="6" t="s">
        <v>204</v>
      </c>
      <c r="B57" s="6" t="s">
        <v>200</v>
      </c>
      <c r="C57" s="6" t="s">
        <v>277</v>
      </c>
      <c r="D57" s="6" t="s">
        <v>355</v>
      </c>
      <c r="E57" s="7">
        <v>3</v>
      </c>
      <c r="F57" s="7">
        <v>3</v>
      </c>
      <c r="G57" s="8">
        <v>1</v>
      </c>
      <c r="H57" s="6" t="s">
        <v>28</v>
      </c>
      <c r="I57" s="6"/>
      <c r="J57" s="7"/>
      <c r="K57" s="7"/>
      <c r="L57" s="8" t="s">
        <v>29</v>
      </c>
      <c r="M57" s="6"/>
      <c r="N57" s="6"/>
      <c r="O57" s="7"/>
      <c r="P57" s="7"/>
      <c r="Q57" s="8" t="s">
        <v>29</v>
      </c>
      <c r="R57" s="6"/>
      <c r="S57" s="6"/>
      <c r="T57" s="7"/>
      <c r="U57" s="7"/>
      <c r="V57" s="8" t="s">
        <v>29</v>
      </c>
      <c r="W57" s="9"/>
      <c r="X57">
        <f>+COUNTIF(Tabla13[[#This Row],[Concepto OCI]:[Concepto OCI16]],"Concepto Favorable")</f>
        <v>1</v>
      </c>
      <c r="Y57">
        <f>+COUNTIF(Tabla13[[#This Row],[Concepto OCI]:[Concepto OCI16]],"Concepto No Favorable")</f>
        <v>0</v>
      </c>
      <c r="Z57">
        <f>+COUNTIF(Tabla13[[#This Row],[Concepto OCI]:[Concepto OCI16]],"Sin meta asignada en el periodo")</f>
        <v>0</v>
      </c>
      <c r="AA57">
        <f t="shared" si="0"/>
        <v>1</v>
      </c>
    </row>
    <row r="58" spans="1:27" ht="59.95" customHeight="1" x14ac:dyDescent="0.3">
      <c r="A58" s="6" t="s">
        <v>205</v>
      </c>
      <c r="B58" s="6" t="s">
        <v>200</v>
      </c>
      <c r="C58" s="6" t="s">
        <v>206</v>
      </c>
      <c r="D58" s="6" t="s">
        <v>207</v>
      </c>
      <c r="E58" s="7">
        <v>0</v>
      </c>
      <c r="F58" s="7">
        <v>0</v>
      </c>
      <c r="G58" s="8" t="s">
        <v>29</v>
      </c>
      <c r="H58" s="6" t="s">
        <v>32</v>
      </c>
      <c r="I58" s="6" t="s">
        <v>208</v>
      </c>
      <c r="J58" s="7">
        <v>1</v>
      </c>
      <c r="K58" s="7">
        <v>1</v>
      </c>
      <c r="L58" s="8">
        <v>1</v>
      </c>
      <c r="M58" s="6" t="s">
        <v>28</v>
      </c>
      <c r="N58" s="6" t="s">
        <v>209</v>
      </c>
      <c r="O58" s="6">
        <v>1</v>
      </c>
      <c r="P58" s="6">
        <v>1</v>
      </c>
      <c r="Q58" s="8">
        <v>1</v>
      </c>
      <c r="R58" s="6" t="s">
        <v>28</v>
      </c>
      <c r="S58" s="6"/>
      <c r="T58" s="7"/>
      <c r="U58" s="7"/>
      <c r="V58" s="8" t="s">
        <v>29</v>
      </c>
      <c r="W58" s="9"/>
      <c r="X58">
        <f>+COUNTIF(Tabla13[[#This Row],[Concepto OCI]:[Concepto OCI16]],"Concepto Favorable")</f>
        <v>2</v>
      </c>
      <c r="Y58">
        <f>+COUNTIF(Tabla13[[#This Row],[Concepto OCI]:[Concepto OCI16]],"Concepto No Favorable")</f>
        <v>0</v>
      </c>
      <c r="Z58">
        <f>+COUNTIF(Tabla13[[#This Row],[Concepto OCI]:[Concepto OCI16]],"Sin meta asignada en el periodo")</f>
        <v>1</v>
      </c>
      <c r="AA58">
        <f t="shared" si="0"/>
        <v>3</v>
      </c>
    </row>
    <row r="59" spans="1:27" ht="59.95" customHeight="1" x14ac:dyDescent="0.3">
      <c r="A59" s="6" t="s">
        <v>156</v>
      </c>
      <c r="B59" s="6" t="s">
        <v>157</v>
      </c>
      <c r="C59" s="6" t="s">
        <v>158</v>
      </c>
      <c r="D59" s="6" t="s">
        <v>356</v>
      </c>
      <c r="E59" s="7">
        <v>3</v>
      </c>
      <c r="F59" s="7">
        <v>3</v>
      </c>
      <c r="G59" s="8">
        <v>1</v>
      </c>
      <c r="H59" s="6" t="s">
        <v>28</v>
      </c>
      <c r="I59" s="6"/>
      <c r="J59" s="7"/>
      <c r="K59" s="7"/>
      <c r="L59" s="8" t="s">
        <v>29</v>
      </c>
      <c r="M59" s="6"/>
      <c r="N59" s="6"/>
      <c r="O59" s="7"/>
      <c r="P59" s="7"/>
      <c r="Q59" s="8" t="s">
        <v>29</v>
      </c>
      <c r="R59" s="6"/>
      <c r="S59" s="6"/>
      <c r="T59" s="7"/>
      <c r="U59" s="7"/>
      <c r="V59" s="8" t="s">
        <v>29</v>
      </c>
      <c r="W59" s="9"/>
      <c r="X59">
        <f>+COUNTIF(Tabla13[[#This Row],[Concepto OCI]:[Concepto OCI16]],"Concepto Favorable")</f>
        <v>1</v>
      </c>
      <c r="Y59">
        <f>+COUNTIF(Tabla13[[#This Row],[Concepto OCI]:[Concepto OCI16]],"Concepto No Favorable")</f>
        <v>0</v>
      </c>
      <c r="Z59">
        <f>+COUNTIF(Tabla13[[#This Row],[Concepto OCI]:[Concepto OCI16]],"Sin meta asignada en el periodo")</f>
        <v>0</v>
      </c>
      <c r="AA59">
        <f t="shared" si="0"/>
        <v>1</v>
      </c>
    </row>
    <row r="60" spans="1:27" ht="59.95" customHeight="1" x14ac:dyDescent="0.3">
      <c r="A60" s="6" t="s">
        <v>159</v>
      </c>
      <c r="B60" s="6" t="s">
        <v>157</v>
      </c>
      <c r="C60" s="6" t="s">
        <v>160</v>
      </c>
      <c r="D60" s="6" t="s">
        <v>357</v>
      </c>
      <c r="E60" s="7">
        <v>3</v>
      </c>
      <c r="F60" s="7">
        <v>3</v>
      </c>
      <c r="G60" s="8">
        <v>1</v>
      </c>
      <c r="H60" s="6" t="s">
        <v>28</v>
      </c>
      <c r="I60" s="6" t="s">
        <v>358</v>
      </c>
      <c r="J60" s="7">
        <v>0</v>
      </c>
      <c r="K60" s="7">
        <v>0</v>
      </c>
      <c r="L60" s="8" t="s">
        <v>29</v>
      </c>
      <c r="M60" s="6" t="s">
        <v>32</v>
      </c>
      <c r="N60" s="6"/>
      <c r="O60" s="7"/>
      <c r="P60" s="7"/>
      <c r="Q60" s="8" t="s">
        <v>29</v>
      </c>
      <c r="R60" s="6"/>
      <c r="S60" s="6"/>
      <c r="T60" s="7"/>
      <c r="U60" s="7"/>
      <c r="V60" s="8" t="s">
        <v>29</v>
      </c>
      <c r="W60" s="9"/>
      <c r="X60">
        <f>+COUNTIF(Tabla13[[#This Row],[Concepto OCI]:[Concepto OCI16]],"Concepto Favorable")</f>
        <v>1</v>
      </c>
      <c r="Y60">
        <f>+COUNTIF(Tabla13[[#This Row],[Concepto OCI]:[Concepto OCI16]],"Concepto No Favorable")</f>
        <v>0</v>
      </c>
      <c r="Z60">
        <f>+COUNTIF(Tabla13[[#This Row],[Concepto OCI]:[Concepto OCI16]],"Sin meta asignada en el periodo")</f>
        <v>1</v>
      </c>
      <c r="AA60">
        <f t="shared" si="0"/>
        <v>2</v>
      </c>
    </row>
    <row r="61" spans="1:27" ht="59.95" customHeight="1" x14ac:dyDescent="0.3">
      <c r="A61" s="6" t="s">
        <v>161</v>
      </c>
      <c r="B61" s="6" t="s">
        <v>157</v>
      </c>
      <c r="C61" s="6" t="s">
        <v>162</v>
      </c>
      <c r="D61" s="6" t="s">
        <v>359</v>
      </c>
      <c r="E61" s="7">
        <v>3</v>
      </c>
      <c r="F61" s="7">
        <v>3</v>
      </c>
      <c r="G61" s="8">
        <v>1</v>
      </c>
      <c r="H61" s="6" t="s">
        <v>28</v>
      </c>
      <c r="I61" s="6" t="s">
        <v>360</v>
      </c>
      <c r="J61" s="7">
        <v>1</v>
      </c>
      <c r="K61" s="7">
        <v>1</v>
      </c>
      <c r="L61" s="8">
        <v>1</v>
      </c>
      <c r="M61" s="6" t="s">
        <v>28</v>
      </c>
      <c r="N61" s="6"/>
      <c r="O61" s="7"/>
      <c r="P61" s="7"/>
      <c r="Q61" s="8" t="s">
        <v>29</v>
      </c>
      <c r="R61" s="6"/>
      <c r="S61" s="6"/>
      <c r="T61" s="7"/>
      <c r="U61" s="7"/>
      <c r="V61" s="8" t="s">
        <v>29</v>
      </c>
      <c r="W61" s="9"/>
      <c r="X61">
        <f>+COUNTIF(Tabla13[[#This Row],[Concepto OCI]:[Concepto OCI16]],"Concepto Favorable")</f>
        <v>2</v>
      </c>
      <c r="Y61">
        <f>+COUNTIF(Tabla13[[#This Row],[Concepto OCI]:[Concepto OCI16]],"Concepto No Favorable")</f>
        <v>0</v>
      </c>
      <c r="Z61">
        <f>+COUNTIF(Tabla13[[#This Row],[Concepto OCI]:[Concepto OCI16]],"Sin meta asignada en el periodo")</f>
        <v>0</v>
      </c>
      <c r="AA61">
        <f t="shared" si="0"/>
        <v>2</v>
      </c>
    </row>
    <row r="62" spans="1:27" ht="59.95" customHeight="1" x14ac:dyDescent="0.3">
      <c r="A62" s="6" t="s">
        <v>163</v>
      </c>
      <c r="B62" s="6" t="s">
        <v>157</v>
      </c>
      <c r="C62" s="6" t="s">
        <v>164</v>
      </c>
      <c r="D62" s="6" t="s">
        <v>361</v>
      </c>
      <c r="E62" s="7">
        <v>3</v>
      </c>
      <c r="F62" s="7">
        <v>3</v>
      </c>
      <c r="G62" s="8">
        <v>1</v>
      </c>
      <c r="H62" s="6" t="s">
        <v>28</v>
      </c>
      <c r="I62" s="6" t="s">
        <v>362</v>
      </c>
      <c r="J62" s="7">
        <v>1</v>
      </c>
      <c r="K62" s="7">
        <v>1</v>
      </c>
      <c r="L62" s="8">
        <v>1</v>
      </c>
      <c r="M62" s="6" t="s">
        <v>28</v>
      </c>
      <c r="N62" s="6"/>
      <c r="O62" s="7"/>
      <c r="P62" s="7"/>
      <c r="Q62" s="8" t="s">
        <v>29</v>
      </c>
      <c r="R62" s="6"/>
      <c r="S62" s="6"/>
      <c r="T62" s="7"/>
      <c r="U62" s="7"/>
      <c r="V62" s="8" t="s">
        <v>29</v>
      </c>
      <c r="W62" s="9"/>
      <c r="X62">
        <f>+COUNTIF(Tabla13[[#This Row],[Concepto OCI]:[Concepto OCI16]],"Concepto Favorable")</f>
        <v>2</v>
      </c>
      <c r="Y62">
        <f>+COUNTIF(Tabla13[[#This Row],[Concepto OCI]:[Concepto OCI16]],"Concepto No Favorable")</f>
        <v>0</v>
      </c>
      <c r="Z62">
        <f>+COUNTIF(Tabla13[[#This Row],[Concepto OCI]:[Concepto OCI16]],"Sin meta asignada en el periodo")</f>
        <v>0</v>
      </c>
      <c r="AA62">
        <f t="shared" si="0"/>
        <v>2</v>
      </c>
    </row>
    <row r="63" spans="1:27" ht="59.95" customHeight="1" x14ac:dyDescent="0.3">
      <c r="A63" s="6" t="s">
        <v>110</v>
      </c>
      <c r="B63" s="6" t="s">
        <v>111</v>
      </c>
      <c r="C63" s="6" t="s">
        <v>112</v>
      </c>
      <c r="D63" s="6" t="s">
        <v>363</v>
      </c>
      <c r="E63" s="7">
        <v>3</v>
      </c>
      <c r="F63" s="7">
        <v>3</v>
      </c>
      <c r="G63" s="8">
        <v>1</v>
      </c>
      <c r="H63" s="6" t="s">
        <v>28</v>
      </c>
      <c r="I63" s="6"/>
      <c r="J63" s="7"/>
      <c r="K63" s="7"/>
      <c r="L63" s="8" t="s">
        <v>29</v>
      </c>
      <c r="M63" s="6"/>
      <c r="N63" s="6"/>
      <c r="O63" s="7"/>
      <c r="P63" s="7"/>
      <c r="Q63" s="8" t="s">
        <v>29</v>
      </c>
      <c r="R63" s="6"/>
      <c r="S63" s="6"/>
      <c r="T63" s="7"/>
      <c r="U63" s="7"/>
      <c r="V63" s="8" t="s">
        <v>29</v>
      </c>
      <c r="W63" s="9"/>
      <c r="X63">
        <f>+COUNTIF(Tabla13[[#This Row],[Concepto OCI]:[Concepto OCI16]],"Concepto Favorable")</f>
        <v>1</v>
      </c>
      <c r="Y63">
        <f>+COUNTIF(Tabla13[[#This Row],[Concepto OCI]:[Concepto OCI16]],"Concepto No Favorable")</f>
        <v>0</v>
      </c>
      <c r="Z63">
        <f>+COUNTIF(Tabla13[[#This Row],[Concepto OCI]:[Concepto OCI16]],"Sin meta asignada en el periodo")</f>
        <v>0</v>
      </c>
      <c r="AA63">
        <f t="shared" si="0"/>
        <v>1</v>
      </c>
    </row>
    <row r="64" spans="1:27" ht="59.95" customHeight="1" x14ac:dyDescent="0.3">
      <c r="A64" s="6" t="s">
        <v>113</v>
      </c>
      <c r="B64" s="6" t="s">
        <v>111</v>
      </c>
      <c r="C64" s="6" t="s">
        <v>278</v>
      </c>
      <c r="D64" s="6" t="s">
        <v>364</v>
      </c>
      <c r="E64" s="7">
        <v>1</v>
      </c>
      <c r="F64" s="7">
        <v>1</v>
      </c>
      <c r="G64" s="8">
        <v>1</v>
      </c>
      <c r="H64" s="6" t="s">
        <v>28</v>
      </c>
      <c r="I64" s="6" t="s">
        <v>365</v>
      </c>
      <c r="J64" s="7">
        <v>1</v>
      </c>
      <c r="K64" s="7">
        <v>1</v>
      </c>
      <c r="L64" s="8">
        <v>1</v>
      </c>
      <c r="M64" s="6" t="s">
        <v>28</v>
      </c>
      <c r="N64" s="6"/>
      <c r="O64" s="7"/>
      <c r="P64" s="7"/>
      <c r="Q64" s="8" t="s">
        <v>29</v>
      </c>
      <c r="R64" s="6"/>
      <c r="S64" s="6"/>
      <c r="T64" s="7"/>
      <c r="U64" s="7"/>
      <c r="V64" s="8" t="s">
        <v>29</v>
      </c>
      <c r="W64" s="9"/>
      <c r="X64">
        <f>+COUNTIF(Tabla13[[#This Row],[Concepto OCI]:[Concepto OCI16]],"Concepto Favorable")</f>
        <v>2</v>
      </c>
      <c r="Y64">
        <f>+COUNTIF(Tabla13[[#This Row],[Concepto OCI]:[Concepto OCI16]],"Concepto No Favorable")</f>
        <v>0</v>
      </c>
      <c r="Z64">
        <f>+COUNTIF(Tabla13[[#This Row],[Concepto OCI]:[Concepto OCI16]],"Sin meta asignada en el periodo")</f>
        <v>0</v>
      </c>
      <c r="AA64">
        <f t="shared" si="0"/>
        <v>2</v>
      </c>
    </row>
    <row r="65" spans="1:27" ht="59.95" customHeight="1" x14ac:dyDescent="0.3">
      <c r="A65" s="6" t="s">
        <v>114</v>
      </c>
      <c r="B65" s="6" t="s">
        <v>111</v>
      </c>
      <c r="C65" s="6" t="s">
        <v>220</v>
      </c>
      <c r="D65" s="6" t="s">
        <v>366</v>
      </c>
      <c r="E65" s="7">
        <v>1</v>
      </c>
      <c r="F65" s="7">
        <v>1</v>
      </c>
      <c r="G65" s="8">
        <v>1</v>
      </c>
      <c r="H65" s="6" t="s">
        <v>28</v>
      </c>
      <c r="I65" s="6" t="s">
        <v>367</v>
      </c>
      <c r="J65" s="7">
        <v>0</v>
      </c>
      <c r="K65" s="7">
        <v>0</v>
      </c>
      <c r="L65" s="8" t="s">
        <v>29</v>
      </c>
      <c r="M65" s="6" t="s">
        <v>32</v>
      </c>
      <c r="N65" s="6"/>
      <c r="O65" s="7"/>
      <c r="P65" s="7"/>
      <c r="Q65" s="8" t="s">
        <v>29</v>
      </c>
      <c r="R65" s="6"/>
      <c r="S65" s="6"/>
      <c r="T65" s="7"/>
      <c r="U65" s="7"/>
      <c r="V65" s="8" t="s">
        <v>29</v>
      </c>
      <c r="W65" s="9"/>
      <c r="X65">
        <f>+COUNTIF(Tabla13[[#This Row],[Concepto OCI]:[Concepto OCI16]],"Concepto Favorable")</f>
        <v>1</v>
      </c>
      <c r="Y65">
        <f>+COUNTIF(Tabla13[[#This Row],[Concepto OCI]:[Concepto OCI16]],"Concepto No Favorable")</f>
        <v>0</v>
      </c>
      <c r="Z65">
        <f>+COUNTIF(Tabla13[[#This Row],[Concepto OCI]:[Concepto OCI16]],"Sin meta asignada en el periodo")</f>
        <v>1</v>
      </c>
      <c r="AA65">
        <f t="shared" si="0"/>
        <v>2</v>
      </c>
    </row>
    <row r="66" spans="1:27" ht="59.95" customHeight="1" x14ac:dyDescent="0.3">
      <c r="A66" s="6" t="s">
        <v>116</v>
      </c>
      <c r="B66" s="6" t="s">
        <v>111</v>
      </c>
      <c r="C66" s="6" t="s">
        <v>115</v>
      </c>
      <c r="D66" s="6" t="s">
        <v>263</v>
      </c>
      <c r="E66" s="7">
        <v>1</v>
      </c>
      <c r="F66" s="7">
        <v>1</v>
      </c>
      <c r="G66" s="8">
        <v>1</v>
      </c>
      <c r="H66" s="6" t="s">
        <v>28</v>
      </c>
      <c r="I66" s="6" t="s">
        <v>117</v>
      </c>
      <c r="J66" s="7">
        <v>0</v>
      </c>
      <c r="K66" s="7">
        <v>1</v>
      </c>
      <c r="L66" s="8" t="s">
        <v>29</v>
      </c>
      <c r="M66" s="6" t="s">
        <v>28</v>
      </c>
      <c r="N66" s="6" t="s">
        <v>118</v>
      </c>
      <c r="O66" s="7">
        <v>0</v>
      </c>
      <c r="P66" s="7">
        <v>1</v>
      </c>
      <c r="Q66" s="8">
        <v>1</v>
      </c>
      <c r="R66" s="6" t="s">
        <v>28</v>
      </c>
      <c r="S66" s="6"/>
      <c r="T66" s="7"/>
      <c r="U66" s="7"/>
      <c r="V66" s="8" t="s">
        <v>29</v>
      </c>
      <c r="W66" s="9"/>
      <c r="X66">
        <f>+COUNTIF(Tabla13[[#This Row],[Concepto OCI]:[Concepto OCI16]],"Concepto Favorable")</f>
        <v>3</v>
      </c>
      <c r="Y66">
        <f>+COUNTIF(Tabla13[[#This Row],[Concepto OCI]:[Concepto OCI16]],"Concepto No Favorable")</f>
        <v>0</v>
      </c>
      <c r="Z66">
        <f>+COUNTIF(Tabla13[[#This Row],[Concepto OCI]:[Concepto OCI16]],"Sin meta asignada en el periodo")</f>
        <v>0</v>
      </c>
      <c r="AA66">
        <f t="shared" si="0"/>
        <v>3</v>
      </c>
    </row>
    <row r="67" spans="1:27" ht="59.95" customHeight="1" x14ac:dyDescent="0.3">
      <c r="A67" s="6" t="s">
        <v>70</v>
      </c>
      <c r="B67" s="6" t="s">
        <v>71</v>
      </c>
      <c r="C67" s="6" t="s">
        <v>72</v>
      </c>
      <c r="D67" s="6" t="s">
        <v>368</v>
      </c>
      <c r="E67" s="7">
        <v>24</v>
      </c>
      <c r="F67" s="7">
        <v>24</v>
      </c>
      <c r="G67" s="8">
        <v>1</v>
      </c>
      <c r="H67" s="6" t="s">
        <v>28</v>
      </c>
      <c r="I67" s="6" t="s">
        <v>73</v>
      </c>
      <c r="J67" s="7">
        <v>26</v>
      </c>
      <c r="K67" s="7">
        <v>26</v>
      </c>
      <c r="L67" s="8">
        <v>1</v>
      </c>
      <c r="M67" s="6" t="s">
        <v>28</v>
      </c>
      <c r="N67" s="6" t="s">
        <v>369</v>
      </c>
      <c r="O67" s="7">
        <v>25</v>
      </c>
      <c r="P67" s="7">
        <v>25</v>
      </c>
      <c r="Q67" s="8">
        <v>1</v>
      </c>
      <c r="R67" s="6" t="s">
        <v>28</v>
      </c>
      <c r="S67" s="6"/>
      <c r="T67" s="7"/>
      <c r="U67" s="7"/>
      <c r="V67" s="8" t="s">
        <v>29</v>
      </c>
      <c r="W67" s="9"/>
      <c r="X67">
        <f>+COUNTIF(Tabla13[[#This Row],[Concepto OCI]:[Concepto OCI16]],"Concepto Favorable")</f>
        <v>3</v>
      </c>
      <c r="Y67">
        <f>+COUNTIF(Tabla13[[#This Row],[Concepto OCI]:[Concepto OCI16]],"Concepto No Favorable")</f>
        <v>0</v>
      </c>
      <c r="Z67">
        <f>+COUNTIF(Tabla13[[#This Row],[Concepto OCI]:[Concepto OCI16]],"Sin meta asignada en el periodo")</f>
        <v>0</v>
      </c>
      <c r="AA67">
        <f t="shared" si="0"/>
        <v>3</v>
      </c>
    </row>
    <row r="68" spans="1:27" ht="59.95" customHeight="1" x14ac:dyDescent="0.3">
      <c r="A68" s="6" t="s">
        <v>74</v>
      </c>
      <c r="B68" s="6" t="s">
        <v>71</v>
      </c>
      <c r="C68" s="6" t="s">
        <v>75</v>
      </c>
      <c r="D68" s="6" t="s">
        <v>368</v>
      </c>
      <c r="E68" s="7">
        <v>24</v>
      </c>
      <c r="F68" s="7">
        <v>24</v>
      </c>
      <c r="G68" s="8">
        <v>1</v>
      </c>
      <c r="H68" s="6" t="s">
        <v>28</v>
      </c>
      <c r="I68" s="6" t="s">
        <v>76</v>
      </c>
      <c r="J68" s="7">
        <v>28</v>
      </c>
      <c r="K68" s="7">
        <v>28</v>
      </c>
      <c r="L68" s="8">
        <v>1</v>
      </c>
      <c r="M68" s="6" t="s">
        <v>28</v>
      </c>
      <c r="N68" s="6" t="s">
        <v>369</v>
      </c>
      <c r="O68" s="7">
        <v>25</v>
      </c>
      <c r="P68" s="7">
        <v>25</v>
      </c>
      <c r="Q68" s="8">
        <v>1</v>
      </c>
      <c r="R68" s="6" t="s">
        <v>28</v>
      </c>
      <c r="S68" s="6" t="s">
        <v>370</v>
      </c>
      <c r="T68" s="7">
        <v>12</v>
      </c>
      <c r="U68" s="7">
        <v>12</v>
      </c>
      <c r="V68" s="8">
        <v>1</v>
      </c>
      <c r="W68" s="9" t="s">
        <v>28</v>
      </c>
      <c r="X68">
        <f>+COUNTIF(Tabla13[[#This Row],[Concepto OCI]:[Concepto OCI16]],"Concepto Favorable")</f>
        <v>4</v>
      </c>
      <c r="Y68">
        <f>+COUNTIF(Tabla13[[#This Row],[Concepto OCI]:[Concepto OCI16]],"Concepto No Favorable")</f>
        <v>0</v>
      </c>
      <c r="Z68">
        <f>+COUNTIF(Tabla13[[#This Row],[Concepto OCI]:[Concepto OCI16]],"Sin meta asignada en el periodo")</f>
        <v>0</v>
      </c>
      <c r="AA68">
        <f t="shared" si="0"/>
        <v>4</v>
      </c>
    </row>
    <row r="69" spans="1:27" ht="59.95" customHeight="1" x14ac:dyDescent="0.3">
      <c r="A69" s="6" t="s">
        <v>77</v>
      </c>
      <c r="B69" s="6" t="s">
        <v>71</v>
      </c>
      <c r="C69" s="6" t="s">
        <v>78</v>
      </c>
      <c r="D69" s="6" t="s">
        <v>264</v>
      </c>
      <c r="E69" s="7">
        <v>9</v>
      </c>
      <c r="F69" s="7">
        <v>9</v>
      </c>
      <c r="G69" s="8">
        <v>1</v>
      </c>
      <c r="H69" s="6" t="s">
        <v>28</v>
      </c>
      <c r="I69" s="6" t="s">
        <v>79</v>
      </c>
      <c r="J69" s="7">
        <v>2</v>
      </c>
      <c r="K69" s="7">
        <v>2</v>
      </c>
      <c r="L69" s="8">
        <v>1</v>
      </c>
      <c r="M69" s="6" t="s">
        <v>28</v>
      </c>
      <c r="N69" s="6"/>
      <c r="O69" s="7"/>
      <c r="P69" s="7"/>
      <c r="Q69" s="8" t="s">
        <v>29</v>
      </c>
      <c r="R69" s="6"/>
      <c r="S69" s="6"/>
      <c r="T69" s="7"/>
      <c r="U69" s="7"/>
      <c r="V69" s="8" t="s">
        <v>29</v>
      </c>
      <c r="W69" s="9"/>
      <c r="X69">
        <f>+COUNTIF(Tabla13[[#This Row],[Concepto OCI]:[Concepto OCI16]],"Concepto Favorable")</f>
        <v>2</v>
      </c>
      <c r="Y69">
        <f>+COUNTIF(Tabla13[[#This Row],[Concepto OCI]:[Concepto OCI16]],"Concepto No Favorable")</f>
        <v>0</v>
      </c>
      <c r="Z69">
        <f>+COUNTIF(Tabla13[[#This Row],[Concepto OCI]:[Concepto OCI16]],"Sin meta asignada en el periodo")</f>
        <v>0</v>
      </c>
      <c r="AA69">
        <f t="shared" ref="AA69:AA78" si="1">+X69+Z69</f>
        <v>2</v>
      </c>
    </row>
    <row r="70" spans="1:27" ht="59.95" customHeight="1" x14ac:dyDescent="0.3">
      <c r="A70" s="6" t="s">
        <v>179</v>
      </c>
      <c r="B70" s="6" t="s">
        <v>180</v>
      </c>
      <c r="C70" s="6" t="s">
        <v>181</v>
      </c>
      <c r="D70" s="6" t="s">
        <v>371</v>
      </c>
      <c r="E70" s="7">
        <v>1</v>
      </c>
      <c r="F70" s="7">
        <v>1</v>
      </c>
      <c r="G70" s="8">
        <v>1</v>
      </c>
      <c r="H70" s="6" t="s">
        <v>28</v>
      </c>
      <c r="I70" s="6" t="s">
        <v>182</v>
      </c>
      <c r="J70" s="7">
        <v>6</v>
      </c>
      <c r="K70" s="7">
        <v>6</v>
      </c>
      <c r="L70" s="8">
        <v>1</v>
      </c>
      <c r="M70" s="6" t="s">
        <v>28</v>
      </c>
      <c r="N70" s="6"/>
      <c r="O70" s="7"/>
      <c r="P70" s="7"/>
      <c r="Q70" s="8" t="s">
        <v>29</v>
      </c>
      <c r="R70" s="6"/>
      <c r="S70" s="6"/>
      <c r="T70" s="7"/>
      <c r="U70" s="7"/>
      <c r="V70" s="8" t="s">
        <v>29</v>
      </c>
      <c r="W70" s="9"/>
      <c r="X70">
        <f>+COUNTIF(Tabla13[[#This Row],[Concepto OCI]:[Concepto OCI16]],"Concepto Favorable")</f>
        <v>2</v>
      </c>
      <c r="Y70">
        <f>+COUNTIF(Tabla13[[#This Row],[Concepto OCI]:[Concepto OCI16]],"Concepto No Favorable")</f>
        <v>0</v>
      </c>
      <c r="Z70">
        <f>+COUNTIF(Tabla13[[#This Row],[Concepto OCI]:[Concepto OCI16]],"Sin meta asignada en el periodo")</f>
        <v>0</v>
      </c>
      <c r="AA70">
        <f t="shared" si="1"/>
        <v>2</v>
      </c>
    </row>
    <row r="71" spans="1:27" ht="59.95" customHeight="1" x14ac:dyDescent="0.3">
      <c r="A71" s="6" t="s">
        <v>183</v>
      </c>
      <c r="B71" s="6" t="s">
        <v>180</v>
      </c>
      <c r="C71" s="6" t="s">
        <v>184</v>
      </c>
      <c r="D71" s="6" t="s">
        <v>182</v>
      </c>
      <c r="E71" s="7">
        <v>16</v>
      </c>
      <c r="F71" s="7">
        <v>6</v>
      </c>
      <c r="G71" s="8">
        <v>0.375</v>
      </c>
      <c r="H71" s="6" t="s">
        <v>28</v>
      </c>
      <c r="I71" s="6" t="s">
        <v>185</v>
      </c>
      <c r="J71" s="7">
        <v>0</v>
      </c>
      <c r="K71" s="7">
        <v>0</v>
      </c>
      <c r="L71" s="8" t="s">
        <v>29</v>
      </c>
      <c r="M71" s="6" t="s">
        <v>32</v>
      </c>
      <c r="N71" s="6"/>
      <c r="O71" s="7"/>
      <c r="P71" s="7"/>
      <c r="Q71" s="8" t="s">
        <v>29</v>
      </c>
      <c r="R71" s="6"/>
      <c r="S71" s="6"/>
      <c r="T71" s="7"/>
      <c r="U71" s="7"/>
      <c r="V71" s="8" t="s">
        <v>29</v>
      </c>
      <c r="W71" s="9"/>
      <c r="X71">
        <f>+COUNTIF(Tabla13[[#This Row],[Concepto OCI]:[Concepto OCI16]],"Concepto Favorable")</f>
        <v>1</v>
      </c>
      <c r="Y71">
        <f>+COUNTIF(Tabla13[[#This Row],[Concepto OCI]:[Concepto OCI16]],"Concepto No Favorable")</f>
        <v>0</v>
      </c>
      <c r="Z71">
        <f>+COUNTIF(Tabla13[[#This Row],[Concepto OCI]:[Concepto OCI16]],"Sin meta asignada en el periodo")</f>
        <v>1</v>
      </c>
      <c r="AA71">
        <f t="shared" si="1"/>
        <v>2</v>
      </c>
    </row>
    <row r="72" spans="1:27" ht="59.95" customHeight="1" x14ac:dyDescent="0.3">
      <c r="A72" s="6" t="s">
        <v>186</v>
      </c>
      <c r="B72" s="6" t="s">
        <v>180</v>
      </c>
      <c r="C72" s="6" t="s">
        <v>187</v>
      </c>
      <c r="D72" s="6" t="s">
        <v>265</v>
      </c>
      <c r="E72" s="7">
        <v>4</v>
      </c>
      <c r="F72" s="7">
        <v>14</v>
      </c>
      <c r="G72" s="8">
        <v>1</v>
      </c>
      <c r="H72" s="6" t="s">
        <v>28</v>
      </c>
      <c r="I72" s="6"/>
      <c r="J72" s="7"/>
      <c r="K72" s="7"/>
      <c r="L72" s="8" t="s">
        <v>29</v>
      </c>
      <c r="M72" s="6"/>
      <c r="N72" s="6"/>
      <c r="O72" s="7"/>
      <c r="P72" s="7"/>
      <c r="Q72" s="8" t="s">
        <v>29</v>
      </c>
      <c r="R72" s="6"/>
      <c r="S72" s="6"/>
      <c r="T72" s="7"/>
      <c r="U72" s="7"/>
      <c r="V72" s="8" t="s">
        <v>29</v>
      </c>
      <c r="W72" s="9"/>
      <c r="X72">
        <f>+COUNTIF(Tabla13[[#This Row],[Concepto OCI]:[Concepto OCI16]],"Concepto Favorable")</f>
        <v>1</v>
      </c>
      <c r="Y72">
        <f>+COUNTIF(Tabla13[[#This Row],[Concepto OCI]:[Concepto OCI16]],"Concepto No Favorable")</f>
        <v>0</v>
      </c>
      <c r="Z72">
        <f>+COUNTIF(Tabla13[[#This Row],[Concepto OCI]:[Concepto OCI16]],"Sin meta asignada en el periodo")</f>
        <v>0</v>
      </c>
      <c r="AA72">
        <f t="shared" si="1"/>
        <v>1</v>
      </c>
    </row>
    <row r="73" spans="1:27" ht="59.95" customHeight="1" x14ac:dyDescent="0.3">
      <c r="A73" s="6" t="s">
        <v>83</v>
      </c>
      <c r="B73" s="6" t="s">
        <v>279</v>
      </c>
      <c r="C73" s="6" t="s">
        <v>84</v>
      </c>
      <c r="D73" s="6" t="s">
        <v>85</v>
      </c>
      <c r="E73" s="7">
        <v>3</v>
      </c>
      <c r="F73" s="7">
        <v>3</v>
      </c>
      <c r="G73" s="8">
        <v>1</v>
      </c>
      <c r="H73" s="6" t="s">
        <v>28</v>
      </c>
      <c r="I73" s="6" t="s">
        <v>86</v>
      </c>
      <c r="J73" s="7">
        <v>0</v>
      </c>
      <c r="K73" s="7">
        <v>0</v>
      </c>
      <c r="L73" s="8" t="s">
        <v>29</v>
      </c>
      <c r="M73" s="6" t="s">
        <v>28</v>
      </c>
      <c r="N73" s="6"/>
      <c r="O73" s="7"/>
      <c r="P73" s="7"/>
      <c r="Q73" s="8" t="s">
        <v>29</v>
      </c>
      <c r="R73" s="6"/>
      <c r="S73" s="6"/>
      <c r="T73" s="7"/>
      <c r="U73" s="7"/>
      <c r="V73" s="8" t="s">
        <v>29</v>
      </c>
      <c r="W73" s="9"/>
      <c r="X73">
        <f>+COUNTIF(Tabla13[[#This Row],[Concepto OCI]:[Concepto OCI16]],"Concepto Favorable")</f>
        <v>2</v>
      </c>
      <c r="Y73">
        <f>+COUNTIF(Tabla13[[#This Row],[Concepto OCI]:[Concepto OCI16]],"Concepto No Favorable")</f>
        <v>0</v>
      </c>
      <c r="Z73">
        <f>+COUNTIF(Tabla13[[#This Row],[Concepto OCI]:[Concepto OCI16]],"Sin meta asignada en el periodo")</f>
        <v>0</v>
      </c>
      <c r="AA73">
        <f t="shared" si="1"/>
        <v>2</v>
      </c>
    </row>
    <row r="74" spans="1:27" ht="59.95" customHeight="1" x14ac:dyDescent="0.3">
      <c r="A74" s="6" t="s">
        <v>87</v>
      </c>
      <c r="B74" s="6" t="s">
        <v>279</v>
      </c>
      <c r="C74" s="6" t="s">
        <v>88</v>
      </c>
      <c r="D74" s="6" t="s">
        <v>89</v>
      </c>
      <c r="E74" s="7">
        <v>2</v>
      </c>
      <c r="F74" s="7">
        <v>2</v>
      </c>
      <c r="G74" s="8">
        <v>1</v>
      </c>
      <c r="H74" s="6" t="s">
        <v>28</v>
      </c>
      <c r="I74" s="6" t="s">
        <v>372</v>
      </c>
      <c r="J74" s="7">
        <v>3</v>
      </c>
      <c r="K74" s="7">
        <v>3</v>
      </c>
      <c r="L74" s="8">
        <v>1</v>
      </c>
      <c r="M74" s="6" t="s">
        <v>28</v>
      </c>
      <c r="N74" s="6" t="s">
        <v>86</v>
      </c>
      <c r="O74" s="7">
        <v>0</v>
      </c>
      <c r="P74" s="7">
        <v>0</v>
      </c>
      <c r="Q74" s="8" t="s">
        <v>29</v>
      </c>
      <c r="R74" s="6" t="s">
        <v>28</v>
      </c>
      <c r="S74" s="6"/>
      <c r="T74" s="7"/>
      <c r="U74" s="7"/>
      <c r="V74" s="8" t="s">
        <v>29</v>
      </c>
      <c r="W74" s="9"/>
      <c r="X74">
        <f>+COUNTIF(Tabla13[[#This Row],[Concepto OCI]:[Concepto OCI16]],"Concepto Favorable")</f>
        <v>3</v>
      </c>
      <c r="Y74">
        <f>+COUNTIF(Tabla13[[#This Row],[Concepto OCI]:[Concepto OCI16]],"Concepto No Favorable")</f>
        <v>0</v>
      </c>
      <c r="Z74">
        <f>+COUNTIF(Tabla13[[#This Row],[Concepto OCI]:[Concepto OCI16]],"Sin meta asignada en el periodo")</f>
        <v>0</v>
      </c>
      <c r="AA74">
        <f t="shared" si="1"/>
        <v>3</v>
      </c>
    </row>
    <row r="75" spans="1:27" ht="59.95" customHeight="1" x14ac:dyDescent="0.3">
      <c r="A75" s="6" t="s">
        <v>90</v>
      </c>
      <c r="B75" s="6" t="s">
        <v>279</v>
      </c>
      <c r="C75" s="6" t="s">
        <v>91</v>
      </c>
      <c r="D75" s="6" t="s">
        <v>86</v>
      </c>
      <c r="E75" s="7">
        <v>0</v>
      </c>
      <c r="F75" s="7">
        <v>0</v>
      </c>
      <c r="G75" s="8" t="s">
        <v>29</v>
      </c>
      <c r="H75" s="6" t="s">
        <v>32</v>
      </c>
      <c r="I75" s="6"/>
      <c r="J75" s="7"/>
      <c r="K75" s="7"/>
      <c r="L75" s="8" t="s">
        <v>29</v>
      </c>
      <c r="M75" s="6"/>
      <c r="N75" s="6"/>
      <c r="O75" s="7"/>
      <c r="P75" s="7"/>
      <c r="Q75" s="8" t="s">
        <v>29</v>
      </c>
      <c r="R75" s="6"/>
      <c r="S75" s="6"/>
      <c r="T75" s="7"/>
      <c r="U75" s="7"/>
      <c r="V75" s="8" t="s">
        <v>29</v>
      </c>
      <c r="W75" s="9"/>
      <c r="X75">
        <f>+COUNTIF(Tabla13[[#This Row],[Concepto OCI]:[Concepto OCI16]],"Concepto Favorable")</f>
        <v>0</v>
      </c>
      <c r="Y75">
        <f>+COUNTIF(Tabla13[[#This Row],[Concepto OCI]:[Concepto OCI16]],"Concepto No Favorable")</f>
        <v>0</v>
      </c>
      <c r="Z75">
        <f>+COUNTIF(Tabla13[[#This Row],[Concepto OCI]:[Concepto OCI16]],"Sin meta asignada en el periodo")</f>
        <v>1</v>
      </c>
      <c r="AA75">
        <f t="shared" si="1"/>
        <v>1</v>
      </c>
    </row>
    <row r="76" spans="1:27" ht="84.05" customHeight="1" x14ac:dyDescent="0.3">
      <c r="A76" s="6" t="s">
        <v>92</v>
      </c>
      <c r="B76" s="6" t="s">
        <v>279</v>
      </c>
      <c r="C76" s="6" t="s">
        <v>93</v>
      </c>
      <c r="D76" s="6" t="s">
        <v>94</v>
      </c>
      <c r="E76" s="7">
        <v>2</v>
      </c>
      <c r="F76" s="7">
        <v>2</v>
      </c>
      <c r="G76" s="8">
        <v>1</v>
      </c>
      <c r="H76" s="6" t="s">
        <v>28</v>
      </c>
      <c r="I76" s="6"/>
      <c r="J76" s="7"/>
      <c r="K76" s="7"/>
      <c r="L76" s="8" t="s">
        <v>29</v>
      </c>
      <c r="M76" s="6"/>
      <c r="N76" s="6"/>
      <c r="O76" s="7"/>
      <c r="P76" s="7"/>
      <c r="Q76" s="8" t="s">
        <v>29</v>
      </c>
      <c r="R76" s="6"/>
      <c r="S76" s="6"/>
      <c r="T76" s="7"/>
      <c r="U76" s="7"/>
      <c r="V76" s="8" t="s">
        <v>29</v>
      </c>
      <c r="W76" s="9"/>
      <c r="X76">
        <f>+COUNTIF(Tabla13[[#This Row],[Concepto OCI]:[Concepto OCI16]],"Concepto Favorable")</f>
        <v>1</v>
      </c>
      <c r="Y76">
        <f>+COUNTIF(Tabla13[[#This Row],[Concepto OCI]:[Concepto OCI16]],"Concepto No Favorable")</f>
        <v>0</v>
      </c>
      <c r="Z76">
        <f>+COUNTIF(Tabla13[[#This Row],[Concepto OCI]:[Concepto OCI16]],"Sin meta asignada en el periodo")</f>
        <v>0</v>
      </c>
      <c r="AA76">
        <f t="shared" si="1"/>
        <v>1</v>
      </c>
    </row>
    <row r="77" spans="1:27" ht="59.95" customHeight="1" x14ac:dyDescent="0.3">
      <c r="A77" s="6" t="s">
        <v>80</v>
      </c>
      <c r="B77" s="6" t="s">
        <v>81</v>
      </c>
      <c r="C77" s="6" t="s">
        <v>280</v>
      </c>
      <c r="D77" s="6" t="s">
        <v>373</v>
      </c>
      <c r="E77" s="7">
        <v>3</v>
      </c>
      <c r="F77" s="7">
        <v>3</v>
      </c>
      <c r="G77" s="8">
        <v>1</v>
      </c>
      <c r="H77" s="6" t="s">
        <v>28</v>
      </c>
      <c r="I77" s="6"/>
      <c r="J77" s="7"/>
      <c r="K77" s="7"/>
      <c r="L77" s="8" t="s">
        <v>29</v>
      </c>
      <c r="M77" s="6"/>
      <c r="N77" s="6"/>
      <c r="O77" s="7"/>
      <c r="P77" s="7"/>
      <c r="Q77" s="8" t="s">
        <v>29</v>
      </c>
      <c r="R77" s="6"/>
      <c r="S77" s="6"/>
      <c r="T77" s="7"/>
      <c r="U77" s="7"/>
      <c r="V77" s="8" t="s">
        <v>29</v>
      </c>
      <c r="W77" s="9"/>
      <c r="X77">
        <f>+COUNTIF(Tabla13[[#This Row],[Concepto OCI]:[Concepto OCI16]],"Concepto Favorable")</f>
        <v>1</v>
      </c>
      <c r="Y77">
        <f>+COUNTIF(Tabla13[[#This Row],[Concepto OCI]:[Concepto OCI16]],"Concepto No Favorable")</f>
        <v>0</v>
      </c>
      <c r="Z77">
        <f>+COUNTIF(Tabla13[[#This Row],[Concepto OCI]:[Concepto OCI16]],"Sin meta asignada en el periodo")</f>
        <v>0</v>
      </c>
      <c r="AA77">
        <f t="shared" si="1"/>
        <v>1</v>
      </c>
    </row>
    <row r="78" spans="1:27" ht="59.8" customHeight="1" x14ac:dyDescent="0.3">
      <c r="A78" s="6" t="s">
        <v>82</v>
      </c>
      <c r="B78" s="6" t="s">
        <v>81</v>
      </c>
      <c r="C78" s="6" t="s">
        <v>281</v>
      </c>
      <c r="D78" s="6" t="s">
        <v>374</v>
      </c>
      <c r="E78" s="7">
        <v>1</v>
      </c>
      <c r="F78" s="7">
        <v>1</v>
      </c>
      <c r="G78" s="8">
        <v>1</v>
      </c>
      <c r="H78" s="6" t="s">
        <v>47</v>
      </c>
      <c r="I78" s="6"/>
      <c r="J78" s="7"/>
      <c r="K78" s="7"/>
      <c r="L78" s="8" t="s">
        <v>29</v>
      </c>
      <c r="M78" s="6"/>
      <c r="N78" s="6"/>
      <c r="O78" s="7"/>
      <c r="P78" s="7"/>
      <c r="Q78" s="8" t="s">
        <v>29</v>
      </c>
      <c r="R78" s="6"/>
      <c r="S78" s="6"/>
      <c r="T78" s="7"/>
      <c r="U78" s="7"/>
      <c r="V78" s="8" t="s">
        <v>29</v>
      </c>
      <c r="W78" s="9"/>
      <c r="X78">
        <f>+COUNTIF(Tabla13[[#This Row],[Concepto OCI]:[Concepto OCI16]],"Concepto Favorable")</f>
        <v>0</v>
      </c>
      <c r="Y78">
        <f>+COUNTIF(Tabla13[[#This Row],[Concepto OCI]:[Concepto OCI16]],"Concepto No Favorable")</f>
        <v>1</v>
      </c>
      <c r="Z78">
        <f>+COUNTIF(Tabla13[[#This Row],[Concepto OCI]:[Concepto OCI16]],"Sin meta asignada en el periodo")</f>
        <v>0</v>
      </c>
      <c r="AA78">
        <f t="shared" si="1"/>
        <v>0</v>
      </c>
    </row>
  </sheetData>
  <mergeCells count="4">
    <mergeCell ref="D2:H2"/>
    <mergeCell ref="I2:M2"/>
    <mergeCell ref="N2:R2"/>
    <mergeCell ref="S2:W2"/>
  </mergeCells>
  <conditionalFormatting sqref="H68:H69 H72:H74 H76:H1048576 H36:H64 H1:H34">
    <cfRule type="containsText" dxfId="137" priority="6" operator="containsText" text="No Favorable">
      <formula>NOT(ISERROR(SEARCH("No Favorable",H1)))</formula>
    </cfRule>
  </conditionalFormatting>
  <conditionalFormatting sqref="M1:M67 M71:M1048576">
    <cfRule type="containsText" dxfId="136" priority="5" operator="containsText" text="Concepto No Favorable">
      <formula>NOT(ISERROR(SEARCH("Concepto No Favorable",M1)))</formula>
    </cfRule>
  </conditionalFormatting>
  <conditionalFormatting sqref="A4:W78">
    <cfRule type="containsText" dxfId="135" priority="1" operator="containsText" text="No Favorable">
      <formula>NOT(ISERROR(SEARCH("No Favorable",A4)))</formula>
    </cfRule>
  </conditionalFormatting>
  <pageMargins left="0.25" right="0.25" top="0.75" bottom="0.75" header="0.3" footer="0.3"/>
  <pageSetup scale="28" orientation="landscape" r:id="rId1"/>
  <rowBreaks count="1" manualBreakCount="1">
    <brk id="31" max="22" man="1"/>
  </rowBreaks>
  <colBreaks count="1" manualBreakCount="1">
    <brk id="23"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9F3D-2550-428A-ACE9-54523461E386}">
  <sheetPr>
    <tabColor rgb="FFFFC000"/>
  </sheetPr>
  <dimension ref="A1:W333"/>
  <sheetViews>
    <sheetView view="pageBreakPreview" zoomScale="55" zoomScaleNormal="70" zoomScaleSheetLayoutView="55" workbookViewId="0">
      <selection activeCell="E235" sqref="E235"/>
    </sheetView>
  </sheetViews>
  <sheetFormatPr baseColWidth="10" defaultRowHeight="15.05" x14ac:dyDescent="0.3"/>
  <cols>
    <col min="1" max="1" width="10.109375" customWidth="1"/>
    <col min="2" max="2" width="17.6640625" customWidth="1"/>
    <col min="3" max="3" width="11.88671875" customWidth="1"/>
    <col min="4" max="4" width="39.6640625" customWidth="1"/>
    <col min="5" max="5" width="65.33203125" customWidth="1"/>
    <col min="6" max="6" width="9.88671875" style="1" customWidth="1"/>
    <col min="7" max="7" width="12.77734375" style="1" customWidth="1"/>
    <col min="8" max="8" width="10" style="1" customWidth="1"/>
    <col min="9" max="9" width="16.33203125" customWidth="1"/>
    <col min="10" max="10" width="61.6640625" customWidth="1"/>
    <col min="11" max="11" width="9.88671875" style="1" customWidth="1"/>
    <col min="12" max="12" width="13.77734375" style="1" customWidth="1"/>
    <col min="13" max="13" width="11.109375" style="1" customWidth="1"/>
    <col min="14" max="14" width="17.6640625" customWidth="1"/>
    <col min="15" max="15" width="56.77734375" customWidth="1"/>
    <col min="16" max="16" width="9.88671875" style="1" customWidth="1"/>
    <col min="17" max="17" width="10.21875" style="1" customWidth="1"/>
    <col min="18" max="18" width="11.109375" style="1" customWidth="1"/>
    <col min="19" max="19" width="18.6640625" customWidth="1"/>
    <col min="20" max="22" width="16.21875" customWidth="1"/>
    <col min="23" max="23" width="18.109375" customWidth="1"/>
  </cols>
  <sheetData>
    <row r="1" spans="1:23" ht="5.35" customHeight="1" x14ac:dyDescent="0.3"/>
    <row r="2" spans="1:23" x14ac:dyDescent="0.3">
      <c r="E2" s="39" t="s">
        <v>215</v>
      </c>
      <c r="F2" s="39"/>
      <c r="G2" s="39"/>
      <c r="H2" s="39"/>
      <c r="I2" s="39"/>
      <c r="J2" s="40" t="s">
        <v>216</v>
      </c>
      <c r="K2" s="40"/>
      <c r="L2" s="40"/>
      <c r="M2" s="40"/>
      <c r="N2" s="40"/>
      <c r="O2" s="41" t="s">
        <v>217</v>
      </c>
      <c r="P2" s="41"/>
      <c r="Q2" s="41"/>
      <c r="R2" s="41"/>
      <c r="S2" s="41"/>
    </row>
    <row r="3" spans="1:23" s="21" customFormat="1" ht="30.05" x14ac:dyDescent="0.3">
      <c r="A3" s="15" t="s">
        <v>0</v>
      </c>
      <c r="B3" s="15" t="s">
        <v>1</v>
      </c>
      <c r="C3" s="15" t="s">
        <v>218</v>
      </c>
      <c r="D3" s="15" t="s">
        <v>2</v>
      </c>
      <c r="E3" s="16" t="s">
        <v>3</v>
      </c>
      <c r="F3" s="16" t="s">
        <v>4</v>
      </c>
      <c r="G3" s="16" t="s">
        <v>5</v>
      </c>
      <c r="H3" s="17" t="s">
        <v>6</v>
      </c>
      <c r="I3" s="18" t="s">
        <v>239</v>
      </c>
      <c r="J3" s="19" t="s">
        <v>8</v>
      </c>
      <c r="K3" s="19" t="s">
        <v>9</v>
      </c>
      <c r="L3" s="19" t="s">
        <v>10</v>
      </c>
      <c r="M3" s="19" t="s">
        <v>11</v>
      </c>
      <c r="N3" s="18" t="s">
        <v>240</v>
      </c>
      <c r="O3" s="20" t="s">
        <v>13</v>
      </c>
      <c r="P3" s="20" t="s">
        <v>14</v>
      </c>
      <c r="Q3" s="20" t="s">
        <v>15</v>
      </c>
      <c r="R3" s="20" t="s">
        <v>16</v>
      </c>
      <c r="S3" s="18" t="s">
        <v>241</v>
      </c>
      <c r="T3" s="14" t="s">
        <v>23</v>
      </c>
      <c r="U3" s="14" t="s">
        <v>24</v>
      </c>
      <c r="V3" s="14" t="s">
        <v>25</v>
      </c>
      <c r="W3" s="14" t="s">
        <v>214</v>
      </c>
    </row>
    <row r="4" spans="1:23" s="38" customFormat="1" ht="59.95" customHeight="1" x14ac:dyDescent="0.3">
      <c r="A4" s="6" t="s">
        <v>269</v>
      </c>
      <c r="B4" s="6" t="s">
        <v>27</v>
      </c>
      <c r="C4" s="6" t="s">
        <v>219</v>
      </c>
      <c r="D4" s="6" t="s">
        <v>96</v>
      </c>
      <c r="E4" s="6"/>
      <c r="F4" s="7"/>
      <c r="G4" s="7"/>
      <c r="H4" s="8" t="s">
        <v>29</v>
      </c>
      <c r="I4" s="6"/>
      <c r="J4" s="6"/>
      <c r="K4" s="7"/>
      <c r="L4" s="7"/>
      <c r="M4" s="8" t="s">
        <v>29</v>
      </c>
      <c r="N4" s="6"/>
      <c r="O4" s="6" t="s">
        <v>298</v>
      </c>
      <c r="P4" s="7">
        <v>3</v>
      </c>
      <c r="Q4" s="7">
        <v>3</v>
      </c>
      <c r="R4" s="8">
        <v>1</v>
      </c>
      <c r="S4" s="6" t="s">
        <v>28</v>
      </c>
      <c r="T4" s="38">
        <f>+COUNTIF(Tabla133[[#This Row],[Concepto]:[Concepto3]],"Concepto Favorable")</f>
        <v>1</v>
      </c>
      <c r="U4" s="38">
        <f>+COUNTIF(Tabla133[[#This Row],[Concepto]:[Concepto3]],"Concepto No Favorable")</f>
        <v>0</v>
      </c>
      <c r="V4" s="38">
        <f>+COUNTIF(Tabla133[[#This Row],[Concepto]:[Concepto3]],"Sin meta asignada en el periodo")</f>
        <v>0</v>
      </c>
      <c r="W4" s="38">
        <f>+T4+V4</f>
        <v>1</v>
      </c>
    </row>
    <row r="5" spans="1:23" s="38" customFormat="1" ht="59.95" customHeight="1" x14ac:dyDescent="0.3">
      <c r="A5" s="6" t="s">
        <v>188</v>
      </c>
      <c r="B5" s="6" t="s">
        <v>189</v>
      </c>
      <c r="C5" s="6" t="s">
        <v>219</v>
      </c>
      <c r="D5" s="6" t="s">
        <v>190</v>
      </c>
      <c r="E5" s="6" t="s">
        <v>313</v>
      </c>
      <c r="F5" s="7">
        <v>12</v>
      </c>
      <c r="G5" s="7">
        <v>12</v>
      </c>
      <c r="H5" s="8">
        <v>1</v>
      </c>
      <c r="I5" s="6" t="s">
        <v>28</v>
      </c>
      <c r="J5" s="6"/>
      <c r="K5" s="7"/>
      <c r="L5" s="7"/>
      <c r="M5" s="8" t="s">
        <v>29</v>
      </c>
      <c r="N5" s="6"/>
      <c r="O5" s="6"/>
      <c r="P5" s="7"/>
      <c r="Q5" s="7"/>
      <c r="R5" s="8" t="s">
        <v>29</v>
      </c>
      <c r="S5" s="6"/>
      <c r="T5" s="38">
        <f>+COUNTIF(Tabla133[[#This Row],[Concepto]:[Concepto3]],"Concepto Favorable")</f>
        <v>1</v>
      </c>
      <c r="U5" s="38">
        <f>+COUNTIF(Tabla133[[#This Row],[Concepto]:[Concepto3]],"Concepto No Favorable")</f>
        <v>0</v>
      </c>
      <c r="V5" s="38">
        <f>+COUNTIF(Tabla133[[#This Row],[Concepto]:[Concepto3]],"Sin meta asignada en el periodo")</f>
        <v>0</v>
      </c>
      <c r="W5" s="38">
        <f t="shared" ref="W5:W68" si="0">+T5+V5</f>
        <v>1</v>
      </c>
    </row>
    <row r="6" spans="1:23" s="38" customFormat="1" ht="59.95" customHeight="1" x14ac:dyDescent="0.3">
      <c r="A6" s="6" t="s">
        <v>191</v>
      </c>
      <c r="B6" s="6" t="s">
        <v>189</v>
      </c>
      <c r="C6" s="6" t="s">
        <v>219</v>
      </c>
      <c r="D6" s="6" t="s">
        <v>192</v>
      </c>
      <c r="E6" s="6" t="s">
        <v>314</v>
      </c>
      <c r="F6" s="7">
        <v>6</v>
      </c>
      <c r="G6" s="7">
        <v>6</v>
      </c>
      <c r="H6" s="8">
        <v>1</v>
      </c>
      <c r="I6" s="6" t="s">
        <v>47</v>
      </c>
      <c r="J6" s="6"/>
      <c r="K6" s="7"/>
      <c r="L6" s="7"/>
      <c r="M6" s="8" t="s">
        <v>29</v>
      </c>
      <c r="N6" s="6"/>
      <c r="O6" s="6"/>
      <c r="P6" s="7"/>
      <c r="Q6" s="7"/>
      <c r="R6" s="8" t="s">
        <v>29</v>
      </c>
      <c r="S6" s="6"/>
      <c r="T6" s="38">
        <f>+COUNTIF(Tabla133[[#This Row],[Concepto]:[Concepto3]],"Concepto Favorable")</f>
        <v>0</v>
      </c>
      <c r="U6" s="38">
        <f>+COUNTIF(Tabla133[[#This Row],[Concepto]:[Concepto3]],"Concepto No Favorable")</f>
        <v>1</v>
      </c>
      <c r="V6" s="38">
        <f>+COUNTIF(Tabla133[[#This Row],[Concepto]:[Concepto3]],"Sin meta asignada en el periodo")</f>
        <v>0</v>
      </c>
      <c r="W6" s="38">
        <f t="shared" si="0"/>
        <v>0</v>
      </c>
    </row>
    <row r="7" spans="1:23" s="38" customFormat="1" ht="59.95" customHeight="1" x14ac:dyDescent="0.3">
      <c r="A7" s="6" t="s">
        <v>193</v>
      </c>
      <c r="B7" s="6" t="s">
        <v>189</v>
      </c>
      <c r="C7" s="6" t="s">
        <v>219</v>
      </c>
      <c r="D7" s="6" t="s">
        <v>194</v>
      </c>
      <c r="E7" s="6" t="s">
        <v>315</v>
      </c>
      <c r="F7" s="7">
        <v>6</v>
      </c>
      <c r="G7" s="7">
        <v>6</v>
      </c>
      <c r="H7" s="8">
        <v>1</v>
      </c>
      <c r="I7" s="6" t="s">
        <v>28</v>
      </c>
      <c r="J7" s="6"/>
      <c r="K7" s="7"/>
      <c r="L7" s="7"/>
      <c r="M7" s="8" t="s">
        <v>29</v>
      </c>
      <c r="N7" s="6"/>
      <c r="O7" s="6"/>
      <c r="P7" s="7"/>
      <c r="Q7" s="7"/>
      <c r="R7" s="8" t="s">
        <v>29</v>
      </c>
      <c r="S7" s="6"/>
      <c r="T7" s="38">
        <f>+COUNTIF(Tabla133[[#This Row],[Concepto]:[Concepto3]],"Concepto Favorable")</f>
        <v>1</v>
      </c>
      <c r="U7" s="38">
        <f>+COUNTIF(Tabla133[[#This Row],[Concepto]:[Concepto3]],"Concepto No Favorable")</f>
        <v>0</v>
      </c>
      <c r="V7" s="38">
        <f>+COUNTIF(Tabla133[[#This Row],[Concepto]:[Concepto3]],"Sin meta asignada en el periodo")</f>
        <v>0</v>
      </c>
      <c r="W7" s="38">
        <f t="shared" si="0"/>
        <v>1</v>
      </c>
    </row>
    <row r="8" spans="1:23" s="38" customFormat="1" ht="59.95" customHeight="1" x14ac:dyDescent="0.3">
      <c r="A8" s="6" t="s">
        <v>195</v>
      </c>
      <c r="B8" s="6" t="s">
        <v>189</v>
      </c>
      <c r="C8" s="6" t="s">
        <v>219</v>
      </c>
      <c r="D8" s="6" t="s">
        <v>196</v>
      </c>
      <c r="E8" s="6" t="s">
        <v>316</v>
      </c>
      <c r="F8" s="7">
        <v>12</v>
      </c>
      <c r="G8" s="7">
        <v>12</v>
      </c>
      <c r="H8" s="8">
        <v>1</v>
      </c>
      <c r="I8" s="6" t="s">
        <v>28</v>
      </c>
      <c r="J8" s="6"/>
      <c r="K8" s="7"/>
      <c r="L8" s="7"/>
      <c r="M8" s="8" t="s">
        <v>29</v>
      </c>
      <c r="N8" s="6"/>
      <c r="O8" s="6"/>
      <c r="P8" s="7"/>
      <c r="Q8" s="7"/>
      <c r="R8" s="8" t="s">
        <v>29</v>
      </c>
      <c r="S8" s="6"/>
      <c r="T8" s="38">
        <f>+COUNTIF(Tabla133[[#This Row],[Concepto]:[Concepto3]],"Concepto Favorable")</f>
        <v>1</v>
      </c>
      <c r="U8" s="38">
        <f>+COUNTIF(Tabla133[[#This Row],[Concepto]:[Concepto3]],"Concepto No Favorable")</f>
        <v>0</v>
      </c>
      <c r="V8" s="38">
        <f>+COUNTIF(Tabla133[[#This Row],[Concepto]:[Concepto3]],"Sin meta asignada en el periodo")</f>
        <v>0</v>
      </c>
      <c r="W8" s="38">
        <f t="shared" si="0"/>
        <v>1</v>
      </c>
    </row>
    <row r="9" spans="1:23" s="38" customFormat="1" ht="59.95" customHeight="1" x14ac:dyDescent="0.3">
      <c r="A9" s="6" t="s">
        <v>53</v>
      </c>
      <c r="B9" s="6" t="s">
        <v>54</v>
      </c>
      <c r="C9" s="6" t="s">
        <v>219</v>
      </c>
      <c r="D9" s="6" t="s">
        <v>55</v>
      </c>
      <c r="E9" s="6" t="s">
        <v>317</v>
      </c>
      <c r="F9" s="7">
        <v>3</v>
      </c>
      <c r="G9" s="7">
        <v>3</v>
      </c>
      <c r="H9" s="8">
        <v>1</v>
      </c>
      <c r="I9" s="6" t="s">
        <v>28</v>
      </c>
      <c r="J9" s="6"/>
      <c r="K9" s="7"/>
      <c r="L9" s="7"/>
      <c r="M9" s="8" t="s">
        <v>29</v>
      </c>
      <c r="N9" s="6"/>
      <c r="O9" s="6"/>
      <c r="P9" s="7"/>
      <c r="Q9" s="7"/>
      <c r="R9" s="8" t="s">
        <v>29</v>
      </c>
      <c r="S9" s="6"/>
      <c r="T9" s="38">
        <f>+COUNTIF(Tabla133[[#This Row],[Concepto]:[Concepto3]],"Concepto Favorable")</f>
        <v>1</v>
      </c>
      <c r="U9" s="38">
        <f>+COUNTIF(Tabla133[[#This Row],[Concepto]:[Concepto3]],"Concepto No Favorable")</f>
        <v>0</v>
      </c>
      <c r="V9" s="38">
        <f>+COUNTIF(Tabla133[[#This Row],[Concepto]:[Concepto3]],"Sin meta asignada en el periodo")</f>
        <v>0</v>
      </c>
      <c r="W9" s="38">
        <f t="shared" si="0"/>
        <v>1</v>
      </c>
    </row>
    <row r="10" spans="1:23" s="38" customFormat="1" ht="59.95" customHeight="1" x14ac:dyDescent="0.3">
      <c r="A10" s="6" t="s">
        <v>56</v>
      </c>
      <c r="B10" s="6" t="s">
        <v>54</v>
      </c>
      <c r="C10" s="6" t="s">
        <v>219</v>
      </c>
      <c r="D10" s="6" t="s">
        <v>57</v>
      </c>
      <c r="E10" s="6" t="s">
        <v>319</v>
      </c>
      <c r="F10" s="7">
        <v>3</v>
      </c>
      <c r="G10" s="7">
        <v>3</v>
      </c>
      <c r="H10" s="8">
        <v>1</v>
      </c>
      <c r="I10" s="6" t="s">
        <v>47</v>
      </c>
      <c r="J10" s="6"/>
      <c r="K10" s="7"/>
      <c r="L10" s="7"/>
      <c r="M10" s="8" t="s">
        <v>29</v>
      </c>
      <c r="N10" s="6"/>
      <c r="O10" s="6"/>
      <c r="P10" s="7"/>
      <c r="Q10" s="7"/>
      <c r="R10" s="8" t="s">
        <v>29</v>
      </c>
      <c r="S10" s="6"/>
      <c r="T10" s="38">
        <f>+COUNTIF(Tabla133[[#This Row],[Concepto]:[Concepto3]],"Concepto Favorable")</f>
        <v>0</v>
      </c>
      <c r="U10" s="38">
        <f>+COUNTIF(Tabla133[[#This Row],[Concepto]:[Concepto3]],"Concepto No Favorable")</f>
        <v>1</v>
      </c>
      <c r="V10" s="38">
        <f>+COUNTIF(Tabla133[[#This Row],[Concepto]:[Concepto3]],"Sin meta asignada en el periodo")</f>
        <v>0</v>
      </c>
      <c r="W10" s="38">
        <f t="shared" si="0"/>
        <v>0</v>
      </c>
    </row>
    <row r="11" spans="1:23" s="38" customFormat="1" ht="59.95" customHeight="1" x14ac:dyDescent="0.3">
      <c r="A11" s="6" t="s">
        <v>58</v>
      </c>
      <c r="B11" s="6" t="s">
        <v>54</v>
      </c>
      <c r="C11" s="6" t="s">
        <v>219</v>
      </c>
      <c r="D11" s="6" t="s">
        <v>59</v>
      </c>
      <c r="E11" s="6"/>
      <c r="F11" s="7"/>
      <c r="G11" s="7"/>
      <c r="H11" s="8" t="s">
        <v>29</v>
      </c>
      <c r="I11" s="6"/>
      <c r="J11" s="6" t="s">
        <v>321</v>
      </c>
      <c r="K11" s="7">
        <v>3</v>
      </c>
      <c r="L11" s="7">
        <v>3</v>
      </c>
      <c r="M11" s="8">
        <v>1</v>
      </c>
      <c r="N11" s="6" t="s">
        <v>47</v>
      </c>
      <c r="O11" s="6"/>
      <c r="P11" s="7"/>
      <c r="Q11" s="7"/>
      <c r="R11" s="8" t="s">
        <v>29</v>
      </c>
      <c r="S11" s="6"/>
      <c r="T11" s="38">
        <f>+COUNTIF(Tabla133[[#This Row],[Concepto]:[Concepto3]],"Concepto Favorable")</f>
        <v>0</v>
      </c>
      <c r="U11" s="38">
        <f>+COUNTIF(Tabla133[[#This Row],[Concepto]:[Concepto3]],"Concepto No Favorable")</f>
        <v>1</v>
      </c>
      <c r="V11" s="38">
        <f>+COUNTIF(Tabla133[[#This Row],[Concepto]:[Concepto3]],"Sin meta asignada en el periodo")</f>
        <v>0</v>
      </c>
      <c r="W11" s="38">
        <f t="shared" si="0"/>
        <v>0</v>
      </c>
    </row>
    <row r="12" spans="1:23" s="38" customFormat="1" ht="59.95" customHeight="1" x14ac:dyDescent="0.3">
      <c r="A12" s="6" t="s">
        <v>97</v>
      </c>
      <c r="B12" s="6" t="s">
        <v>95</v>
      </c>
      <c r="C12" s="6" t="s">
        <v>219</v>
      </c>
      <c r="D12" s="6" t="s">
        <v>98</v>
      </c>
      <c r="E12" s="6"/>
      <c r="F12" s="7"/>
      <c r="G12" s="7"/>
      <c r="H12" s="8" t="s">
        <v>29</v>
      </c>
      <c r="I12" s="6"/>
      <c r="J12" s="6" t="s">
        <v>99</v>
      </c>
      <c r="K12" s="7">
        <v>3</v>
      </c>
      <c r="L12" s="7">
        <v>3</v>
      </c>
      <c r="M12" s="8">
        <v>1</v>
      </c>
      <c r="N12" s="6" t="s">
        <v>47</v>
      </c>
      <c r="O12" s="6"/>
      <c r="P12" s="7"/>
      <c r="Q12" s="7"/>
      <c r="R12" s="8" t="s">
        <v>29</v>
      </c>
      <c r="S12" s="6"/>
      <c r="T12" s="38">
        <f>+COUNTIF(Tabla133[[#This Row],[Concepto]:[Concepto3]],"Concepto Favorable")</f>
        <v>0</v>
      </c>
      <c r="U12" s="38">
        <f>+COUNTIF(Tabla133[[#This Row],[Concepto]:[Concepto3]],"Concepto No Favorable")</f>
        <v>1</v>
      </c>
      <c r="V12" s="38">
        <f>+COUNTIF(Tabla133[[#This Row],[Concepto]:[Concepto3]],"Sin meta asignada en el periodo")</f>
        <v>0</v>
      </c>
      <c r="W12" s="38">
        <f t="shared" si="0"/>
        <v>0</v>
      </c>
    </row>
    <row r="13" spans="1:23" s="38" customFormat="1" ht="59.95" customHeight="1" x14ac:dyDescent="0.3">
      <c r="A13" s="6" t="s">
        <v>104</v>
      </c>
      <c r="B13" s="6" t="s">
        <v>105</v>
      </c>
      <c r="C13" s="6" t="s">
        <v>219</v>
      </c>
      <c r="D13" s="6" t="s">
        <v>106</v>
      </c>
      <c r="E13" s="6" t="s">
        <v>343</v>
      </c>
      <c r="F13" s="7">
        <v>3</v>
      </c>
      <c r="G13" s="7">
        <v>3</v>
      </c>
      <c r="H13" s="8">
        <v>1</v>
      </c>
      <c r="I13" s="6" t="s">
        <v>28</v>
      </c>
      <c r="J13" s="6" t="s">
        <v>344</v>
      </c>
      <c r="K13" s="7">
        <v>3</v>
      </c>
      <c r="L13" s="7">
        <v>3</v>
      </c>
      <c r="M13" s="8">
        <v>1</v>
      </c>
      <c r="N13" s="6" t="s">
        <v>28</v>
      </c>
      <c r="O13" s="6"/>
      <c r="P13" s="7"/>
      <c r="Q13" s="7"/>
      <c r="R13" s="8" t="s">
        <v>29</v>
      </c>
      <c r="S13" s="6"/>
      <c r="T13" s="38">
        <f>+COUNTIF(Tabla133[[#This Row],[Concepto]:[Concepto3]],"Concepto Favorable")</f>
        <v>2</v>
      </c>
      <c r="U13" s="38">
        <f>+COUNTIF(Tabla133[[#This Row],[Concepto]:[Concepto3]],"Concepto No Favorable")</f>
        <v>0</v>
      </c>
      <c r="V13" s="38">
        <f>+COUNTIF(Tabla133[[#This Row],[Concepto]:[Concepto3]],"Sin meta asignada en el periodo")</f>
        <v>0</v>
      </c>
      <c r="W13" s="38">
        <f t="shared" si="0"/>
        <v>2</v>
      </c>
    </row>
    <row r="14" spans="1:23" s="38" customFormat="1" ht="59.95" customHeight="1" x14ac:dyDescent="0.3">
      <c r="A14" s="6" t="s">
        <v>109</v>
      </c>
      <c r="B14" s="6" t="s">
        <v>105</v>
      </c>
      <c r="C14" s="6" t="s">
        <v>219</v>
      </c>
      <c r="D14" s="6" t="s">
        <v>276</v>
      </c>
      <c r="E14" s="6" t="s">
        <v>346</v>
      </c>
      <c r="F14" s="7">
        <v>3</v>
      </c>
      <c r="G14" s="7">
        <v>3</v>
      </c>
      <c r="H14" s="8">
        <v>1</v>
      </c>
      <c r="I14" s="6" t="s">
        <v>28</v>
      </c>
      <c r="J14" s="6"/>
      <c r="K14" s="7"/>
      <c r="L14" s="7"/>
      <c r="M14" s="8" t="s">
        <v>29</v>
      </c>
      <c r="N14" s="6"/>
      <c r="O14" s="6"/>
      <c r="P14" s="7"/>
      <c r="Q14" s="7"/>
      <c r="R14" s="8" t="s">
        <v>29</v>
      </c>
      <c r="S14" s="6"/>
      <c r="T14" s="38">
        <f>+COUNTIF(Tabla133[[#This Row],[Concepto]:[Concepto3]],"Concepto Favorable")</f>
        <v>1</v>
      </c>
      <c r="U14" s="38">
        <f>+COUNTIF(Tabla133[[#This Row],[Concepto]:[Concepto3]],"Concepto No Favorable")</f>
        <v>0</v>
      </c>
      <c r="V14" s="38">
        <f>+COUNTIF(Tabla133[[#This Row],[Concepto]:[Concepto3]],"Sin meta asignada en el periodo")</f>
        <v>0</v>
      </c>
      <c r="W14" s="38">
        <f t="shared" si="0"/>
        <v>1</v>
      </c>
    </row>
    <row r="15" spans="1:23" s="38" customFormat="1" ht="59.95" customHeight="1" x14ac:dyDescent="0.3">
      <c r="A15" s="6" t="s">
        <v>110</v>
      </c>
      <c r="B15" s="6" t="s">
        <v>111</v>
      </c>
      <c r="C15" s="6" t="s">
        <v>219</v>
      </c>
      <c r="D15" s="6" t="s">
        <v>112</v>
      </c>
      <c r="E15" s="6" t="s">
        <v>363</v>
      </c>
      <c r="F15" s="7">
        <v>3</v>
      </c>
      <c r="G15" s="7">
        <v>3</v>
      </c>
      <c r="H15" s="8">
        <v>1</v>
      </c>
      <c r="I15" s="6" t="s">
        <v>28</v>
      </c>
      <c r="J15" s="6"/>
      <c r="K15" s="7"/>
      <c r="L15" s="7"/>
      <c r="M15" s="8" t="s">
        <v>29</v>
      </c>
      <c r="N15" s="6"/>
      <c r="O15" s="6"/>
      <c r="P15" s="7"/>
      <c r="Q15" s="7"/>
      <c r="R15" s="8" t="s">
        <v>29</v>
      </c>
      <c r="S15" s="6"/>
      <c r="T15" s="38">
        <f>+COUNTIF(Tabla133[[#This Row],[Concepto]:[Concepto3]],"Concepto Favorable")</f>
        <v>1</v>
      </c>
      <c r="U15" s="38">
        <f>+COUNTIF(Tabla133[[#This Row],[Concepto]:[Concepto3]],"Concepto No Favorable")</f>
        <v>0</v>
      </c>
      <c r="V15" s="38">
        <f>+COUNTIF(Tabla133[[#This Row],[Concepto]:[Concepto3]],"Sin meta asignada en el periodo")</f>
        <v>0</v>
      </c>
      <c r="W15" s="38">
        <f t="shared" si="0"/>
        <v>1</v>
      </c>
    </row>
    <row r="16" spans="1:23" s="38" customFormat="1" ht="59.95" customHeight="1" x14ac:dyDescent="0.3">
      <c r="A16" s="6" t="s">
        <v>114</v>
      </c>
      <c r="B16" s="6" t="s">
        <v>111</v>
      </c>
      <c r="C16" s="6" t="s">
        <v>219</v>
      </c>
      <c r="D16" s="6" t="s">
        <v>220</v>
      </c>
      <c r="E16" s="6"/>
      <c r="F16" s="7"/>
      <c r="G16" s="7"/>
      <c r="H16" s="8" t="s">
        <v>29</v>
      </c>
      <c r="I16" s="6"/>
      <c r="J16" s="6" t="s">
        <v>367</v>
      </c>
      <c r="K16" s="7">
        <v>0</v>
      </c>
      <c r="L16" s="7">
        <v>0</v>
      </c>
      <c r="M16" s="8" t="s">
        <v>29</v>
      </c>
      <c r="N16" s="6" t="s">
        <v>32</v>
      </c>
      <c r="O16" s="6"/>
      <c r="P16" s="7"/>
      <c r="Q16" s="7"/>
      <c r="R16" s="8" t="s">
        <v>29</v>
      </c>
      <c r="S16" s="6"/>
      <c r="T16" s="38">
        <f>+COUNTIF(Tabla133[[#This Row],[Concepto]:[Concepto3]],"Concepto Favorable")</f>
        <v>0</v>
      </c>
      <c r="U16" s="38">
        <f>+COUNTIF(Tabla133[[#This Row],[Concepto]:[Concepto3]],"Concepto No Favorable")</f>
        <v>0</v>
      </c>
      <c r="V16" s="38">
        <f>+COUNTIF(Tabla133[[#This Row],[Concepto]:[Concepto3]],"Sin meta asignada en el periodo")</f>
        <v>1</v>
      </c>
      <c r="W16" s="38">
        <f t="shared" si="0"/>
        <v>1</v>
      </c>
    </row>
    <row r="17" spans="1:23" s="38" customFormat="1" ht="59.95" customHeight="1" x14ac:dyDescent="0.3">
      <c r="A17" s="6" t="s">
        <v>70</v>
      </c>
      <c r="B17" s="6" t="s">
        <v>71</v>
      </c>
      <c r="C17" s="6" t="s">
        <v>219</v>
      </c>
      <c r="D17" s="6" t="s">
        <v>72</v>
      </c>
      <c r="E17" s="6" t="s">
        <v>368</v>
      </c>
      <c r="F17" s="7">
        <v>24</v>
      </c>
      <c r="G17" s="7">
        <v>24</v>
      </c>
      <c r="H17" s="8">
        <v>1</v>
      </c>
      <c r="I17" s="6" t="s">
        <v>28</v>
      </c>
      <c r="J17" s="6" t="s">
        <v>73</v>
      </c>
      <c r="K17" s="7">
        <v>1</v>
      </c>
      <c r="L17" s="7">
        <v>1</v>
      </c>
      <c r="M17" s="8">
        <v>1</v>
      </c>
      <c r="N17" s="6" t="s">
        <v>28</v>
      </c>
      <c r="O17" s="6" t="s">
        <v>369</v>
      </c>
      <c r="P17" s="7">
        <v>1</v>
      </c>
      <c r="Q17" s="7">
        <v>1</v>
      </c>
      <c r="R17" s="8">
        <v>1</v>
      </c>
      <c r="S17" s="6" t="s">
        <v>28</v>
      </c>
      <c r="T17" s="38">
        <f>+COUNTIF(Tabla133[[#This Row],[Concepto]:[Concepto3]],"Concepto Favorable")</f>
        <v>3</v>
      </c>
      <c r="U17" s="38">
        <f>+COUNTIF(Tabla133[[#This Row],[Concepto]:[Concepto3]],"Concepto No Favorable")</f>
        <v>0</v>
      </c>
      <c r="V17" s="38">
        <f>+COUNTIF(Tabla133[[#This Row],[Concepto]:[Concepto3]],"Sin meta asignada en el periodo")</f>
        <v>0</v>
      </c>
      <c r="W17" s="38">
        <f t="shared" si="0"/>
        <v>3</v>
      </c>
    </row>
    <row r="18" spans="1:23" s="38" customFormat="1" ht="59.95" customHeight="1" x14ac:dyDescent="0.3">
      <c r="A18" s="6" t="s">
        <v>74</v>
      </c>
      <c r="B18" s="6" t="s">
        <v>71</v>
      </c>
      <c r="C18" s="6" t="s">
        <v>219</v>
      </c>
      <c r="D18" s="6" t="s">
        <v>75</v>
      </c>
      <c r="E18" s="6" t="s">
        <v>368</v>
      </c>
      <c r="F18" s="7">
        <v>24</v>
      </c>
      <c r="G18" s="7">
        <v>24</v>
      </c>
      <c r="H18" s="8">
        <v>1</v>
      </c>
      <c r="I18" s="6" t="s">
        <v>28</v>
      </c>
      <c r="J18" s="6"/>
      <c r="K18" s="7"/>
      <c r="L18" s="7"/>
      <c r="M18" s="8" t="s">
        <v>29</v>
      </c>
      <c r="N18" s="6"/>
      <c r="O18" s="6" t="s">
        <v>369</v>
      </c>
      <c r="P18" s="7">
        <v>1</v>
      </c>
      <c r="Q18" s="7">
        <v>1</v>
      </c>
      <c r="R18" s="8">
        <v>1</v>
      </c>
      <c r="S18" s="6" t="s">
        <v>28</v>
      </c>
      <c r="T18" s="38">
        <f>+COUNTIF(Tabla133[[#This Row],[Concepto]:[Concepto3]],"Concepto Favorable")</f>
        <v>2</v>
      </c>
      <c r="U18" s="38">
        <f>+COUNTIF(Tabla133[[#This Row],[Concepto]:[Concepto3]],"Concepto No Favorable")</f>
        <v>0</v>
      </c>
      <c r="V18" s="38">
        <f>+COUNTIF(Tabla133[[#This Row],[Concepto]:[Concepto3]],"Sin meta asignada en el periodo")</f>
        <v>0</v>
      </c>
      <c r="W18" s="38">
        <f t="shared" si="0"/>
        <v>2</v>
      </c>
    </row>
    <row r="19" spans="1:23" s="38" customFormat="1" ht="59.95" customHeight="1" x14ac:dyDescent="0.3">
      <c r="A19" s="6" t="s">
        <v>269</v>
      </c>
      <c r="B19" s="6" t="s">
        <v>27</v>
      </c>
      <c r="C19" s="6" t="s">
        <v>221</v>
      </c>
      <c r="D19" s="6" t="s">
        <v>96</v>
      </c>
      <c r="E19" s="6"/>
      <c r="F19" s="7"/>
      <c r="G19" s="7"/>
      <c r="H19" s="8" t="s">
        <v>29</v>
      </c>
      <c r="I19" s="6"/>
      <c r="J19" s="6"/>
      <c r="K19" s="7"/>
      <c r="L19" s="7"/>
      <c r="M19" s="8" t="s">
        <v>29</v>
      </c>
      <c r="N19" s="6"/>
      <c r="O19" s="6" t="s">
        <v>298</v>
      </c>
      <c r="P19" s="7">
        <v>1</v>
      </c>
      <c r="Q19" s="7">
        <v>1</v>
      </c>
      <c r="R19" s="8">
        <v>1</v>
      </c>
      <c r="S19" s="6" t="s">
        <v>28</v>
      </c>
      <c r="T19" s="38">
        <f>+COUNTIF(Tabla133[[#This Row],[Concepto]:[Concepto3]],"Concepto Favorable")</f>
        <v>1</v>
      </c>
      <c r="U19" s="38">
        <f>+COUNTIF(Tabla133[[#This Row],[Concepto]:[Concepto3]],"Concepto No Favorable")</f>
        <v>0</v>
      </c>
      <c r="V19" s="38">
        <f>+COUNTIF(Tabla133[[#This Row],[Concepto]:[Concepto3]],"Sin meta asignada en el periodo")</f>
        <v>0</v>
      </c>
      <c r="W19" s="38">
        <f t="shared" si="0"/>
        <v>1</v>
      </c>
    </row>
    <row r="20" spans="1:23" s="38" customFormat="1" ht="59.95" customHeight="1" x14ac:dyDescent="0.3">
      <c r="A20" s="6" t="s">
        <v>188</v>
      </c>
      <c r="B20" s="6" t="s">
        <v>189</v>
      </c>
      <c r="C20" s="6" t="s">
        <v>221</v>
      </c>
      <c r="D20" s="6" t="s">
        <v>190</v>
      </c>
      <c r="E20" s="6" t="s">
        <v>313</v>
      </c>
      <c r="F20" s="7">
        <v>3</v>
      </c>
      <c r="G20" s="7"/>
      <c r="H20" s="8">
        <v>0</v>
      </c>
      <c r="I20" s="6" t="s">
        <v>47</v>
      </c>
      <c r="J20" s="6"/>
      <c r="K20" s="7"/>
      <c r="L20" s="7"/>
      <c r="M20" s="8" t="s">
        <v>29</v>
      </c>
      <c r="N20" s="6"/>
      <c r="O20" s="6"/>
      <c r="P20" s="7"/>
      <c r="Q20" s="7"/>
      <c r="R20" s="8" t="s">
        <v>29</v>
      </c>
      <c r="S20" s="6"/>
      <c r="T20" s="38">
        <f>+COUNTIF(Tabla133[[#This Row],[Concepto]:[Concepto3]],"Concepto Favorable")</f>
        <v>0</v>
      </c>
      <c r="U20" s="38">
        <f>+COUNTIF(Tabla133[[#This Row],[Concepto]:[Concepto3]],"Concepto No Favorable")</f>
        <v>1</v>
      </c>
      <c r="V20" s="38">
        <f>+COUNTIF(Tabla133[[#This Row],[Concepto]:[Concepto3]],"Sin meta asignada en el periodo")</f>
        <v>0</v>
      </c>
      <c r="W20" s="38">
        <f t="shared" si="0"/>
        <v>0</v>
      </c>
    </row>
    <row r="21" spans="1:23" s="38" customFormat="1" ht="59.95" customHeight="1" x14ac:dyDescent="0.3">
      <c r="A21" s="6" t="s">
        <v>191</v>
      </c>
      <c r="B21" s="6" t="s">
        <v>189</v>
      </c>
      <c r="C21" s="6" t="s">
        <v>221</v>
      </c>
      <c r="D21" s="6" t="s">
        <v>192</v>
      </c>
      <c r="E21" s="6" t="s">
        <v>314</v>
      </c>
      <c r="F21" s="7">
        <v>6</v>
      </c>
      <c r="G21" s="7"/>
      <c r="H21" s="8">
        <v>0</v>
      </c>
      <c r="I21" s="6" t="s">
        <v>47</v>
      </c>
      <c r="J21" s="6"/>
      <c r="K21" s="7"/>
      <c r="L21" s="7"/>
      <c r="M21" s="8" t="s">
        <v>29</v>
      </c>
      <c r="N21" s="6"/>
      <c r="O21" s="6"/>
      <c r="P21" s="7"/>
      <c r="Q21" s="7"/>
      <c r="R21" s="8" t="s">
        <v>29</v>
      </c>
      <c r="S21" s="6"/>
      <c r="T21" s="38">
        <f>+COUNTIF(Tabla133[[#This Row],[Concepto]:[Concepto3]],"Concepto Favorable")</f>
        <v>0</v>
      </c>
      <c r="U21" s="38">
        <f>+COUNTIF(Tabla133[[#This Row],[Concepto]:[Concepto3]],"Concepto No Favorable")</f>
        <v>1</v>
      </c>
      <c r="V21" s="38">
        <f>+COUNTIF(Tabla133[[#This Row],[Concepto]:[Concepto3]],"Sin meta asignada en el periodo")</f>
        <v>0</v>
      </c>
      <c r="W21" s="38">
        <f t="shared" si="0"/>
        <v>0</v>
      </c>
    </row>
    <row r="22" spans="1:23" s="38" customFormat="1" ht="59.95" customHeight="1" x14ac:dyDescent="0.3">
      <c r="A22" s="6" t="s">
        <v>193</v>
      </c>
      <c r="B22" s="6" t="s">
        <v>189</v>
      </c>
      <c r="C22" s="6" t="s">
        <v>221</v>
      </c>
      <c r="D22" s="6" t="s">
        <v>194</v>
      </c>
      <c r="E22" s="6" t="s">
        <v>315</v>
      </c>
      <c r="F22" s="7">
        <v>6</v>
      </c>
      <c r="G22" s="7"/>
      <c r="H22" s="8">
        <v>0</v>
      </c>
      <c r="I22" s="6" t="s">
        <v>28</v>
      </c>
      <c r="J22" s="6"/>
      <c r="K22" s="7"/>
      <c r="L22" s="7"/>
      <c r="M22" s="8" t="s">
        <v>29</v>
      </c>
      <c r="N22" s="6"/>
      <c r="O22" s="6"/>
      <c r="P22" s="7"/>
      <c r="Q22" s="7"/>
      <c r="R22" s="8" t="s">
        <v>29</v>
      </c>
      <c r="S22" s="6"/>
      <c r="T22" s="38">
        <f>+COUNTIF(Tabla133[[#This Row],[Concepto]:[Concepto3]],"Concepto Favorable")</f>
        <v>1</v>
      </c>
      <c r="U22" s="38">
        <f>+COUNTIF(Tabla133[[#This Row],[Concepto]:[Concepto3]],"Concepto No Favorable")</f>
        <v>0</v>
      </c>
      <c r="V22" s="38">
        <f>+COUNTIF(Tabla133[[#This Row],[Concepto]:[Concepto3]],"Sin meta asignada en el periodo")</f>
        <v>0</v>
      </c>
      <c r="W22" s="38">
        <f t="shared" si="0"/>
        <v>1</v>
      </c>
    </row>
    <row r="23" spans="1:23" s="38" customFormat="1" ht="59.95" customHeight="1" x14ac:dyDescent="0.3">
      <c r="A23" s="6" t="s">
        <v>195</v>
      </c>
      <c r="B23" s="6" t="s">
        <v>189</v>
      </c>
      <c r="C23" s="6" t="s">
        <v>221</v>
      </c>
      <c r="D23" s="6" t="s">
        <v>196</v>
      </c>
      <c r="E23" s="6" t="s">
        <v>316</v>
      </c>
      <c r="F23" s="7">
        <v>3</v>
      </c>
      <c r="G23" s="7"/>
      <c r="H23" s="8">
        <v>0</v>
      </c>
      <c r="I23" s="6" t="s">
        <v>47</v>
      </c>
      <c r="J23" s="6"/>
      <c r="K23" s="7"/>
      <c r="L23" s="7"/>
      <c r="M23" s="8" t="s">
        <v>29</v>
      </c>
      <c r="N23" s="6"/>
      <c r="O23" s="6"/>
      <c r="P23" s="7"/>
      <c r="Q23" s="7"/>
      <c r="R23" s="8" t="s">
        <v>29</v>
      </c>
      <c r="S23" s="6"/>
      <c r="T23" s="38">
        <f>+COUNTIF(Tabla133[[#This Row],[Concepto]:[Concepto3]],"Concepto Favorable")</f>
        <v>0</v>
      </c>
      <c r="U23" s="38">
        <f>+COUNTIF(Tabla133[[#This Row],[Concepto]:[Concepto3]],"Concepto No Favorable")</f>
        <v>1</v>
      </c>
      <c r="V23" s="38">
        <f>+COUNTIF(Tabla133[[#This Row],[Concepto]:[Concepto3]],"Sin meta asignada en el periodo")</f>
        <v>0</v>
      </c>
      <c r="W23" s="38">
        <f t="shared" si="0"/>
        <v>0</v>
      </c>
    </row>
    <row r="24" spans="1:23" s="38" customFormat="1" ht="59.95" customHeight="1" x14ac:dyDescent="0.3">
      <c r="A24" s="6" t="s">
        <v>53</v>
      </c>
      <c r="B24" s="6" t="s">
        <v>54</v>
      </c>
      <c r="C24" s="6" t="s">
        <v>221</v>
      </c>
      <c r="D24" s="6" t="s">
        <v>55</v>
      </c>
      <c r="E24" s="6" t="s">
        <v>317</v>
      </c>
      <c r="F24" s="7">
        <v>0</v>
      </c>
      <c r="G24" s="7"/>
      <c r="H24" s="8" t="s">
        <v>29</v>
      </c>
      <c r="I24" s="6" t="s">
        <v>47</v>
      </c>
      <c r="J24" s="6"/>
      <c r="K24" s="7"/>
      <c r="L24" s="7"/>
      <c r="M24" s="8" t="s">
        <v>29</v>
      </c>
      <c r="N24" s="6"/>
      <c r="O24" s="6"/>
      <c r="P24" s="7"/>
      <c r="Q24" s="7"/>
      <c r="R24" s="8" t="s">
        <v>29</v>
      </c>
      <c r="S24" s="6"/>
      <c r="T24" s="38">
        <f>+COUNTIF(Tabla133[[#This Row],[Concepto]:[Concepto3]],"Concepto Favorable")</f>
        <v>0</v>
      </c>
      <c r="U24" s="38">
        <f>+COUNTIF(Tabla133[[#This Row],[Concepto]:[Concepto3]],"Concepto No Favorable")</f>
        <v>1</v>
      </c>
      <c r="V24" s="38">
        <f>+COUNTIF(Tabla133[[#This Row],[Concepto]:[Concepto3]],"Sin meta asignada en el periodo")</f>
        <v>0</v>
      </c>
      <c r="W24" s="38">
        <f t="shared" si="0"/>
        <v>0</v>
      </c>
    </row>
    <row r="25" spans="1:23" s="38" customFormat="1" ht="59.95" customHeight="1" x14ac:dyDescent="0.3">
      <c r="A25" s="6" t="s">
        <v>56</v>
      </c>
      <c r="B25" s="6" t="s">
        <v>54</v>
      </c>
      <c r="C25" s="6" t="s">
        <v>221</v>
      </c>
      <c r="D25" s="6" t="s">
        <v>57</v>
      </c>
      <c r="E25" s="6" t="s">
        <v>319</v>
      </c>
      <c r="F25" s="7">
        <v>1</v>
      </c>
      <c r="G25" s="7">
        <v>1</v>
      </c>
      <c r="H25" s="8">
        <v>1</v>
      </c>
      <c r="I25" s="6" t="s">
        <v>28</v>
      </c>
      <c r="J25" s="6"/>
      <c r="K25" s="7"/>
      <c r="L25" s="7"/>
      <c r="M25" s="8" t="s">
        <v>29</v>
      </c>
      <c r="N25" s="6"/>
      <c r="O25" s="6"/>
      <c r="P25" s="7"/>
      <c r="Q25" s="7"/>
      <c r="R25" s="8" t="s">
        <v>29</v>
      </c>
      <c r="S25" s="6"/>
      <c r="T25" s="38">
        <f>+COUNTIF(Tabla133[[#This Row],[Concepto]:[Concepto3]],"Concepto Favorable")</f>
        <v>1</v>
      </c>
      <c r="U25" s="38">
        <f>+COUNTIF(Tabla133[[#This Row],[Concepto]:[Concepto3]],"Concepto No Favorable")</f>
        <v>0</v>
      </c>
      <c r="V25" s="38">
        <f>+COUNTIF(Tabla133[[#This Row],[Concepto]:[Concepto3]],"Sin meta asignada en el periodo")</f>
        <v>0</v>
      </c>
      <c r="W25" s="38">
        <f t="shared" si="0"/>
        <v>1</v>
      </c>
    </row>
    <row r="26" spans="1:23" s="38" customFormat="1" ht="59.95" customHeight="1" x14ac:dyDescent="0.3">
      <c r="A26" s="6" t="s">
        <v>58</v>
      </c>
      <c r="B26" s="6" t="s">
        <v>54</v>
      </c>
      <c r="C26" s="6" t="s">
        <v>221</v>
      </c>
      <c r="D26" s="6" t="s">
        <v>59</v>
      </c>
      <c r="E26" s="6"/>
      <c r="F26" s="7"/>
      <c r="G26" s="7"/>
      <c r="H26" s="8" t="s">
        <v>29</v>
      </c>
      <c r="I26" s="6"/>
      <c r="J26" s="6" t="s">
        <v>321</v>
      </c>
      <c r="K26" s="7">
        <v>0</v>
      </c>
      <c r="L26" s="7">
        <v>1</v>
      </c>
      <c r="M26" s="8" t="s">
        <v>29</v>
      </c>
      <c r="N26" s="6" t="s">
        <v>28</v>
      </c>
      <c r="O26" s="6"/>
      <c r="P26" s="7"/>
      <c r="Q26" s="7"/>
      <c r="R26" s="8" t="s">
        <v>29</v>
      </c>
      <c r="S26" s="6"/>
      <c r="T26" s="38">
        <f>+COUNTIF(Tabla133[[#This Row],[Concepto]:[Concepto3]],"Concepto Favorable")</f>
        <v>1</v>
      </c>
      <c r="U26" s="38">
        <f>+COUNTIF(Tabla133[[#This Row],[Concepto]:[Concepto3]],"Concepto No Favorable")</f>
        <v>0</v>
      </c>
      <c r="V26" s="38">
        <f>+COUNTIF(Tabla133[[#This Row],[Concepto]:[Concepto3]],"Sin meta asignada en el periodo")</f>
        <v>0</v>
      </c>
      <c r="W26" s="38">
        <f t="shared" si="0"/>
        <v>1</v>
      </c>
    </row>
    <row r="27" spans="1:23" s="38" customFormat="1" ht="59.95" customHeight="1" x14ac:dyDescent="0.3">
      <c r="A27" s="6" t="s">
        <v>97</v>
      </c>
      <c r="B27" s="6" t="s">
        <v>95</v>
      </c>
      <c r="C27" s="6" t="s">
        <v>221</v>
      </c>
      <c r="D27" s="6" t="s">
        <v>98</v>
      </c>
      <c r="E27" s="6"/>
      <c r="F27" s="7"/>
      <c r="G27" s="7"/>
      <c r="H27" s="8" t="s">
        <v>29</v>
      </c>
      <c r="I27" s="6"/>
      <c r="J27" s="6" t="s">
        <v>99</v>
      </c>
      <c r="K27" s="7">
        <v>1</v>
      </c>
      <c r="L27" s="7">
        <v>1</v>
      </c>
      <c r="M27" s="8">
        <v>1</v>
      </c>
      <c r="N27" s="6" t="s">
        <v>47</v>
      </c>
      <c r="O27" s="6"/>
      <c r="P27" s="7"/>
      <c r="Q27" s="7"/>
      <c r="R27" s="8" t="s">
        <v>29</v>
      </c>
      <c r="S27" s="6"/>
      <c r="T27" s="38">
        <f>+COUNTIF(Tabla133[[#This Row],[Concepto]:[Concepto3]],"Concepto Favorable")</f>
        <v>0</v>
      </c>
      <c r="U27" s="38">
        <f>+COUNTIF(Tabla133[[#This Row],[Concepto]:[Concepto3]],"Concepto No Favorable")</f>
        <v>1</v>
      </c>
      <c r="V27" s="38">
        <f>+COUNTIF(Tabla133[[#This Row],[Concepto]:[Concepto3]],"Sin meta asignada en el periodo")</f>
        <v>0</v>
      </c>
      <c r="W27" s="38">
        <f t="shared" si="0"/>
        <v>0</v>
      </c>
    </row>
    <row r="28" spans="1:23" s="38" customFormat="1" ht="59.95" customHeight="1" x14ac:dyDescent="0.3">
      <c r="A28" s="6" t="s">
        <v>104</v>
      </c>
      <c r="B28" s="6" t="s">
        <v>105</v>
      </c>
      <c r="C28" s="6" t="s">
        <v>221</v>
      </c>
      <c r="D28" s="6" t="s">
        <v>106</v>
      </c>
      <c r="E28" s="6" t="s">
        <v>343</v>
      </c>
      <c r="F28" s="7">
        <v>3</v>
      </c>
      <c r="G28" s="7">
        <v>3</v>
      </c>
      <c r="H28" s="8">
        <v>1</v>
      </c>
      <c r="I28" s="6" t="s">
        <v>28</v>
      </c>
      <c r="J28" s="6" t="s">
        <v>344</v>
      </c>
      <c r="K28" s="7">
        <v>3</v>
      </c>
      <c r="L28" s="7">
        <v>3</v>
      </c>
      <c r="M28" s="8">
        <v>1</v>
      </c>
      <c r="N28" s="6" t="s">
        <v>28</v>
      </c>
      <c r="O28" s="6"/>
      <c r="P28" s="7"/>
      <c r="Q28" s="7"/>
      <c r="R28" s="8" t="s">
        <v>29</v>
      </c>
      <c r="S28" s="6"/>
      <c r="T28" s="38">
        <f>+COUNTIF(Tabla133[[#This Row],[Concepto]:[Concepto3]],"Concepto Favorable")</f>
        <v>2</v>
      </c>
      <c r="U28" s="38">
        <f>+COUNTIF(Tabla133[[#This Row],[Concepto]:[Concepto3]],"Concepto No Favorable")</f>
        <v>0</v>
      </c>
      <c r="V28" s="38">
        <f>+COUNTIF(Tabla133[[#This Row],[Concepto]:[Concepto3]],"Sin meta asignada en el periodo")</f>
        <v>0</v>
      </c>
      <c r="W28" s="38">
        <f t="shared" si="0"/>
        <v>2</v>
      </c>
    </row>
    <row r="29" spans="1:23" s="38" customFormat="1" ht="59.95" customHeight="1" x14ac:dyDescent="0.3">
      <c r="A29" s="6" t="s">
        <v>109</v>
      </c>
      <c r="B29" s="6" t="s">
        <v>105</v>
      </c>
      <c r="C29" s="6" t="s">
        <v>221</v>
      </c>
      <c r="D29" s="6" t="s">
        <v>276</v>
      </c>
      <c r="E29" s="6" t="s">
        <v>346</v>
      </c>
      <c r="F29" s="7">
        <v>3</v>
      </c>
      <c r="G29" s="7">
        <v>3</v>
      </c>
      <c r="H29" s="8">
        <v>1</v>
      </c>
      <c r="I29" s="6" t="s">
        <v>28</v>
      </c>
      <c r="J29" s="6"/>
      <c r="K29" s="7"/>
      <c r="L29" s="7"/>
      <c r="M29" s="8" t="s">
        <v>29</v>
      </c>
      <c r="N29" s="6"/>
      <c r="O29" s="6"/>
      <c r="P29" s="7"/>
      <c r="Q29" s="7"/>
      <c r="R29" s="8" t="s">
        <v>29</v>
      </c>
      <c r="S29" s="6"/>
      <c r="T29" s="38">
        <f>+COUNTIF(Tabla133[[#This Row],[Concepto]:[Concepto3]],"Concepto Favorable")</f>
        <v>1</v>
      </c>
      <c r="U29" s="38">
        <f>+COUNTIF(Tabla133[[#This Row],[Concepto]:[Concepto3]],"Concepto No Favorable")</f>
        <v>0</v>
      </c>
      <c r="V29" s="38">
        <f>+COUNTIF(Tabla133[[#This Row],[Concepto]:[Concepto3]],"Sin meta asignada en el periodo")</f>
        <v>0</v>
      </c>
      <c r="W29" s="38">
        <f t="shared" si="0"/>
        <v>1</v>
      </c>
    </row>
    <row r="30" spans="1:23" s="38" customFormat="1" ht="59.95" customHeight="1" x14ac:dyDescent="0.3">
      <c r="A30" s="6" t="s">
        <v>110</v>
      </c>
      <c r="B30" s="6" t="s">
        <v>111</v>
      </c>
      <c r="C30" s="6" t="s">
        <v>221</v>
      </c>
      <c r="D30" s="6" t="s">
        <v>112</v>
      </c>
      <c r="E30" s="6" t="s">
        <v>363</v>
      </c>
      <c r="F30" s="7">
        <v>3</v>
      </c>
      <c r="G30" s="7">
        <v>3</v>
      </c>
      <c r="H30" s="8">
        <v>1</v>
      </c>
      <c r="I30" s="6" t="s">
        <v>28</v>
      </c>
      <c r="J30" s="6"/>
      <c r="K30" s="7"/>
      <c r="L30" s="7"/>
      <c r="M30" s="8" t="s">
        <v>29</v>
      </c>
      <c r="N30" s="6"/>
      <c r="O30" s="6"/>
      <c r="P30" s="7"/>
      <c r="Q30" s="7"/>
      <c r="R30" s="8" t="s">
        <v>29</v>
      </c>
      <c r="S30" s="6"/>
      <c r="T30" s="38">
        <f>+COUNTIF(Tabla133[[#This Row],[Concepto]:[Concepto3]],"Concepto Favorable")</f>
        <v>1</v>
      </c>
      <c r="U30" s="38">
        <f>+COUNTIF(Tabla133[[#This Row],[Concepto]:[Concepto3]],"Concepto No Favorable")</f>
        <v>0</v>
      </c>
      <c r="V30" s="38">
        <f>+COUNTIF(Tabla133[[#This Row],[Concepto]:[Concepto3]],"Sin meta asignada en el periodo")</f>
        <v>0</v>
      </c>
      <c r="W30" s="38">
        <f t="shared" si="0"/>
        <v>1</v>
      </c>
    </row>
    <row r="31" spans="1:23" s="38" customFormat="1" ht="59.95" customHeight="1" x14ac:dyDescent="0.3">
      <c r="A31" s="6" t="s">
        <v>114</v>
      </c>
      <c r="B31" s="6" t="s">
        <v>111</v>
      </c>
      <c r="C31" s="6" t="s">
        <v>221</v>
      </c>
      <c r="D31" s="6" t="s">
        <v>220</v>
      </c>
      <c r="E31" s="6"/>
      <c r="F31" s="7"/>
      <c r="G31" s="7"/>
      <c r="H31" s="8" t="s">
        <v>29</v>
      </c>
      <c r="I31" s="6"/>
      <c r="J31" s="6" t="s">
        <v>367</v>
      </c>
      <c r="K31" s="7">
        <v>1</v>
      </c>
      <c r="L31" s="7">
        <v>1</v>
      </c>
      <c r="M31" s="8">
        <v>1</v>
      </c>
      <c r="N31" s="6" t="s">
        <v>28</v>
      </c>
      <c r="O31" s="6"/>
      <c r="P31" s="7"/>
      <c r="Q31" s="7"/>
      <c r="R31" s="8" t="s">
        <v>29</v>
      </c>
      <c r="S31" s="6"/>
      <c r="T31" s="38">
        <f>+COUNTIF(Tabla133[[#This Row],[Concepto]:[Concepto3]],"Concepto Favorable")</f>
        <v>1</v>
      </c>
      <c r="U31" s="38">
        <f>+COUNTIF(Tabla133[[#This Row],[Concepto]:[Concepto3]],"Concepto No Favorable")</f>
        <v>0</v>
      </c>
      <c r="V31" s="38">
        <f>+COUNTIF(Tabla133[[#This Row],[Concepto]:[Concepto3]],"Sin meta asignada en el periodo")</f>
        <v>0</v>
      </c>
      <c r="W31" s="38">
        <f t="shared" si="0"/>
        <v>1</v>
      </c>
    </row>
    <row r="32" spans="1:23" s="38" customFormat="1" ht="59.95" customHeight="1" x14ac:dyDescent="0.3">
      <c r="A32" s="6" t="s">
        <v>70</v>
      </c>
      <c r="B32" s="6" t="s">
        <v>71</v>
      </c>
      <c r="C32" s="6" t="s">
        <v>221</v>
      </c>
      <c r="D32" s="6" t="s">
        <v>72</v>
      </c>
      <c r="E32" s="6" t="s">
        <v>368</v>
      </c>
      <c r="F32" s="7">
        <v>24</v>
      </c>
      <c r="G32" s="7">
        <v>24</v>
      </c>
      <c r="H32" s="8">
        <v>1</v>
      </c>
      <c r="I32" s="6" t="s">
        <v>28</v>
      </c>
      <c r="J32" s="6" t="s">
        <v>73</v>
      </c>
      <c r="K32" s="7">
        <v>1</v>
      </c>
      <c r="L32" s="7">
        <v>1</v>
      </c>
      <c r="M32" s="8">
        <v>1</v>
      </c>
      <c r="N32" s="6" t="s">
        <v>28</v>
      </c>
      <c r="O32" s="6" t="s">
        <v>369</v>
      </c>
      <c r="P32" s="7">
        <v>1</v>
      </c>
      <c r="Q32" s="7">
        <v>1</v>
      </c>
      <c r="R32" s="8">
        <v>1</v>
      </c>
      <c r="S32" s="6" t="s">
        <v>28</v>
      </c>
      <c r="T32" s="38">
        <f>+COUNTIF(Tabla133[[#This Row],[Concepto]:[Concepto3]],"Concepto Favorable")</f>
        <v>3</v>
      </c>
      <c r="U32" s="38">
        <f>+COUNTIF(Tabla133[[#This Row],[Concepto]:[Concepto3]],"Concepto No Favorable")</f>
        <v>0</v>
      </c>
      <c r="V32" s="38">
        <f>+COUNTIF(Tabla133[[#This Row],[Concepto]:[Concepto3]],"Sin meta asignada en el periodo")</f>
        <v>0</v>
      </c>
      <c r="W32" s="38">
        <f t="shared" si="0"/>
        <v>3</v>
      </c>
    </row>
    <row r="33" spans="1:23" s="38" customFormat="1" ht="59.95" customHeight="1" x14ac:dyDescent="0.3">
      <c r="A33" s="6" t="s">
        <v>74</v>
      </c>
      <c r="B33" s="6" t="s">
        <v>71</v>
      </c>
      <c r="C33" s="6" t="s">
        <v>221</v>
      </c>
      <c r="D33" s="6" t="s">
        <v>75</v>
      </c>
      <c r="E33" s="6" t="s">
        <v>368</v>
      </c>
      <c r="F33" s="7">
        <v>24</v>
      </c>
      <c r="G33" s="7">
        <v>24</v>
      </c>
      <c r="H33" s="8">
        <v>1</v>
      </c>
      <c r="I33" s="6" t="s">
        <v>28</v>
      </c>
      <c r="J33" s="6"/>
      <c r="K33" s="7"/>
      <c r="L33" s="7"/>
      <c r="M33" s="8" t="s">
        <v>29</v>
      </c>
      <c r="N33" s="6"/>
      <c r="O33" s="6" t="s">
        <v>369</v>
      </c>
      <c r="P33" s="7">
        <v>1</v>
      </c>
      <c r="Q33" s="7">
        <v>1</v>
      </c>
      <c r="R33" s="8">
        <v>1</v>
      </c>
      <c r="S33" s="6" t="s">
        <v>28</v>
      </c>
      <c r="T33" s="38">
        <f>+COUNTIF(Tabla133[[#This Row],[Concepto]:[Concepto3]],"Concepto Favorable")</f>
        <v>2</v>
      </c>
      <c r="U33" s="38">
        <f>+COUNTIF(Tabla133[[#This Row],[Concepto]:[Concepto3]],"Concepto No Favorable")</f>
        <v>0</v>
      </c>
      <c r="V33" s="38">
        <f>+COUNTIF(Tabla133[[#This Row],[Concepto]:[Concepto3]],"Sin meta asignada en el periodo")</f>
        <v>0</v>
      </c>
      <c r="W33" s="38">
        <f t="shared" si="0"/>
        <v>2</v>
      </c>
    </row>
    <row r="34" spans="1:23" s="38" customFormat="1" ht="59.95" customHeight="1" x14ac:dyDescent="0.3">
      <c r="A34" s="6" t="s">
        <v>269</v>
      </c>
      <c r="B34" s="6" t="s">
        <v>27</v>
      </c>
      <c r="C34" s="6" t="s">
        <v>222</v>
      </c>
      <c r="D34" s="6" t="s">
        <v>96</v>
      </c>
      <c r="E34" s="6"/>
      <c r="F34" s="7"/>
      <c r="G34" s="7"/>
      <c r="H34" s="8" t="s">
        <v>29</v>
      </c>
      <c r="I34" s="6"/>
      <c r="J34" s="6"/>
      <c r="K34" s="7"/>
      <c r="L34" s="7"/>
      <c r="M34" s="8" t="s">
        <v>29</v>
      </c>
      <c r="N34" s="6"/>
      <c r="O34" s="6" t="s">
        <v>298</v>
      </c>
      <c r="P34" s="7">
        <v>1</v>
      </c>
      <c r="Q34" s="7">
        <v>1</v>
      </c>
      <c r="R34" s="8">
        <v>1</v>
      </c>
      <c r="S34" s="6" t="s">
        <v>28</v>
      </c>
      <c r="T34" s="38">
        <f>+COUNTIF(Tabla133[[#This Row],[Concepto]:[Concepto3]],"Concepto Favorable")</f>
        <v>1</v>
      </c>
      <c r="U34" s="38">
        <f>+COUNTIF(Tabla133[[#This Row],[Concepto]:[Concepto3]],"Concepto No Favorable")</f>
        <v>0</v>
      </c>
      <c r="V34" s="38">
        <f>+COUNTIF(Tabla133[[#This Row],[Concepto]:[Concepto3]],"Sin meta asignada en el periodo")</f>
        <v>0</v>
      </c>
      <c r="W34" s="38">
        <f t="shared" si="0"/>
        <v>1</v>
      </c>
    </row>
    <row r="35" spans="1:23" s="38" customFormat="1" ht="59.95" customHeight="1" x14ac:dyDescent="0.3">
      <c r="A35" s="6" t="s">
        <v>188</v>
      </c>
      <c r="B35" s="6" t="s">
        <v>189</v>
      </c>
      <c r="C35" s="6" t="s">
        <v>222</v>
      </c>
      <c r="D35" s="6" t="s">
        <v>190</v>
      </c>
      <c r="E35" s="6" t="s">
        <v>313</v>
      </c>
      <c r="F35" s="7">
        <v>3</v>
      </c>
      <c r="G35" s="7">
        <v>3</v>
      </c>
      <c r="H35" s="8">
        <v>1</v>
      </c>
      <c r="I35" s="6" t="s">
        <v>28</v>
      </c>
      <c r="J35" s="6"/>
      <c r="K35" s="7"/>
      <c r="L35" s="7"/>
      <c r="M35" s="8" t="s">
        <v>29</v>
      </c>
      <c r="N35" s="6"/>
      <c r="O35" s="6"/>
      <c r="P35" s="7"/>
      <c r="Q35" s="7"/>
      <c r="R35" s="8" t="s">
        <v>29</v>
      </c>
      <c r="S35" s="6"/>
      <c r="T35" s="38">
        <f>+COUNTIF(Tabla133[[#This Row],[Concepto]:[Concepto3]],"Concepto Favorable")</f>
        <v>1</v>
      </c>
      <c r="U35" s="38">
        <f>+COUNTIF(Tabla133[[#This Row],[Concepto]:[Concepto3]],"Concepto No Favorable")</f>
        <v>0</v>
      </c>
      <c r="V35" s="38">
        <f>+COUNTIF(Tabla133[[#This Row],[Concepto]:[Concepto3]],"Sin meta asignada en el periodo")</f>
        <v>0</v>
      </c>
      <c r="W35" s="38">
        <f t="shared" si="0"/>
        <v>1</v>
      </c>
    </row>
    <row r="36" spans="1:23" s="38" customFormat="1" ht="59.95" customHeight="1" x14ac:dyDescent="0.3">
      <c r="A36" s="6" t="s">
        <v>191</v>
      </c>
      <c r="B36" s="6" t="s">
        <v>189</v>
      </c>
      <c r="C36" s="6" t="s">
        <v>222</v>
      </c>
      <c r="D36" s="6" t="s">
        <v>192</v>
      </c>
      <c r="E36" s="6" t="s">
        <v>314</v>
      </c>
      <c r="F36" s="7">
        <v>6</v>
      </c>
      <c r="G36" s="7">
        <v>0</v>
      </c>
      <c r="H36" s="8">
        <v>0</v>
      </c>
      <c r="I36" s="6" t="s">
        <v>47</v>
      </c>
      <c r="J36" s="6"/>
      <c r="K36" s="7"/>
      <c r="L36" s="7"/>
      <c r="M36" s="8" t="s">
        <v>29</v>
      </c>
      <c r="N36" s="6"/>
      <c r="O36" s="6"/>
      <c r="P36" s="7"/>
      <c r="Q36" s="7"/>
      <c r="R36" s="8" t="s">
        <v>29</v>
      </c>
      <c r="S36" s="6"/>
      <c r="T36" s="38">
        <f>+COUNTIF(Tabla133[[#This Row],[Concepto]:[Concepto3]],"Concepto Favorable")</f>
        <v>0</v>
      </c>
      <c r="U36" s="38">
        <f>+COUNTIF(Tabla133[[#This Row],[Concepto]:[Concepto3]],"Concepto No Favorable")</f>
        <v>1</v>
      </c>
      <c r="V36" s="38">
        <f>+COUNTIF(Tabla133[[#This Row],[Concepto]:[Concepto3]],"Sin meta asignada en el periodo")</f>
        <v>0</v>
      </c>
      <c r="W36" s="38">
        <f t="shared" si="0"/>
        <v>0</v>
      </c>
    </row>
    <row r="37" spans="1:23" s="38" customFormat="1" ht="59.95" customHeight="1" x14ac:dyDescent="0.3">
      <c r="A37" s="6" t="s">
        <v>193</v>
      </c>
      <c r="B37" s="6" t="s">
        <v>189</v>
      </c>
      <c r="C37" s="6" t="s">
        <v>222</v>
      </c>
      <c r="D37" s="6" t="s">
        <v>194</v>
      </c>
      <c r="E37" s="6" t="s">
        <v>315</v>
      </c>
      <c r="F37" s="7">
        <v>6</v>
      </c>
      <c r="G37" s="7">
        <v>0</v>
      </c>
      <c r="H37" s="8">
        <v>0</v>
      </c>
      <c r="I37" s="6" t="s">
        <v>47</v>
      </c>
      <c r="J37" s="6"/>
      <c r="K37" s="7"/>
      <c r="L37" s="7"/>
      <c r="M37" s="8" t="s">
        <v>29</v>
      </c>
      <c r="N37" s="6"/>
      <c r="O37" s="6"/>
      <c r="P37" s="7"/>
      <c r="Q37" s="7"/>
      <c r="R37" s="8" t="s">
        <v>29</v>
      </c>
      <c r="S37" s="6"/>
      <c r="T37" s="38">
        <f>+COUNTIF(Tabla133[[#This Row],[Concepto]:[Concepto3]],"Concepto Favorable")</f>
        <v>0</v>
      </c>
      <c r="U37" s="38">
        <f>+COUNTIF(Tabla133[[#This Row],[Concepto]:[Concepto3]],"Concepto No Favorable")</f>
        <v>1</v>
      </c>
      <c r="V37" s="38">
        <f>+COUNTIF(Tabla133[[#This Row],[Concepto]:[Concepto3]],"Sin meta asignada en el periodo")</f>
        <v>0</v>
      </c>
      <c r="W37" s="38">
        <f t="shared" si="0"/>
        <v>0</v>
      </c>
    </row>
    <row r="38" spans="1:23" s="38" customFormat="1" ht="59.95" customHeight="1" x14ac:dyDescent="0.3">
      <c r="A38" s="6" t="s">
        <v>195</v>
      </c>
      <c r="B38" s="6" t="s">
        <v>189</v>
      </c>
      <c r="C38" s="6" t="s">
        <v>222</v>
      </c>
      <c r="D38" s="6" t="s">
        <v>196</v>
      </c>
      <c r="E38" s="6" t="s">
        <v>316</v>
      </c>
      <c r="F38" s="7">
        <v>3</v>
      </c>
      <c r="G38" s="7">
        <v>3</v>
      </c>
      <c r="H38" s="8">
        <v>1</v>
      </c>
      <c r="I38" s="6" t="s">
        <v>28</v>
      </c>
      <c r="J38" s="6"/>
      <c r="K38" s="7"/>
      <c r="L38" s="7"/>
      <c r="M38" s="8" t="s">
        <v>29</v>
      </c>
      <c r="N38" s="6"/>
      <c r="O38" s="6"/>
      <c r="P38" s="7"/>
      <c r="Q38" s="7"/>
      <c r="R38" s="8" t="s">
        <v>29</v>
      </c>
      <c r="S38" s="6"/>
      <c r="T38" s="38">
        <f>+COUNTIF(Tabla133[[#This Row],[Concepto]:[Concepto3]],"Concepto Favorable")</f>
        <v>1</v>
      </c>
      <c r="U38" s="38">
        <f>+COUNTIF(Tabla133[[#This Row],[Concepto]:[Concepto3]],"Concepto No Favorable")</f>
        <v>0</v>
      </c>
      <c r="V38" s="38">
        <f>+COUNTIF(Tabla133[[#This Row],[Concepto]:[Concepto3]],"Sin meta asignada en el periodo")</f>
        <v>0</v>
      </c>
      <c r="W38" s="38">
        <f t="shared" si="0"/>
        <v>1</v>
      </c>
    </row>
    <row r="39" spans="1:23" s="38" customFormat="1" ht="59.95" customHeight="1" x14ac:dyDescent="0.3">
      <c r="A39" s="6" t="s">
        <v>53</v>
      </c>
      <c r="B39" s="6" t="s">
        <v>54</v>
      </c>
      <c r="C39" s="6" t="s">
        <v>222</v>
      </c>
      <c r="D39" s="6" t="s">
        <v>55</v>
      </c>
      <c r="E39" s="6" t="s">
        <v>317</v>
      </c>
      <c r="F39" s="7">
        <v>17</v>
      </c>
      <c r="G39" s="7">
        <v>17</v>
      </c>
      <c r="H39" s="8">
        <v>1</v>
      </c>
      <c r="I39" s="6" t="s">
        <v>28</v>
      </c>
      <c r="J39" s="6"/>
      <c r="K39" s="7"/>
      <c r="L39" s="7"/>
      <c r="M39" s="8" t="s">
        <v>29</v>
      </c>
      <c r="N39" s="6"/>
      <c r="O39" s="6"/>
      <c r="P39" s="7"/>
      <c r="Q39" s="7"/>
      <c r="R39" s="8" t="s">
        <v>29</v>
      </c>
      <c r="S39" s="6"/>
      <c r="T39" s="38">
        <f>+COUNTIF(Tabla133[[#This Row],[Concepto]:[Concepto3]],"Concepto Favorable")</f>
        <v>1</v>
      </c>
      <c r="U39" s="38">
        <f>+COUNTIF(Tabla133[[#This Row],[Concepto]:[Concepto3]],"Concepto No Favorable")</f>
        <v>0</v>
      </c>
      <c r="V39" s="38">
        <f>+COUNTIF(Tabla133[[#This Row],[Concepto]:[Concepto3]],"Sin meta asignada en el periodo")</f>
        <v>0</v>
      </c>
      <c r="W39" s="38">
        <f t="shared" si="0"/>
        <v>1</v>
      </c>
    </row>
    <row r="40" spans="1:23" s="38" customFormat="1" ht="59.95" customHeight="1" x14ac:dyDescent="0.3">
      <c r="A40" s="6" t="s">
        <v>56</v>
      </c>
      <c r="B40" s="6" t="s">
        <v>54</v>
      </c>
      <c r="C40" s="6" t="s">
        <v>222</v>
      </c>
      <c r="D40" s="6" t="s">
        <v>57</v>
      </c>
      <c r="E40" s="6" t="s">
        <v>319</v>
      </c>
      <c r="F40" s="7">
        <v>1</v>
      </c>
      <c r="G40" s="7">
        <v>1</v>
      </c>
      <c r="H40" s="8">
        <v>1</v>
      </c>
      <c r="I40" s="6" t="s">
        <v>28</v>
      </c>
      <c r="J40" s="6"/>
      <c r="K40" s="7"/>
      <c r="L40" s="7"/>
      <c r="M40" s="8" t="s">
        <v>29</v>
      </c>
      <c r="N40" s="6"/>
      <c r="O40" s="6"/>
      <c r="P40" s="7"/>
      <c r="Q40" s="7"/>
      <c r="R40" s="8" t="s">
        <v>29</v>
      </c>
      <c r="S40" s="6"/>
      <c r="T40" s="38">
        <f>+COUNTIF(Tabla133[[#This Row],[Concepto]:[Concepto3]],"Concepto Favorable")</f>
        <v>1</v>
      </c>
      <c r="U40" s="38">
        <f>+COUNTIF(Tabla133[[#This Row],[Concepto]:[Concepto3]],"Concepto No Favorable")</f>
        <v>0</v>
      </c>
      <c r="V40" s="38">
        <f>+COUNTIF(Tabla133[[#This Row],[Concepto]:[Concepto3]],"Sin meta asignada en el periodo")</f>
        <v>0</v>
      </c>
      <c r="W40" s="38">
        <f t="shared" si="0"/>
        <v>1</v>
      </c>
    </row>
    <row r="41" spans="1:23" s="38" customFormat="1" ht="59.95" customHeight="1" x14ac:dyDescent="0.3">
      <c r="A41" s="6" t="s">
        <v>58</v>
      </c>
      <c r="B41" s="6" t="s">
        <v>54</v>
      </c>
      <c r="C41" s="6" t="s">
        <v>222</v>
      </c>
      <c r="D41" s="6" t="s">
        <v>59</v>
      </c>
      <c r="E41" s="6"/>
      <c r="F41" s="7"/>
      <c r="G41" s="7"/>
      <c r="H41" s="8" t="s">
        <v>29</v>
      </c>
      <c r="I41" s="6"/>
      <c r="J41" s="6" t="s">
        <v>321</v>
      </c>
      <c r="K41" s="7">
        <v>0</v>
      </c>
      <c r="L41" s="7">
        <v>1</v>
      </c>
      <c r="M41" s="8" t="s">
        <v>29</v>
      </c>
      <c r="N41" s="6" t="s">
        <v>28</v>
      </c>
      <c r="O41" s="6"/>
      <c r="P41" s="7"/>
      <c r="Q41" s="7"/>
      <c r="R41" s="8" t="s">
        <v>29</v>
      </c>
      <c r="S41" s="6"/>
      <c r="T41" s="38">
        <f>+COUNTIF(Tabla133[[#This Row],[Concepto]:[Concepto3]],"Concepto Favorable")</f>
        <v>1</v>
      </c>
      <c r="U41" s="38">
        <f>+COUNTIF(Tabla133[[#This Row],[Concepto]:[Concepto3]],"Concepto No Favorable")</f>
        <v>0</v>
      </c>
      <c r="V41" s="38">
        <f>+COUNTIF(Tabla133[[#This Row],[Concepto]:[Concepto3]],"Sin meta asignada en el periodo")</f>
        <v>0</v>
      </c>
      <c r="W41" s="38">
        <f t="shared" si="0"/>
        <v>1</v>
      </c>
    </row>
    <row r="42" spans="1:23" s="38" customFormat="1" ht="93.15" customHeight="1" x14ac:dyDescent="0.3">
      <c r="A42" s="6" t="s">
        <v>97</v>
      </c>
      <c r="B42" s="6" t="s">
        <v>95</v>
      </c>
      <c r="C42" s="6" t="s">
        <v>222</v>
      </c>
      <c r="D42" s="6" t="s">
        <v>98</v>
      </c>
      <c r="E42" s="6"/>
      <c r="F42" s="7"/>
      <c r="G42" s="7"/>
      <c r="H42" s="8" t="s">
        <v>29</v>
      </c>
      <c r="I42" s="6"/>
      <c r="J42" s="6" t="s">
        <v>99</v>
      </c>
      <c r="K42" s="7">
        <v>1</v>
      </c>
      <c r="L42" s="7">
        <v>1</v>
      </c>
      <c r="M42" s="8">
        <v>1</v>
      </c>
      <c r="N42" s="6" t="s">
        <v>28</v>
      </c>
      <c r="O42" s="6"/>
      <c r="P42" s="7"/>
      <c r="Q42" s="7"/>
      <c r="R42" s="8" t="s">
        <v>29</v>
      </c>
      <c r="S42" s="6"/>
      <c r="T42" s="38">
        <f>+COUNTIF(Tabla133[[#This Row],[Concepto]:[Concepto3]],"Concepto Favorable")</f>
        <v>1</v>
      </c>
      <c r="U42" s="38">
        <f>+COUNTIF(Tabla133[[#This Row],[Concepto]:[Concepto3]],"Concepto No Favorable")</f>
        <v>0</v>
      </c>
      <c r="V42" s="38">
        <f>+COUNTIF(Tabla133[[#This Row],[Concepto]:[Concepto3]],"Sin meta asignada en el periodo")</f>
        <v>0</v>
      </c>
      <c r="W42" s="38">
        <f t="shared" si="0"/>
        <v>1</v>
      </c>
    </row>
    <row r="43" spans="1:23" s="38" customFormat="1" ht="59.95" customHeight="1" x14ac:dyDescent="0.3">
      <c r="A43" s="6" t="s">
        <v>104</v>
      </c>
      <c r="B43" s="6" t="s">
        <v>105</v>
      </c>
      <c r="C43" s="6" t="s">
        <v>222</v>
      </c>
      <c r="D43" s="6" t="s">
        <v>106</v>
      </c>
      <c r="E43" s="6" t="s">
        <v>343</v>
      </c>
      <c r="F43" s="7">
        <v>1</v>
      </c>
      <c r="G43" s="7">
        <v>1</v>
      </c>
      <c r="H43" s="8">
        <v>1</v>
      </c>
      <c r="I43" s="6" t="s">
        <v>28</v>
      </c>
      <c r="J43" s="6" t="s">
        <v>344</v>
      </c>
      <c r="K43" s="7">
        <v>1</v>
      </c>
      <c r="L43" s="7">
        <v>1</v>
      </c>
      <c r="M43" s="8">
        <v>1</v>
      </c>
      <c r="N43" s="6" t="s">
        <v>28</v>
      </c>
      <c r="O43" s="6"/>
      <c r="P43" s="7"/>
      <c r="Q43" s="7"/>
      <c r="R43" s="8" t="s">
        <v>29</v>
      </c>
      <c r="S43" s="6"/>
      <c r="T43" s="38">
        <f>+COUNTIF(Tabla133[[#This Row],[Concepto]:[Concepto3]],"Concepto Favorable")</f>
        <v>2</v>
      </c>
      <c r="U43" s="38">
        <f>+COUNTIF(Tabla133[[#This Row],[Concepto]:[Concepto3]],"Concepto No Favorable")</f>
        <v>0</v>
      </c>
      <c r="V43" s="38">
        <f>+COUNTIF(Tabla133[[#This Row],[Concepto]:[Concepto3]],"Sin meta asignada en el periodo")</f>
        <v>0</v>
      </c>
      <c r="W43" s="38">
        <f t="shared" si="0"/>
        <v>2</v>
      </c>
    </row>
    <row r="44" spans="1:23" s="38" customFormat="1" ht="59.95" customHeight="1" x14ac:dyDescent="0.3">
      <c r="A44" s="6" t="s">
        <v>109</v>
      </c>
      <c r="B44" s="6" t="s">
        <v>105</v>
      </c>
      <c r="C44" s="6" t="s">
        <v>222</v>
      </c>
      <c r="D44" s="6" t="s">
        <v>276</v>
      </c>
      <c r="E44" s="6" t="s">
        <v>346</v>
      </c>
      <c r="F44" s="7">
        <v>3</v>
      </c>
      <c r="G44" s="7">
        <v>3</v>
      </c>
      <c r="H44" s="8">
        <v>1</v>
      </c>
      <c r="I44" s="6" t="s">
        <v>28</v>
      </c>
      <c r="J44" s="6"/>
      <c r="K44" s="7"/>
      <c r="L44" s="7"/>
      <c r="M44" s="8" t="s">
        <v>29</v>
      </c>
      <c r="N44" s="6"/>
      <c r="O44" s="6"/>
      <c r="P44" s="7"/>
      <c r="Q44" s="7"/>
      <c r="R44" s="8" t="s">
        <v>29</v>
      </c>
      <c r="S44" s="6"/>
      <c r="T44" s="38">
        <f>+COUNTIF(Tabla133[[#This Row],[Concepto]:[Concepto3]],"Concepto Favorable")</f>
        <v>1</v>
      </c>
      <c r="U44" s="38">
        <f>+COUNTIF(Tabla133[[#This Row],[Concepto]:[Concepto3]],"Concepto No Favorable")</f>
        <v>0</v>
      </c>
      <c r="V44" s="38">
        <f>+COUNTIF(Tabla133[[#This Row],[Concepto]:[Concepto3]],"Sin meta asignada en el periodo")</f>
        <v>0</v>
      </c>
      <c r="W44" s="38">
        <f t="shared" si="0"/>
        <v>1</v>
      </c>
    </row>
    <row r="45" spans="1:23" s="38" customFormat="1" ht="59.95" customHeight="1" x14ac:dyDescent="0.3">
      <c r="A45" s="6" t="s">
        <v>110</v>
      </c>
      <c r="B45" s="6" t="s">
        <v>111</v>
      </c>
      <c r="C45" s="6" t="s">
        <v>222</v>
      </c>
      <c r="D45" s="6" t="s">
        <v>112</v>
      </c>
      <c r="E45" s="6" t="s">
        <v>363</v>
      </c>
      <c r="F45" s="7">
        <v>3</v>
      </c>
      <c r="G45" s="7">
        <v>3</v>
      </c>
      <c r="H45" s="8">
        <v>1</v>
      </c>
      <c r="I45" s="6" t="s">
        <v>28</v>
      </c>
      <c r="J45" s="6"/>
      <c r="K45" s="7"/>
      <c r="L45" s="7"/>
      <c r="M45" s="8" t="s">
        <v>29</v>
      </c>
      <c r="N45" s="6"/>
      <c r="O45" s="6"/>
      <c r="P45" s="7"/>
      <c r="Q45" s="7"/>
      <c r="R45" s="8" t="s">
        <v>29</v>
      </c>
      <c r="S45" s="6"/>
      <c r="T45" s="38">
        <f>+COUNTIF(Tabla133[[#This Row],[Concepto]:[Concepto3]],"Concepto Favorable")</f>
        <v>1</v>
      </c>
      <c r="U45" s="38">
        <f>+COUNTIF(Tabla133[[#This Row],[Concepto]:[Concepto3]],"Concepto No Favorable")</f>
        <v>0</v>
      </c>
      <c r="V45" s="38">
        <f>+COUNTIF(Tabla133[[#This Row],[Concepto]:[Concepto3]],"Sin meta asignada en el periodo")</f>
        <v>0</v>
      </c>
      <c r="W45" s="38">
        <f t="shared" si="0"/>
        <v>1</v>
      </c>
    </row>
    <row r="46" spans="1:23" s="38" customFormat="1" ht="59.95" customHeight="1" x14ac:dyDescent="0.3">
      <c r="A46" s="6" t="s">
        <v>114</v>
      </c>
      <c r="B46" s="6" t="s">
        <v>111</v>
      </c>
      <c r="C46" s="6" t="s">
        <v>222</v>
      </c>
      <c r="D46" s="6" t="s">
        <v>220</v>
      </c>
      <c r="E46" s="6"/>
      <c r="F46" s="7"/>
      <c r="G46" s="7"/>
      <c r="H46" s="8" t="s">
        <v>29</v>
      </c>
      <c r="I46" s="6"/>
      <c r="J46" s="6" t="s">
        <v>367</v>
      </c>
      <c r="K46" s="7">
        <v>1</v>
      </c>
      <c r="L46" s="7">
        <v>1</v>
      </c>
      <c r="M46" s="8">
        <v>1</v>
      </c>
      <c r="N46" s="6" t="s">
        <v>28</v>
      </c>
      <c r="O46" s="6"/>
      <c r="P46" s="7"/>
      <c r="Q46" s="7"/>
      <c r="R46" s="8" t="s">
        <v>29</v>
      </c>
      <c r="S46" s="6"/>
      <c r="T46" s="38">
        <f>+COUNTIF(Tabla133[[#This Row],[Concepto]:[Concepto3]],"Concepto Favorable")</f>
        <v>1</v>
      </c>
      <c r="U46" s="38">
        <f>+COUNTIF(Tabla133[[#This Row],[Concepto]:[Concepto3]],"Concepto No Favorable")</f>
        <v>0</v>
      </c>
      <c r="V46" s="38">
        <f>+COUNTIF(Tabla133[[#This Row],[Concepto]:[Concepto3]],"Sin meta asignada en el periodo")</f>
        <v>0</v>
      </c>
      <c r="W46" s="38">
        <f t="shared" si="0"/>
        <v>1</v>
      </c>
    </row>
    <row r="47" spans="1:23" s="38" customFormat="1" ht="59.95" customHeight="1" x14ac:dyDescent="0.3">
      <c r="A47" s="6" t="s">
        <v>70</v>
      </c>
      <c r="B47" s="6" t="s">
        <v>71</v>
      </c>
      <c r="C47" s="6" t="s">
        <v>222</v>
      </c>
      <c r="D47" s="6" t="s">
        <v>72</v>
      </c>
      <c r="E47" s="6" t="s">
        <v>368</v>
      </c>
      <c r="F47" s="7">
        <v>24</v>
      </c>
      <c r="G47" s="7">
        <v>24</v>
      </c>
      <c r="H47" s="8">
        <v>1</v>
      </c>
      <c r="I47" s="6" t="s">
        <v>28</v>
      </c>
      <c r="J47" s="6" t="s">
        <v>73</v>
      </c>
      <c r="K47" s="7">
        <v>1</v>
      </c>
      <c r="L47" s="7">
        <v>1</v>
      </c>
      <c r="M47" s="8">
        <v>1</v>
      </c>
      <c r="N47" s="6" t="s">
        <v>28</v>
      </c>
      <c r="O47" s="6" t="s">
        <v>369</v>
      </c>
      <c r="P47" s="7">
        <v>9</v>
      </c>
      <c r="Q47" s="7">
        <v>9</v>
      </c>
      <c r="R47" s="8">
        <v>1</v>
      </c>
      <c r="S47" s="6" t="s">
        <v>28</v>
      </c>
      <c r="T47" s="38">
        <f>+COUNTIF(Tabla133[[#This Row],[Concepto]:[Concepto3]],"Concepto Favorable")</f>
        <v>3</v>
      </c>
      <c r="U47" s="38">
        <f>+COUNTIF(Tabla133[[#This Row],[Concepto]:[Concepto3]],"Concepto No Favorable")</f>
        <v>0</v>
      </c>
      <c r="V47" s="38">
        <f>+COUNTIF(Tabla133[[#This Row],[Concepto]:[Concepto3]],"Sin meta asignada en el periodo")</f>
        <v>0</v>
      </c>
      <c r="W47" s="38">
        <f t="shared" si="0"/>
        <v>3</v>
      </c>
    </row>
    <row r="48" spans="1:23" s="38" customFormat="1" ht="59.95" customHeight="1" x14ac:dyDescent="0.3">
      <c r="A48" s="6" t="s">
        <v>74</v>
      </c>
      <c r="B48" s="6" t="s">
        <v>71</v>
      </c>
      <c r="C48" s="6" t="s">
        <v>222</v>
      </c>
      <c r="D48" s="6" t="s">
        <v>75</v>
      </c>
      <c r="E48" s="6" t="s">
        <v>368</v>
      </c>
      <c r="F48" s="7">
        <v>24</v>
      </c>
      <c r="G48" s="7">
        <v>24</v>
      </c>
      <c r="H48" s="8">
        <v>1</v>
      </c>
      <c r="I48" s="6" t="s">
        <v>28</v>
      </c>
      <c r="J48" s="6"/>
      <c r="K48" s="7"/>
      <c r="L48" s="7"/>
      <c r="M48" s="8" t="s">
        <v>29</v>
      </c>
      <c r="N48" s="6"/>
      <c r="O48" s="6" t="s">
        <v>369</v>
      </c>
      <c r="P48" s="7">
        <v>1</v>
      </c>
      <c r="Q48" s="7">
        <v>1</v>
      </c>
      <c r="R48" s="8">
        <v>1</v>
      </c>
      <c r="S48" s="6" t="s">
        <v>28</v>
      </c>
      <c r="T48" s="38">
        <f>+COUNTIF(Tabla133[[#This Row],[Concepto]:[Concepto3]],"Concepto Favorable")</f>
        <v>2</v>
      </c>
      <c r="U48" s="38">
        <f>+COUNTIF(Tabla133[[#This Row],[Concepto]:[Concepto3]],"Concepto No Favorable")</f>
        <v>0</v>
      </c>
      <c r="V48" s="38">
        <f>+COUNTIF(Tabla133[[#This Row],[Concepto]:[Concepto3]],"Sin meta asignada en el periodo")</f>
        <v>0</v>
      </c>
      <c r="W48" s="38">
        <f t="shared" si="0"/>
        <v>2</v>
      </c>
    </row>
    <row r="49" spans="1:23" s="38" customFormat="1" ht="59.95" customHeight="1" x14ac:dyDescent="0.3">
      <c r="A49" s="6" t="s">
        <v>269</v>
      </c>
      <c r="B49" s="6" t="s">
        <v>27</v>
      </c>
      <c r="C49" s="6" t="s">
        <v>223</v>
      </c>
      <c r="D49" s="6" t="s">
        <v>96</v>
      </c>
      <c r="E49" s="6"/>
      <c r="F49" s="7"/>
      <c r="G49" s="7"/>
      <c r="H49" s="8" t="s">
        <v>29</v>
      </c>
      <c r="I49" s="6"/>
      <c r="J49" s="6"/>
      <c r="K49" s="7"/>
      <c r="L49" s="7"/>
      <c r="M49" s="8" t="s">
        <v>29</v>
      </c>
      <c r="N49" s="6"/>
      <c r="O49" s="6" t="s">
        <v>298</v>
      </c>
      <c r="P49" s="7">
        <v>1</v>
      </c>
      <c r="Q49" s="7">
        <v>1</v>
      </c>
      <c r="R49" s="8">
        <v>1</v>
      </c>
      <c r="S49" s="6" t="s">
        <v>28</v>
      </c>
      <c r="T49" s="38">
        <f>+COUNTIF(Tabla133[[#This Row],[Concepto]:[Concepto3]],"Concepto Favorable")</f>
        <v>1</v>
      </c>
      <c r="U49" s="38">
        <f>+COUNTIF(Tabla133[[#This Row],[Concepto]:[Concepto3]],"Concepto No Favorable")</f>
        <v>0</v>
      </c>
      <c r="V49" s="38">
        <f>+COUNTIF(Tabla133[[#This Row],[Concepto]:[Concepto3]],"Sin meta asignada en el periodo")</f>
        <v>0</v>
      </c>
      <c r="W49" s="38">
        <f t="shared" si="0"/>
        <v>1</v>
      </c>
    </row>
    <row r="50" spans="1:23" s="38" customFormat="1" ht="59.95" customHeight="1" x14ac:dyDescent="0.3">
      <c r="A50" s="6" t="s">
        <v>188</v>
      </c>
      <c r="B50" s="6" t="s">
        <v>189</v>
      </c>
      <c r="C50" s="6" t="s">
        <v>223</v>
      </c>
      <c r="D50" s="6" t="s">
        <v>190</v>
      </c>
      <c r="E50" s="6" t="s">
        <v>313</v>
      </c>
      <c r="F50" s="7">
        <v>3</v>
      </c>
      <c r="G50" s="7">
        <v>3</v>
      </c>
      <c r="H50" s="8">
        <v>1</v>
      </c>
      <c r="I50" s="6" t="s">
        <v>28</v>
      </c>
      <c r="J50" s="6"/>
      <c r="K50" s="7"/>
      <c r="L50" s="7"/>
      <c r="M50" s="8" t="s">
        <v>29</v>
      </c>
      <c r="N50" s="6"/>
      <c r="O50" s="6"/>
      <c r="P50" s="7"/>
      <c r="Q50" s="7"/>
      <c r="R50" s="8" t="s">
        <v>29</v>
      </c>
      <c r="S50" s="6"/>
      <c r="T50" s="38">
        <f>+COUNTIF(Tabla133[[#This Row],[Concepto]:[Concepto3]],"Concepto Favorable")</f>
        <v>1</v>
      </c>
      <c r="U50" s="38">
        <f>+COUNTIF(Tabla133[[#This Row],[Concepto]:[Concepto3]],"Concepto No Favorable")</f>
        <v>0</v>
      </c>
      <c r="V50" s="38">
        <f>+COUNTIF(Tabla133[[#This Row],[Concepto]:[Concepto3]],"Sin meta asignada en el periodo")</f>
        <v>0</v>
      </c>
      <c r="W50" s="38">
        <f t="shared" si="0"/>
        <v>1</v>
      </c>
    </row>
    <row r="51" spans="1:23" s="38" customFormat="1" ht="59.95" customHeight="1" x14ac:dyDescent="0.3">
      <c r="A51" s="6" t="s">
        <v>191</v>
      </c>
      <c r="B51" s="6" t="s">
        <v>189</v>
      </c>
      <c r="C51" s="6" t="s">
        <v>223</v>
      </c>
      <c r="D51" s="6" t="s">
        <v>192</v>
      </c>
      <c r="E51" s="6" t="s">
        <v>314</v>
      </c>
      <c r="F51" s="7">
        <v>0</v>
      </c>
      <c r="G51" s="7">
        <v>0</v>
      </c>
      <c r="H51" s="8" t="s">
        <v>29</v>
      </c>
      <c r="I51" s="6" t="s">
        <v>32</v>
      </c>
      <c r="J51" s="6"/>
      <c r="K51" s="7"/>
      <c r="L51" s="7"/>
      <c r="M51" s="8" t="s">
        <v>29</v>
      </c>
      <c r="N51" s="6"/>
      <c r="O51" s="6"/>
      <c r="P51" s="7"/>
      <c r="Q51" s="7"/>
      <c r="R51" s="8" t="s">
        <v>29</v>
      </c>
      <c r="S51" s="6"/>
      <c r="T51" s="38">
        <f>+COUNTIF(Tabla133[[#This Row],[Concepto]:[Concepto3]],"Concepto Favorable")</f>
        <v>0</v>
      </c>
      <c r="U51" s="38">
        <f>+COUNTIF(Tabla133[[#This Row],[Concepto]:[Concepto3]],"Concepto No Favorable")</f>
        <v>0</v>
      </c>
      <c r="V51" s="38">
        <f>+COUNTIF(Tabla133[[#This Row],[Concepto]:[Concepto3]],"Sin meta asignada en el periodo")</f>
        <v>1</v>
      </c>
      <c r="W51" s="38">
        <f t="shared" si="0"/>
        <v>1</v>
      </c>
    </row>
    <row r="52" spans="1:23" s="38" customFormat="1" ht="59.95" customHeight="1" x14ac:dyDescent="0.3">
      <c r="A52" s="6" t="s">
        <v>193</v>
      </c>
      <c r="B52" s="6" t="s">
        <v>189</v>
      </c>
      <c r="C52" s="6" t="s">
        <v>223</v>
      </c>
      <c r="D52" s="6" t="s">
        <v>194</v>
      </c>
      <c r="E52" s="6" t="s">
        <v>315</v>
      </c>
      <c r="F52" s="7">
        <v>6</v>
      </c>
      <c r="G52" s="7">
        <v>6</v>
      </c>
      <c r="H52" s="8">
        <v>1</v>
      </c>
      <c r="I52" s="6" t="s">
        <v>28</v>
      </c>
      <c r="J52" s="6"/>
      <c r="K52" s="7"/>
      <c r="L52" s="7"/>
      <c r="M52" s="8" t="s">
        <v>29</v>
      </c>
      <c r="N52" s="6"/>
      <c r="O52" s="6"/>
      <c r="P52" s="7"/>
      <c r="Q52" s="7"/>
      <c r="R52" s="8" t="s">
        <v>29</v>
      </c>
      <c r="S52" s="6"/>
      <c r="T52" s="38">
        <f>+COUNTIF(Tabla133[[#This Row],[Concepto]:[Concepto3]],"Concepto Favorable")</f>
        <v>1</v>
      </c>
      <c r="U52" s="38">
        <f>+COUNTIF(Tabla133[[#This Row],[Concepto]:[Concepto3]],"Concepto No Favorable")</f>
        <v>0</v>
      </c>
      <c r="V52" s="38">
        <f>+COUNTIF(Tabla133[[#This Row],[Concepto]:[Concepto3]],"Sin meta asignada en el periodo")</f>
        <v>0</v>
      </c>
      <c r="W52" s="38">
        <f t="shared" si="0"/>
        <v>1</v>
      </c>
    </row>
    <row r="53" spans="1:23" s="38" customFormat="1" ht="59.95" customHeight="1" x14ac:dyDescent="0.3">
      <c r="A53" s="6" t="s">
        <v>195</v>
      </c>
      <c r="B53" s="6" t="s">
        <v>189</v>
      </c>
      <c r="C53" s="6" t="s">
        <v>223</v>
      </c>
      <c r="D53" s="6" t="s">
        <v>196</v>
      </c>
      <c r="E53" s="6" t="s">
        <v>316</v>
      </c>
      <c r="F53" s="7">
        <v>3</v>
      </c>
      <c r="G53" s="7">
        <v>3</v>
      </c>
      <c r="H53" s="8">
        <v>1</v>
      </c>
      <c r="I53" s="6" t="s">
        <v>28</v>
      </c>
      <c r="J53" s="6"/>
      <c r="K53" s="7"/>
      <c r="L53" s="7"/>
      <c r="M53" s="8" t="s">
        <v>29</v>
      </c>
      <c r="N53" s="6"/>
      <c r="O53" s="6"/>
      <c r="P53" s="7"/>
      <c r="Q53" s="7"/>
      <c r="R53" s="8" t="s">
        <v>29</v>
      </c>
      <c r="S53" s="6"/>
      <c r="T53" s="38">
        <f>+COUNTIF(Tabla133[[#This Row],[Concepto]:[Concepto3]],"Concepto Favorable")</f>
        <v>1</v>
      </c>
      <c r="U53" s="38">
        <f>+COUNTIF(Tabla133[[#This Row],[Concepto]:[Concepto3]],"Concepto No Favorable")</f>
        <v>0</v>
      </c>
      <c r="V53" s="38">
        <f>+COUNTIF(Tabla133[[#This Row],[Concepto]:[Concepto3]],"Sin meta asignada en el periodo")</f>
        <v>0</v>
      </c>
      <c r="W53" s="38">
        <f t="shared" si="0"/>
        <v>1</v>
      </c>
    </row>
    <row r="54" spans="1:23" s="38" customFormat="1" ht="59.95" customHeight="1" x14ac:dyDescent="0.3">
      <c r="A54" s="6" t="s">
        <v>53</v>
      </c>
      <c r="B54" s="6" t="s">
        <v>54</v>
      </c>
      <c r="C54" s="6" t="s">
        <v>223</v>
      </c>
      <c r="D54" s="6" t="s">
        <v>55</v>
      </c>
      <c r="E54" s="6" t="s">
        <v>317</v>
      </c>
      <c r="F54" s="7">
        <v>39</v>
      </c>
      <c r="G54" s="7">
        <v>39</v>
      </c>
      <c r="H54" s="8">
        <v>1</v>
      </c>
      <c r="I54" s="6" t="s">
        <v>28</v>
      </c>
      <c r="J54" s="6"/>
      <c r="K54" s="7"/>
      <c r="L54" s="7"/>
      <c r="M54" s="8" t="s">
        <v>29</v>
      </c>
      <c r="N54" s="6"/>
      <c r="O54" s="6"/>
      <c r="P54" s="7"/>
      <c r="Q54" s="7"/>
      <c r="R54" s="8" t="s">
        <v>29</v>
      </c>
      <c r="S54" s="6"/>
      <c r="T54" s="38">
        <f>+COUNTIF(Tabla133[[#This Row],[Concepto]:[Concepto3]],"Concepto Favorable")</f>
        <v>1</v>
      </c>
      <c r="U54" s="38">
        <f>+COUNTIF(Tabla133[[#This Row],[Concepto]:[Concepto3]],"Concepto No Favorable")</f>
        <v>0</v>
      </c>
      <c r="V54" s="38">
        <f>+COUNTIF(Tabla133[[#This Row],[Concepto]:[Concepto3]],"Sin meta asignada en el periodo")</f>
        <v>0</v>
      </c>
      <c r="W54" s="38">
        <f t="shared" si="0"/>
        <v>1</v>
      </c>
    </row>
    <row r="55" spans="1:23" s="38" customFormat="1" ht="59.95" customHeight="1" x14ac:dyDescent="0.3">
      <c r="A55" s="6" t="s">
        <v>56</v>
      </c>
      <c r="B55" s="6" t="s">
        <v>54</v>
      </c>
      <c r="C55" s="6" t="s">
        <v>223</v>
      </c>
      <c r="D55" s="6" t="s">
        <v>57</v>
      </c>
      <c r="E55" s="6" t="s">
        <v>319</v>
      </c>
      <c r="F55" s="7">
        <v>0</v>
      </c>
      <c r="G55" s="7">
        <v>0</v>
      </c>
      <c r="H55" s="8" t="s">
        <v>29</v>
      </c>
      <c r="I55" s="6" t="s">
        <v>32</v>
      </c>
      <c r="J55" s="6"/>
      <c r="K55" s="7"/>
      <c r="L55" s="7"/>
      <c r="M55" s="8" t="s">
        <v>29</v>
      </c>
      <c r="N55" s="6"/>
      <c r="O55" s="6"/>
      <c r="P55" s="7"/>
      <c r="Q55" s="7"/>
      <c r="R55" s="8" t="s">
        <v>29</v>
      </c>
      <c r="S55" s="6"/>
      <c r="T55" s="38">
        <f>+COUNTIF(Tabla133[[#This Row],[Concepto]:[Concepto3]],"Concepto Favorable")</f>
        <v>0</v>
      </c>
      <c r="U55" s="38">
        <f>+COUNTIF(Tabla133[[#This Row],[Concepto]:[Concepto3]],"Concepto No Favorable")</f>
        <v>0</v>
      </c>
      <c r="V55" s="38">
        <f>+COUNTIF(Tabla133[[#This Row],[Concepto]:[Concepto3]],"Sin meta asignada en el periodo")</f>
        <v>1</v>
      </c>
      <c r="W55" s="38">
        <f t="shared" si="0"/>
        <v>1</v>
      </c>
    </row>
    <row r="56" spans="1:23" s="38" customFormat="1" ht="59.95" customHeight="1" x14ac:dyDescent="0.3">
      <c r="A56" s="6" t="s">
        <v>58</v>
      </c>
      <c r="B56" s="6" t="s">
        <v>54</v>
      </c>
      <c r="C56" s="6" t="s">
        <v>223</v>
      </c>
      <c r="D56" s="6" t="s">
        <v>59</v>
      </c>
      <c r="E56" s="6"/>
      <c r="F56" s="7"/>
      <c r="G56" s="7"/>
      <c r="H56" s="8" t="s">
        <v>29</v>
      </c>
      <c r="I56" s="6"/>
      <c r="J56" s="6" t="s">
        <v>321</v>
      </c>
      <c r="K56" s="7">
        <v>3</v>
      </c>
      <c r="L56" s="7">
        <v>3</v>
      </c>
      <c r="M56" s="8">
        <v>1</v>
      </c>
      <c r="N56" s="6" t="s">
        <v>28</v>
      </c>
      <c r="O56" s="6"/>
      <c r="P56" s="7"/>
      <c r="Q56" s="7"/>
      <c r="R56" s="8" t="s">
        <v>29</v>
      </c>
      <c r="S56" s="6"/>
      <c r="T56" s="38">
        <f>+COUNTIF(Tabla133[[#This Row],[Concepto]:[Concepto3]],"Concepto Favorable")</f>
        <v>1</v>
      </c>
      <c r="U56" s="38">
        <f>+COUNTIF(Tabla133[[#This Row],[Concepto]:[Concepto3]],"Concepto No Favorable")</f>
        <v>0</v>
      </c>
      <c r="V56" s="38">
        <f>+COUNTIF(Tabla133[[#This Row],[Concepto]:[Concepto3]],"Sin meta asignada en el periodo")</f>
        <v>0</v>
      </c>
      <c r="W56" s="38">
        <f t="shared" si="0"/>
        <v>1</v>
      </c>
    </row>
    <row r="57" spans="1:23" s="38" customFormat="1" ht="59.95" customHeight="1" x14ac:dyDescent="0.3">
      <c r="A57" s="6" t="s">
        <v>97</v>
      </c>
      <c r="B57" s="6" t="s">
        <v>95</v>
      </c>
      <c r="C57" s="6" t="s">
        <v>223</v>
      </c>
      <c r="D57" s="6" t="s">
        <v>98</v>
      </c>
      <c r="E57" s="6"/>
      <c r="F57" s="7"/>
      <c r="G57" s="7"/>
      <c r="H57" s="8" t="s">
        <v>29</v>
      </c>
      <c r="I57" s="6"/>
      <c r="J57" s="6" t="s">
        <v>99</v>
      </c>
      <c r="K57" s="7">
        <v>0</v>
      </c>
      <c r="L57" s="7">
        <v>0</v>
      </c>
      <c r="M57" s="8" t="s">
        <v>29</v>
      </c>
      <c r="N57" s="6" t="s">
        <v>28</v>
      </c>
      <c r="O57" s="6"/>
      <c r="P57" s="7"/>
      <c r="Q57" s="7"/>
      <c r="R57" s="8" t="s">
        <v>29</v>
      </c>
      <c r="S57" s="6"/>
      <c r="T57" s="38">
        <f>+COUNTIF(Tabla133[[#This Row],[Concepto]:[Concepto3]],"Concepto Favorable")</f>
        <v>1</v>
      </c>
      <c r="U57" s="38">
        <f>+COUNTIF(Tabla133[[#This Row],[Concepto]:[Concepto3]],"Concepto No Favorable")</f>
        <v>0</v>
      </c>
      <c r="V57" s="38">
        <f>+COUNTIF(Tabla133[[#This Row],[Concepto]:[Concepto3]],"Sin meta asignada en el periodo")</f>
        <v>0</v>
      </c>
      <c r="W57" s="38">
        <f t="shared" si="0"/>
        <v>1</v>
      </c>
    </row>
    <row r="58" spans="1:23" s="38" customFormat="1" ht="59.95" customHeight="1" x14ac:dyDescent="0.3">
      <c r="A58" s="6" t="s">
        <v>104</v>
      </c>
      <c r="B58" s="6" t="s">
        <v>105</v>
      </c>
      <c r="C58" s="6" t="s">
        <v>223</v>
      </c>
      <c r="D58" s="6" t="s">
        <v>106</v>
      </c>
      <c r="E58" s="6" t="s">
        <v>343</v>
      </c>
      <c r="F58" s="7">
        <v>47</v>
      </c>
      <c r="G58" s="7">
        <v>47</v>
      </c>
      <c r="H58" s="8">
        <v>1</v>
      </c>
      <c r="I58" s="6" t="s">
        <v>28</v>
      </c>
      <c r="J58" s="6" t="s">
        <v>344</v>
      </c>
      <c r="K58" s="7">
        <v>9</v>
      </c>
      <c r="L58" s="7">
        <v>9</v>
      </c>
      <c r="M58" s="8">
        <v>1</v>
      </c>
      <c r="N58" s="6" t="s">
        <v>28</v>
      </c>
      <c r="O58" s="6"/>
      <c r="P58" s="7"/>
      <c r="Q58" s="7"/>
      <c r="R58" s="8" t="s">
        <v>29</v>
      </c>
      <c r="S58" s="6"/>
      <c r="T58" s="38">
        <f>+COUNTIF(Tabla133[[#This Row],[Concepto]:[Concepto3]],"Concepto Favorable")</f>
        <v>2</v>
      </c>
      <c r="U58" s="38">
        <f>+COUNTIF(Tabla133[[#This Row],[Concepto]:[Concepto3]],"Concepto No Favorable")</f>
        <v>0</v>
      </c>
      <c r="V58" s="38">
        <f>+COUNTIF(Tabla133[[#This Row],[Concepto]:[Concepto3]],"Sin meta asignada en el periodo")</f>
        <v>0</v>
      </c>
      <c r="W58" s="38">
        <f t="shared" si="0"/>
        <v>2</v>
      </c>
    </row>
    <row r="59" spans="1:23" s="38" customFormat="1" ht="59.95" customHeight="1" x14ac:dyDescent="0.3">
      <c r="A59" s="6" t="s">
        <v>109</v>
      </c>
      <c r="B59" s="6" t="s">
        <v>105</v>
      </c>
      <c r="C59" s="6" t="s">
        <v>223</v>
      </c>
      <c r="D59" s="6" t="s">
        <v>276</v>
      </c>
      <c r="E59" s="6" t="s">
        <v>346</v>
      </c>
      <c r="F59" s="7">
        <v>3</v>
      </c>
      <c r="G59" s="7">
        <v>3</v>
      </c>
      <c r="H59" s="8">
        <v>1</v>
      </c>
      <c r="I59" s="6" t="s">
        <v>28</v>
      </c>
      <c r="J59" s="6"/>
      <c r="K59" s="7"/>
      <c r="L59" s="7"/>
      <c r="M59" s="8" t="s">
        <v>29</v>
      </c>
      <c r="N59" s="6"/>
      <c r="O59" s="6"/>
      <c r="P59" s="7"/>
      <c r="Q59" s="7"/>
      <c r="R59" s="8" t="s">
        <v>29</v>
      </c>
      <c r="S59" s="6"/>
      <c r="T59" s="38">
        <f>+COUNTIF(Tabla133[[#This Row],[Concepto]:[Concepto3]],"Concepto Favorable")</f>
        <v>1</v>
      </c>
      <c r="U59" s="38">
        <f>+COUNTIF(Tabla133[[#This Row],[Concepto]:[Concepto3]],"Concepto No Favorable")</f>
        <v>0</v>
      </c>
      <c r="V59" s="38">
        <f>+COUNTIF(Tabla133[[#This Row],[Concepto]:[Concepto3]],"Sin meta asignada en el periodo")</f>
        <v>0</v>
      </c>
      <c r="W59" s="38">
        <f t="shared" si="0"/>
        <v>1</v>
      </c>
    </row>
    <row r="60" spans="1:23" s="38" customFormat="1" ht="59.95" customHeight="1" x14ac:dyDescent="0.3">
      <c r="A60" s="6" t="s">
        <v>110</v>
      </c>
      <c r="B60" s="6" t="s">
        <v>111</v>
      </c>
      <c r="C60" s="6" t="s">
        <v>223</v>
      </c>
      <c r="D60" s="6" t="s">
        <v>112</v>
      </c>
      <c r="E60" s="6" t="s">
        <v>363</v>
      </c>
      <c r="F60" s="7">
        <v>3</v>
      </c>
      <c r="G60" s="7">
        <v>3</v>
      </c>
      <c r="H60" s="8">
        <v>1</v>
      </c>
      <c r="I60" s="6" t="s">
        <v>28</v>
      </c>
      <c r="J60" s="6"/>
      <c r="K60" s="7"/>
      <c r="L60" s="7"/>
      <c r="M60" s="8" t="s">
        <v>29</v>
      </c>
      <c r="N60" s="6"/>
      <c r="O60" s="6"/>
      <c r="P60" s="7"/>
      <c r="Q60" s="7"/>
      <c r="R60" s="8" t="s">
        <v>29</v>
      </c>
      <c r="S60" s="6"/>
      <c r="T60" s="38">
        <f>+COUNTIF(Tabla133[[#This Row],[Concepto]:[Concepto3]],"Concepto Favorable")</f>
        <v>1</v>
      </c>
      <c r="U60" s="38">
        <f>+COUNTIF(Tabla133[[#This Row],[Concepto]:[Concepto3]],"Concepto No Favorable")</f>
        <v>0</v>
      </c>
      <c r="V60" s="38">
        <f>+COUNTIF(Tabla133[[#This Row],[Concepto]:[Concepto3]],"Sin meta asignada en el periodo")</f>
        <v>0</v>
      </c>
      <c r="W60" s="38">
        <f t="shared" si="0"/>
        <v>1</v>
      </c>
    </row>
    <row r="61" spans="1:23" s="38" customFormat="1" ht="59.95" customHeight="1" x14ac:dyDescent="0.3">
      <c r="A61" s="6" t="s">
        <v>114</v>
      </c>
      <c r="B61" s="6" t="s">
        <v>111</v>
      </c>
      <c r="C61" s="6" t="s">
        <v>223</v>
      </c>
      <c r="D61" s="6" t="s">
        <v>220</v>
      </c>
      <c r="E61" s="6"/>
      <c r="F61" s="7"/>
      <c r="G61" s="7"/>
      <c r="H61" s="8" t="s">
        <v>29</v>
      </c>
      <c r="I61" s="6"/>
      <c r="J61" s="6" t="s">
        <v>367</v>
      </c>
      <c r="K61" s="7">
        <v>1</v>
      </c>
      <c r="L61" s="7">
        <v>1</v>
      </c>
      <c r="M61" s="8">
        <v>1</v>
      </c>
      <c r="N61" s="6" t="s">
        <v>28</v>
      </c>
      <c r="O61" s="6"/>
      <c r="P61" s="7"/>
      <c r="Q61" s="7"/>
      <c r="R61" s="8" t="s">
        <v>29</v>
      </c>
      <c r="S61" s="6"/>
      <c r="T61" s="38">
        <f>+COUNTIF(Tabla133[[#This Row],[Concepto]:[Concepto3]],"Concepto Favorable")</f>
        <v>1</v>
      </c>
      <c r="U61" s="38">
        <f>+COUNTIF(Tabla133[[#This Row],[Concepto]:[Concepto3]],"Concepto No Favorable")</f>
        <v>0</v>
      </c>
      <c r="V61" s="38">
        <f>+COUNTIF(Tabla133[[#This Row],[Concepto]:[Concepto3]],"Sin meta asignada en el periodo")</f>
        <v>0</v>
      </c>
      <c r="W61" s="38">
        <f t="shared" si="0"/>
        <v>1</v>
      </c>
    </row>
    <row r="62" spans="1:23" s="38" customFormat="1" ht="59.95" customHeight="1" x14ac:dyDescent="0.3">
      <c r="A62" s="6" t="s">
        <v>70</v>
      </c>
      <c r="B62" s="6" t="s">
        <v>71</v>
      </c>
      <c r="C62" s="6" t="s">
        <v>223</v>
      </c>
      <c r="D62" s="6" t="s">
        <v>72</v>
      </c>
      <c r="E62" s="6" t="s">
        <v>368</v>
      </c>
      <c r="F62" s="7">
        <v>24</v>
      </c>
      <c r="G62" s="7">
        <v>24</v>
      </c>
      <c r="H62" s="8">
        <v>1</v>
      </c>
      <c r="I62" s="6" t="s">
        <v>28</v>
      </c>
      <c r="J62" s="6" t="s">
        <v>73</v>
      </c>
      <c r="K62" s="7">
        <v>1</v>
      </c>
      <c r="L62" s="7">
        <v>1</v>
      </c>
      <c r="M62" s="8">
        <v>1</v>
      </c>
      <c r="N62" s="6" t="s">
        <v>28</v>
      </c>
      <c r="O62" s="6" t="s">
        <v>369</v>
      </c>
      <c r="P62" s="7">
        <v>0</v>
      </c>
      <c r="Q62" s="7">
        <v>1</v>
      </c>
      <c r="R62" s="8" t="s">
        <v>29</v>
      </c>
      <c r="S62" s="6" t="s">
        <v>28</v>
      </c>
      <c r="T62" s="38">
        <f>+COUNTIF(Tabla133[[#This Row],[Concepto]:[Concepto3]],"Concepto Favorable")</f>
        <v>3</v>
      </c>
      <c r="U62" s="38">
        <f>+COUNTIF(Tabla133[[#This Row],[Concepto]:[Concepto3]],"Concepto No Favorable")</f>
        <v>0</v>
      </c>
      <c r="V62" s="38">
        <f>+COUNTIF(Tabla133[[#This Row],[Concepto]:[Concepto3]],"Sin meta asignada en el periodo")</f>
        <v>0</v>
      </c>
      <c r="W62" s="38">
        <f t="shared" si="0"/>
        <v>3</v>
      </c>
    </row>
    <row r="63" spans="1:23" s="38" customFormat="1" ht="59.95" customHeight="1" x14ac:dyDescent="0.3">
      <c r="A63" s="6" t="s">
        <v>74</v>
      </c>
      <c r="B63" s="6" t="s">
        <v>71</v>
      </c>
      <c r="C63" s="6" t="s">
        <v>223</v>
      </c>
      <c r="D63" s="6" t="s">
        <v>75</v>
      </c>
      <c r="E63" s="6" t="s">
        <v>368</v>
      </c>
      <c r="F63" s="7">
        <v>24</v>
      </c>
      <c r="G63" s="7">
        <v>24</v>
      </c>
      <c r="H63" s="8">
        <v>1</v>
      </c>
      <c r="I63" s="6" t="s">
        <v>28</v>
      </c>
      <c r="J63" s="6"/>
      <c r="K63" s="7"/>
      <c r="L63" s="7"/>
      <c r="M63" s="8" t="s">
        <v>29</v>
      </c>
      <c r="N63" s="6"/>
      <c r="O63" s="6" t="s">
        <v>369</v>
      </c>
      <c r="P63" s="7">
        <v>1</v>
      </c>
      <c r="Q63" s="7">
        <v>1</v>
      </c>
      <c r="R63" s="8">
        <v>1</v>
      </c>
      <c r="S63" s="6" t="s">
        <v>28</v>
      </c>
      <c r="T63" s="38">
        <f>+COUNTIF(Tabla133[[#This Row],[Concepto]:[Concepto3]],"Concepto Favorable")</f>
        <v>2</v>
      </c>
      <c r="U63" s="38">
        <f>+COUNTIF(Tabla133[[#This Row],[Concepto]:[Concepto3]],"Concepto No Favorable")</f>
        <v>0</v>
      </c>
      <c r="V63" s="38">
        <f>+COUNTIF(Tabla133[[#This Row],[Concepto]:[Concepto3]],"Sin meta asignada en el periodo")</f>
        <v>0</v>
      </c>
      <c r="W63" s="38">
        <f t="shared" si="0"/>
        <v>2</v>
      </c>
    </row>
    <row r="64" spans="1:23" s="38" customFormat="1" ht="59.95" customHeight="1" x14ac:dyDescent="0.3">
      <c r="A64" s="6" t="s">
        <v>269</v>
      </c>
      <c r="B64" s="6" t="s">
        <v>27</v>
      </c>
      <c r="C64" s="6" t="s">
        <v>224</v>
      </c>
      <c r="D64" s="6" t="s">
        <v>96</v>
      </c>
      <c r="E64" s="6"/>
      <c r="F64" s="7"/>
      <c r="G64" s="7"/>
      <c r="H64" s="8" t="s">
        <v>29</v>
      </c>
      <c r="I64" s="6"/>
      <c r="J64" s="6"/>
      <c r="K64" s="7"/>
      <c r="L64" s="7"/>
      <c r="M64" s="8" t="s">
        <v>29</v>
      </c>
      <c r="N64" s="6"/>
      <c r="O64" s="6" t="s">
        <v>298</v>
      </c>
      <c r="P64" s="7">
        <v>3</v>
      </c>
      <c r="Q64" s="7">
        <v>3</v>
      </c>
      <c r="R64" s="8">
        <v>1</v>
      </c>
      <c r="S64" s="6" t="s">
        <v>28</v>
      </c>
      <c r="T64" s="38">
        <f>+COUNTIF(Tabla133[[#This Row],[Concepto]:[Concepto3]],"Concepto Favorable")</f>
        <v>1</v>
      </c>
      <c r="U64" s="38">
        <f>+COUNTIF(Tabla133[[#This Row],[Concepto]:[Concepto3]],"Concepto No Favorable")</f>
        <v>0</v>
      </c>
      <c r="V64" s="38">
        <f>+COUNTIF(Tabla133[[#This Row],[Concepto]:[Concepto3]],"Sin meta asignada en el periodo")</f>
        <v>0</v>
      </c>
      <c r="W64" s="38">
        <f t="shared" si="0"/>
        <v>1</v>
      </c>
    </row>
    <row r="65" spans="1:23" s="38" customFormat="1" ht="59.95" customHeight="1" x14ac:dyDescent="0.3">
      <c r="A65" s="6" t="s">
        <v>188</v>
      </c>
      <c r="B65" s="6" t="s">
        <v>189</v>
      </c>
      <c r="C65" s="6" t="s">
        <v>224</v>
      </c>
      <c r="D65" s="6" t="s">
        <v>190</v>
      </c>
      <c r="E65" s="6" t="s">
        <v>313</v>
      </c>
      <c r="F65" s="7">
        <v>3</v>
      </c>
      <c r="G65" s="7">
        <v>3</v>
      </c>
      <c r="H65" s="8">
        <v>1</v>
      </c>
      <c r="I65" s="6" t="s">
        <v>28</v>
      </c>
      <c r="J65" s="6"/>
      <c r="K65" s="7"/>
      <c r="L65" s="7"/>
      <c r="M65" s="8" t="s">
        <v>29</v>
      </c>
      <c r="N65" s="6"/>
      <c r="O65" s="6"/>
      <c r="P65" s="7"/>
      <c r="Q65" s="7"/>
      <c r="R65" s="8" t="s">
        <v>29</v>
      </c>
      <c r="S65" s="6"/>
      <c r="T65" s="38">
        <f>+COUNTIF(Tabla133[[#This Row],[Concepto]:[Concepto3]],"Concepto Favorable")</f>
        <v>1</v>
      </c>
      <c r="U65" s="38">
        <f>+COUNTIF(Tabla133[[#This Row],[Concepto]:[Concepto3]],"Concepto No Favorable")</f>
        <v>0</v>
      </c>
      <c r="V65" s="38">
        <f>+COUNTIF(Tabla133[[#This Row],[Concepto]:[Concepto3]],"Sin meta asignada en el periodo")</f>
        <v>0</v>
      </c>
      <c r="W65" s="38">
        <f t="shared" si="0"/>
        <v>1</v>
      </c>
    </row>
    <row r="66" spans="1:23" s="38" customFormat="1" ht="59.95" customHeight="1" x14ac:dyDescent="0.3">
      <c r="A66" s="6" t="s">
        <v>191</v>
      </c>
      <c r="B66" s="6" t="s">
        <v>189</v>
      </c>
      <c r="C66" s="6" t="s">
        <v>224</v>
      </c>
      <c r="D66" s="6" t="s">
        <v>192</v>
      </c>
      <c r="E66" s="6" t="s">
        <v>314</v>
      </c>
      <c r="F66" s="7">
        <v>0</v>
      </c>
      <c r="G66" s="7">
        <v>0</v>
      </c>
      <c r="H66" s="8" t="s">
        <v>29</v>
      </c>
      <c r="I66" s="6" t="s">
        <v>32</v>
      </c>
      <c r="J66" s="6"/>
      <c r="K66" s="7"/>
      <c r="L66" s="7"/>
      <c r="M66" s="8" t="s">
        <v>29</v>
      </c>
      <c r="N66" s="6"/>
      <c r="O66" s="6"/>
      <c r="P66" s="7"/>
      <c r="Q66" s="7"/>
      <c r="R66" s="8" t="s">
        <v>29</v>
      </c>
      <c r="S66" s="6"/>
      <c r="T66" s="38">
        <f>+COUNTIF(Tabla133[[#This Row],[Concepto]:[Concepto3]],"Concepto Favorable")</f>
        <v>0</v>
      </c>
      <c r="U66" s="38">
        <f>+COUNTIF(Tabla133[[#This Row],[Concepto]:[Concepto3]],"Concepto No Favorable")</f>
        <v>0</v>
      </c>
      <c r="V66" s="38">
        <f>+COUNTIF(Tabla133[[#This Row],[Concepto]:[Concepto3]],"Sin meta asignada en el periodo")</f>
        <v>1</v>
      </c>
      <c r="W66" s="38">
        <f t="shared" si="0"/>
        <v>1</v>
      </c>
    </row>
    <row r="67" spans="1:23" s="38" customFormat="1" ht="59.95" customHeight="1" x14ac:dyDescent="0.3">
      <c r="A67" s="6" t="s">
        <v>193</v>
      </c>
      <c r="B67" s="6" t="s">
        <v>189</v>
      </c>
      <c r="C67" s="6" t="s">
        <v>224</v>
      </c>
      <c r="D67" s="6" t="s">
        <v>194</v>
      </c>
      <c r="E67" s="6" t="s">
        <v>315</v>
      </c>
      <c r="F67" s="7">
        <v>0</v>
      </c>
      <c r="G67" s="7">
        <v>0</v>
      </c>
      <c r="H67" s="8" t="s">
        <v>29</v>
      </c>
      <c r="I67" s="6" t="s">
        <v>32</v>
      </c>
      <c r="J67" s="6"/>
      <c r="K67" s="7"/>
      <c r="L67" s="7"/>
      <c r="M67" s="8" t="s">
        <v>29</v>
      </c>
      <c r="N67" s="6"/>
      <c r="O67" s="6"/>
      <c r="P67" s="7"/>
      <c r="Q67" s="7"/>
      <c r="R67" s="8" t="s">
        <v>29</v>
      </c>
      <c r="S67" s="6"/>
      <c r="T67" s="38">
        <f>+COUNTIF(Tabla133[[#This Row],[Concepto]:[Concepto3]],"Concepto Favorable")</f>
        <v>0</v>
      </c>
      <c r="U67" s="38">
        <f>+COUNTIF(Tabla133[[#This Row],[Concepto]:[Concepto3]],"Concepto No Favorable")</f>
        <v>0</v>
      </c>
      <c r="V67" s="38">
        <f>+COUNTIF(Tabla133[[#This Row],[Concepto]:[Concepto3]],"Sin meta asignada en el periodo")</f>
        <v>1</v>
      </c>
      <c r="W67" s="38">
        <f t="shared" si="0"/>
        <v>1</v>
      </c>
    </row>
    <row r="68" spans="1:23" s="38" customFormat="1" ht="59.95" customHeight="1" x14ac:dyDescent="0.3">
      <c r="A68" s="6" t="s">
        <v>195</v>
      </c>
      <c r="B68" s="6" t="s">
        <v>189</v>
      </c>
      <c r="C68" s="6" t="s">
        <v>224</v>
      </c>
      <c r="D68" s="6" t="s">
        <v>196</v>
      </c>
      <c r="E68" s="6" t="s">
        <v>316</v>
      </c>
      <c r="F68" s="7">
        <v>3</v>
      </c>
      <c r="G68" s="7">
        <v>3</v>
      </c>
      <c r="H68" s="8">
        <v>1</v>
      </c>
      <c r="I68" s="6" t="s">
        <v>28</v>
      </c>
      <c r="J68" s="6"/>
      <c r="K68" s="7"/>
      <c r="L68" s="7"/>
      <c r="M68" s="8" t="s">
        <v>29</v>
      </c>
      <c r="N68" s="6"/>
      <c r="O68" s="6"/>
      <c r="P68" s="7"/>
      <c r="Q68" s="7"/>
      <c r="R68" s="8" t="s">
        <v>29</v>
      </c>
      <c r="S68" s="6"/>
      <c r="T68" s="38">
        <f>+COUNTIF(Tabla133[[#This Row],[Concepto]:[Concepto3]],"Concepto Favorable")</f>
        <v>1</v>
      </c>
      <c r="U68" s="38">
        <f>+COUNTIF(Tabla133[[#This Row],[Concepto]:[Concepto3]],"Concepto No Favorable")</f>
        <v>0</v>
      </c>
      <c r="V68" s="38">
        <f>+COUNTIF(Tabla133[[#This Row],[Concepto]:[Concepto3]],"Sin meta asignada en el periodo")</f>
        <v>0</v>
      </c>
      <c r="W68" s="38">
        <f t="shared" si="0"/>
        <v>1</v>
      </c>
    </row>
    <row r="69" spans="1:23" s="38" customFormat="1" ht="59.95" customHeight="1" x14ac:dyDescent="0.3">
      <c r="A69" s="6" t="s">
        <v>53</v>
      </c>
      <c r="B69" s="6" t="s">
        <v>54</v>
      </c>
      <c r="C69" s="6" t="s">
        <v>224</v>
      </c>
      <c r="D69" s="6" t="s">
        <v>55</v>
      </c>
      <c r="E69" s="6" t="s">
        <v>317</v>
      </c>
      <c r="F69" s="7">
        <v>8</v>
      </c>
      <c r="G69" s="7">
        <v>8</v>
      </c>
      <c r="H69" s="8">
        <v>1</v>
      </c>
      <c r="I69" s="6" t="s">
        <v>28</v>
      </c>
      <c r="J69" s="6"/>
      <c r="K69" s="7"/>
      <c r="L69" s="7"/>
      <c r="M69" s="8" t="s">
        <v>29</v>
      </c>
      <c r="N69" s="6"/>
      <c r="O69" s="6"/>
      <c r="P69" s="7"/>
      <c r="Q69" s="7"/>
      <c r="R69" s="8" t="s">
        <v>29</v>
      </c>
      <c r="S69" s="6"/>
      <c r="T69" s="38">
        <f>+COUNTIF(Tabla133[[#This Row],[Concepto]:[Concepto3]],"Concepto Favorable")</f>
        <v>1</v>
      </c>
      <c r="U69" s="38">
        <f>+COUNTIF(Tabla133[[#This Row],[Concepto]:[Concepto3]],"Concepto No Favorable")</f>
        <v>0</v>
      </c>
      <c r="V69" s="38">
        <f>+COUNTIF(Tabla133[[#This Row],[Concepto]:[Concepto3]],"Sin meta asignada en el periodo")</f>
        <v>0</v>
      </c>
      <c r="W69" s="38">
        <f t="shared" ref="W69:W132" si="1">+T69+V69</f>
        <v>1</v>
      </c>
    </row>
    <row r="70" spans="1:23" s="38" customFormat="1" ht="59.95" customHeight="1" x14ac:dyDescent="0.3">
      <c r="A70" s="6" t="s">
        <v>56</v>
      </c>
      <c r="B70" s="6" t="s">
        <v>54</v>
      </c>
      <c r="C70" s="6" t="s">
        <v>224</v>
      </c>
      <c r="D70" s="6" t="s">
        <v>57</v>
      </c>
      <c r="E70" s="6" t="s">
        <v>319</v>
      </c>
      <c r="F70" s="7">
        <v>0</v>
      </c>
      <c r="G70" s="7">
        <v>0</v>
      </c>
      <c r="H70" s="8" t="s">
        <v>29</v>
      </c>
      <c r="I70" s="6" t="s">
        <v>32</v>
      </c>
      <c r="J70" s="6"/>
      <c r="K70" s="7"/>
      <c r="L70" s="7"/>
      <c r="M70" s="8" t="s">
        <v>29</v>
      </c>
      <c r="N70" s="6"/>
      <c r="O70" s="6"/>
      <c r="P70" s="7"/>
      <c r="Q70" s="7"/>
      <c r="R70" s="8" t="s">
        <v>29</v>
      </c>
      <c r="S70" s="6"/>
      <c r="T70" s="38">
        <f>+COUNTIF(Tabla133[[#This Row],[Concepto]:[Concepto3]],"Concepto Favorable")</f>
        <v>0</v>
      </c>
      <c r="U70" s="38">
        <f>+COUNTIF(Tabla133[[#This Row],[Concepto]:[Concepto3]],"Concepto No Favorable")</f>
        <v>0</v>
      </c>
      <c r="V70" s="38">
        <f>+COUNTIF(Tabla133[[#This Row],[Concepto]:[Concepto3]],"Sin meta asignada en el periodo")</f>
        <v>1</v>
      </c>
      <c r="W70" s="38">
        <f t="shared" si="1"/>
        <v>1</v>
      </c>
    </row>
    <row r="71" spans="1:23" s="38" customFormat="1" ht="59.95" customHeight="1" x14ac:dyDescent="0.3">
      <c r="A71" s="6" t="s">
        <v>58</v>
      </c>
      <c r="B71" s="6" t="s">
        <v>54</v>
      </c>
      <c r="C71" s="6" t="s">
        <v>224</v>
      </c>
      <c r="D71" s="6" t="s">
        <v>59</v>
      </c>
      <c r="E71" s="6"/>
      <c r="F71" s="7"/>
      <c r="G71" s="7"/>
      <c r="H71" s="8" t="s">
        <v>29</v>
      </c>
      <c r="I71" s="6"/>
      <c r="J71" s="6" t="s">
        <v>321</v>
      </c>
      <c r="K71" s="7">
        <v>0</v>
      </c>
      <c r="L71" s="7">
        <v>0</v>
      </c>
      <c r="M71" s="8" t="s">
        <v>29</v>
      </c>
      <c r="N71" s="6" t="s">
        <v>32</v>
      </c>
      <c r="O71" s="6"/>
      <c r="P71" s="7"/>
      <c r="Q71" s="7"/>
      <c r="R71" s="8" t="s">
        <v>29</v>
      </c>
      <c r="S71" s="6"/>
      <c r="T71" s="38">
        <f>+COUNTIF(Tabla133[[#This Row],[Concepto]:[Concepto3]],"Concepto Favorable")</f>
        <v>0</v>
      </c>
      <c r="U71" s="38">
        <f>+COUNTIF(Tabla133[[#This Row],[Concepto]:[Concepto3]],"Concepto No Favorable")</f>
        <v>0</v>
      </c>
      <c r="V71" s="38">
        <f>+COUNTIF(Tabla133[[#This Row],[Concepto]:[Concepto3]],"Sin meta asignada en el periodo")</f>
        <v>1</v>
      </c>
      <c r="W71" s="38">
        <f t="shared" si="1"/>
        <v>1</v>
      </c>
    </row>
    <row r="72" spans="1:23" s="38" customFormat="1" ht="59.95" customHeight="1" x14ac:dyDescent="0.3">
      <c r="A72" s="6" t="s">
        <v>97</v>
      </c>
      <c r="B72" s="6" t="s">
        <v>95</v>
      </c>
      <c r="C72" s="6" t="s">
        <v>224</v>
      </c>
      <c r="D72" s="6" t="s">
        <v>98</v>
      </c>
      <c r="E72" s="6"/>
      <c r="F72" s="7"/>
      <c r="G72" s="7"/>
      <c r="H72" s="8" t="s">
        <v>29</v>
      </c>
      <c r="I72" s="6"/>
      <c r="J72" s="6" t="s">
        <v>99</v>
      </c>
      <c r="K72" s="7">
        <v>1</v>
      </c>
      <c r="L72" s="7">
        <v>1</v>
      </c>
      <c r="M72" s="8">
        <v>1</v>
      </c>
      <c r="N72" s="6" t="s">
        <v>28</v>
      </c>
      <c r="O72" s="6"/>
      <c r="P72" s="7"/>
      <c r="Q72" s="7"/>
      <c r="R72" s="8" t="s">
        <v>29</v>
      </c>
      <c r="S72" s="6"/>
      <c r="T72" s="38">
        <f>+COUNTIF(Tabla133[[#This Row],[Concepto]:[Concepto3]],"Concepto Favorable")</f>
        <v>1</v>
      </c>
      <c r="U72" s="38">
        <f>+COUNTIF(Tabla133[[#This Row],[Concepto]:[Concepto3]],"Concepto No Favorable")</f>
        <v>0</v>
      </c>
      <c r="V72" s="38">
        <f>+COUNTIF(Tabla133[[#This Row],[Concepto]:[Concepto3]],"Sin meta asignada en el periodo")</f>
        <v>0</v>
      </c>
      <c r="W72" s="38">
        <f t="shared" si="1"/>
        <v>1</v>
      </c>
    </row>
    <row r="73" spans="1:23" s="38" customFormat="1" ht="59.95" customHeight="1" x14ac:dyDescent="0.3">
      <c r="A73" s="6" t="s">
        <v>104</v>
      </c>
      <c r="B73" s="6" t="s">
        <v>105</v>
      </c>
      <c r="C73" s="6" t="s">
        <v>224</v>
      </c>
      <c r="D73" s="6" t="s">
        <v>106</v>
      </c>
      <c r="E73" s="6" t="s">
        <v>343</v>
      </c>
      <c r="F73" s="7">
        <v>21</v>
      </c>
      <c r="G73" s="7">
        <v>21</v>
      </c>
      <c r="H73" s="8">
        <v>1</v>
      </c>
      <c r="I73" s="6" t="s">
        <v>28</v>
      </c>
      <c r="J73" s="6" t="s">
        <v>344</v>
      </c>
      <c r="K73" s="7">
        <v>3</v>
      </c>
      <c r="L73" s="7">
        <v>3</v>
      </c>
      <c r="M73" s="8">
        <v>1</v>
      </c>
      <c r="N73" s="6" t="s">
        <v>28</v>
      </c>
      <c r="O73" s="6"/>
      <c r="P73" s="7"/>
      <c r="Q73" s="7"/>
      <c r="R73" s="8" t="s">
        <v>29</v>
      </c>
      <c r="S73" s="6"/>
      <c r="T73" s="38">
        <f>+COUNTIF(Tabla133[[#This Row],[Concepto]:[Concepto3]],"Concepto Favorable")</f>
        <v>2</v>
      </c>
      <c r="U73" s="38">
        <f>+COUNTIF(Tabla133[[#This Row],[Concepto]:[Concepto3]],"Concepto No Favorable")</f>
        <v>0</v>
      </c>
      <c r="V73" s="38">
        <f>+COUNTIF(Tabla133[[#This Row],[Concepto]:[Concepto3]],"Sin meta asignada en el periodo")</f>
        <v>0</v>
      </c>
      <c r="W73" s="38">
        <f t="shared" si="1"/>
        <v>2</v>
      </c>
    </row>
    <row r="74" spans="1:23" s="38" customFormat="1" ht="59.95" customHeight="1" x14ac:dyDescent="0.3">
      <c r="A74" s="6" t="s">
        <v>109</v>
      </c>
      <c r="B74" s="6" t="s">
        <v>105</v>
      </c>
      <c r="C74" s="6" t="s">
        <v>224</v>
      </c>
      <c r="D74" s="6" t="s">
        <v>276</v>
      </c>
      <c r="E74" s="6" t="s">
        <v>346</v>
      </c>
      <c r="F74" s="7">
        <v>3</v>
      </c>
      <c r="G74" s="7">
        <v>3</v>
      </c>
      <c r="H74" s="8">
        <v>1</v>
      </c>
      <c r="I74" s="6" t="s">
        <v>28</v>
      </c>
      <c r="J74" s="6"/>
      <c r="K74" s="7"/>
      <c r="L74" s="7"/>
      <c r="M74" s="8" t="s">
        <v>29</v>
      </c>
      <c r="N74" s="6"/>
      <c r="O74" s="6"/>
      <c r="P74" s="7"/>
      <c r="Q74" s="7"/>
      <c r="R74" s="8" t="s">
        <v>29</v>
      </c>
      <c r="S74" s="6"/>
      <c r="T74" s="38">
        <f>+COUNTIF(Tabla133[[#This Row],[Concepto]:[Concepto3]],"Concepto Favorable")</f>
        <v>1</v>
      </c>
      <c r="U74" s="38">
        <f>+COUNTIF(Tabla133[[#This Row],[Concepto]:[Concepto3]],"Concepto No Favorable")</f>
        <v>0</v>
      </c>
      <c r="V74" s="38">
        <f>+COUNTIF(Tabla133[[#This Row],[Concepto]:[Concepto3]],"Sin meta asignada en el periodo")</f>
        <v>0</v>
      </c>
      <c r="W74" s="38">
        <f t="shared" si="1"/>
        <v>1</v>
      </c>
    </row>
    <row r="75" spans="1:23" s="38" customFormat="1" ht="59.95" customHeight="1" x14ac:dyDescent="0.3">
      <c r="A75" s="6" t="s">
        <v>110</v>
      </c>
      <c r="B75" s="6" t="s">
        <v>111</v>
      </c>
      <c r="C75" s="6" t="s">
        <v>224</v>
      </c>
      <c r="D75" s="6" t="s">
        <v>112</v>
      </c>
      <c r="E75" s="6" t="s">
        <v>363</v>
      </c>
      <c r="F75" s="7">
        <v>3</v>
      </c>
      <c r="G75" s="7">
        <v>3</v>
      </c>
      <c r="H75" s="8">
        <v>1</v>
      </c>
      <c r="I75" s="6" t="s">
        <v>28</v>
      </c>
      <c r="J75" s="6"/>
      <c r="K75" s="7"/>
      <c r="L75" s="7"/>
      <c r="M75" s="8" t="s">
        <v>29</v>
      </c>
      <c r="N75" s="6"/>
      <c r="O75" s="6"/>
      <c r="P75" s="7"/>
      <c r="Q75" s="7"/>
      <c r="R75" s="8" t="s">
        <v>29</v>
      </c>
      <c r="S75" s="6"/>
      <c r="T75" s="38">
        <f>+COUNTIF(Tabla133[[#This Row],[Concepto]:[Concepto3]],"Concepto Favorable")</f>
        <v>1</v>
      </c>
      <c r="U75" s="38">
        <f>+COUNTIF(Tabla133[[#This Row],[Concepto]:[Concepto3]],"Concepto No Favorable")</f>
        <v>0</v>
      </c>
      <c r="V75" s="38">
        <f>+COUNTIF(Tabla133[[#This Row],[Concepto]:[Concepto3]],"Sin meta asignada en el periodo")</f>
        <v>0</v>
      </c>
      <c r="W75" s="38">
        <f t="shared" si="1"/>
        <v>1</v>
      </c>
    </row>
    <row r="76" spans="1:23" s="38" customFormat="1" ht="59.95" customHeight="1" x14ac:dyDescent="0.3">
      <c r="A76" s="6" t="s">
        <v>114</v>
      </c>
      <c r="B76" s="6" t="s">
        <v>111</v>
      </c>
      <c r="C76" s="6" t="s">
        <v>224</v>
      </c>
      <c r="D76" s="6" t="s">
        <v>220</v>
      </c>
      <c r="E76" s="6"/>
      <c r="F76" s="7"/>
      <c r="G76" s="7"/>
      <c r="H76" s="8" t="s">
        <v>29</v>
      </c>
      <c r="I76" s="6"/>
      <c r="J76" s="6" t="s">
        <v>367</v>
      </c>
      <c r="K76" s="7">
        <v>9</v>
      </c>
      <c r="L76" s="7">
        <v>9</v>
      </c>
      <c r="M76" s="8">
        <v>1</v>
      </c>
      <c r="N76" s="6" t="s">
        <v>28</v>
      </c>
      <c r="O76" s="6"/>
      <c r="P76" s="7"/>
      <c r="Q76" s="7"/>
      <c r="R76" s="8" t="s">
        <v>29</v>
      </c>
      <c r="S76" s="6"/>
      <c r="T76" s="38">
        <f>+COUNTIF(Tabla133[[#This Row],[Concepto]:[Concepto3]],"Concepto Favorable")</f>
        <v>1</v>
      </c>
      <c r="U76" s="38">
        <f>+COUNTIF(Tabla133[[#This Row],[Concepto]:[Concepto3]],"Concepto No Favorable")</f>
        <v>0</v>
      </c>
      <c r="V76" s="38">
        <f>+COUNTIF(Tabla133[[#This Row],[Concepto]:[Concepto3]],"Sin meta asignada en el periodo")</f>
        <v>0</v>
      </c>
      <c r="W76" s="38">
        <f t="shared" si="1"/>
        <v>1</v>
      </c>
    </row>
    <row r="77" spans="1:23" s="38" customFormat="1" ht="59.95" customHeight="1" x14ac:dyDescent="0.3">
      <c r="A77" s="6" t="s">
        <v>70</v>
      </c>
      <c r="B77" s="6" t="s">
        <v>71</v>
      </c>
      <c r="C77" s="6" t="s">
        <v>224</v>
      </c>
      <c r="D77" s="6" t="s">
        <v>72</v>
      </c>
      <c r="E77" s="6" t="s">
        <v>368</v>
      </c>
      <c r="F77" s="7">
        <v>24</v>
      </c>
      <c r="G77" s="7">
        <v>24</v>
      </c>
      <c r="H77" s="8">
        <v>1</v>
      </c>
      <c r="I77" s="6" t="s">
        <v>28</v>
      </c>
      <c r="J77" s="6" t="s">
        <v>73</v>
      </c>
      <c r="K77" s="7">
        <v>0</v>
      </c>
      <c r="L77" s="7">
        <v>0</v>
      </c>
      <c r="M77" s="8" t="s">
        <v>29</v>
      </c>
      <c r="N77" s="6" t="s">
        <v>32</v>
      </c>
      <c r="O77" s="6" t="s">
        <v>369</v>
      </c>
      <c r="P77" s="7">
        <v>5</v>
      </c>
      <c r="Q77" s="7">
        <v>5</v>
      </c>
      <c r="R77" s="8">
        <v>1</v>
      </c>
      <c r="S77" s="6" t="s">
        <v>28</v>
      </c>
      <c r="T77" s="38">
        <f>+COUNTIF(Tabla133[[#This Row],[Concepto]:[Concepto3]],"Concepto Favorable")</f>
        <v>2</v>
      </c>
      <c r="U77" s="38">
        <f>+COUNTIF(Tabla133[[#This Row],[Concepto]:[Concepto3]],"Concepto No Favorable")</f>
        <v>0</v>
      </c>
      <c r="V77" s="38">
        <f>+COUNTIF(Tabla133[[#This Row],[Concepto]:[Concepto3]],"Sin meta asignada en el periodo")</f>
        <v>1</v>
      </c>
      <c r="W77" s="38">
        <f t="shared" si="1"/>
        <v>3</v>
      </c>
    </row>
    <row r="78" spans="1:23" s="38" customFormat="1" ht="59.95" customHeight="1" x14ac:dyDescent="0.3">
      <c r="A78" s="6" t="s">
        <v>74</v>
      </c>
      <c r="B78" s="6" t="s">
        <v>71</v>
      </c>
      <c r="C78" s="6" t="s">
        <v>224</v>
      </c>
      <c r="D78" s="6" t="s">
        <v>75</v>
      </c>
      <c r="E78" s="6" t="s">
        <v>368</v>
      </c>
      <c r="F78" s="7">
        <v>24</v>
      </c>
      <c r="G78" s="7">
        <v>24</v>
      </c>
      <c r="H78" s="8">
        <v>1</v>
      </c>
      <c r="I78" s="6" t="s">
        <v>28</v>
      </c>
      <c r="J78" s="6"/>
      <c r="K78" s="7"/>
      <c r="L78" s="7"/>
      <c r="M78" s="8" t="s">
        <v>29</v>
      </c>
      <c r="N78" s="6"/>
      <c r="O78" s="6" t="s">
        <v>369</v>
      </c>
      <c r="P78" s="7">
        <v>5</v>
      </c>
      <c r="Q78" s="7">
        <v>5</v>
      </c>
      <c r="R78" s="8">
        <v>1</v>
      </c>
      <c r="S78" s="6" t="s">
        <v>28</v>
      </c>
      <c r="T78" s="38">
        <f>+COUNTIF(Tabla133[[#This Row],[Concepto]:[Concepto3]],"Concepto Favorable")</f>
        <v>2</v>
      </c>
      <c r="U78" s="38">
        <f>+COUNTIF(Tabla133[[#This Row],[Concepto]:[Concepto3]],"Concepto No Favorable")</f>
        <v>0</v>
      </c>
      <c r="V78" s="38">
        <f>+COUNTIF(Tabla133[[#This Row],[Concepto]:[Concepto3]],"Sin meta asignada en el periodo")</f>
        <v>0</v>
      </c>
      <c r="W78" s="38">
        <f t="shared" si="1"/>
        <v>2</v>
      </c>
    </row>
    <row r="79" spans="1:23" s="38" customFormat="1" ht="59.95" customHeight="1" x14ac:dyDescent="0.3">
      <c r="A79" s="6" t="s">
        <v>269</v>
      </c>
      <c r="B79" s="6" t="s">
        <v>27</v>
      </c>
      <c r="C79" s="6" t="s">
        <v>225</v>
      </c>
      <c r="D79" s="6" t="s">
        <v>96</v>
      </c>
      <c r="E79" s="6"/>
      <c r="F79" s="7"/>
      <c r="G79" s="7"/>
      <c r="H79" s="8" t="s">
        <v>29</v>
      </c>
      <c r="I79" s="6"/>
      <c r="J79" s="6"/>
      <c r="K79" s="7"/>
      <c r="L79" s="7"/>
      <c r="M79" s="8" t="s">
        <v>29</v>
      </c>
      <c r="N79" s="6"/>
      <c r="O79" s="6" t="s">
        <v>298</v>
      </c>
      <c r="P79" s="7">
        <v>1</v>
      </c>
      <c r="Q79" s="7">
        <v>1</v>
      </c>
      <c r="R79" s="8">
        <v>1</v>
      </c>
      <c r="S79" s="6" t="s">
        <v>28</v>
      </c>
      <c r="T79" s="38">
        <f>+COUNTIF(Tabla133[[#This Row],[Concepto]:[Concepto3]],"Concepto Favorable")</f>
        <v>1</v>
      </c>
      <c r="U79" s="38">
        <f>+COUNTIF(Tabla133[[#This Row],[Concepto]:[Concepto3]],"Concepto No Favorable")</f>
        <v>0</v>
      </c>
      <c r="V79" s="38">
        <f>+COUNTIF(Tabla133[[#This Row],[Concepto]:[Concepto3]],"Sin meta asignada en el periodo")</f>
        <v>0</v>
      </c>
      <c r="W79" s="38">
        <f t="shared" si="1"/>
        <v>1</v>
      </c>
    </row>
    <row r="80" spans="1:23" s="38" customFormat="1" ht="59.95" customHeight="1" x14ac:dyDescent="0.3">
      <c r="A80" s="11" t="s">
        <v>188</v>
      </c>
      <c r="B80" s="11" t="s">
        <v>189</v>
      </c>
      <c r="C80" s="11" t="s">
        <v>225</v>
      </c>
      <c r="D80" s="11" t="s">
        <v>190</v>
      </c>
      <c r="E80" s="11" t="s">
        <v>313</v>
      </c>
      <c r="F80" s="7">
        <v>1</v>
      </c>
      <c r="G80" s="7">
        <v>1</v>
      </c>
      <c r="H80" s="8">
        <v>1</v>
      </c>
      <c r="I80" s="6" t="s">
        <v>32</v>
      </c>
      <c r="J80" s="11"/>
      <c r="K80" s="12"/>
      <c r="L80" s="12"/>
      <c r="M80" s="13" t="s">
        <v>29</v>
      </c>
      <c r="N80" s="11"/>
      <c r="O80" s="11"/>
      <c r="P80" s="12"/>
      <c r="Q80" s="12"/>
      <c r="R80" s="13" t="s">
        <v>29</v>
      </c>
      <c r="S80" s="11"/>
      <c r="T80" s="38">
        <f>+COUNTIF(Tabla133[[#This Row],[Concepto]:[Concepto3]],"Concepto Favorable")</f>
        <v>0</v>
      </c>
      <c r="U80" s="38">
        <f>+COUNTIF(Tabla133[[#This Row],[Concepto]:[Concepto3]],"Concepto No Favorable")</f>
        <v>0</v>
      </c>
      <c r="V80" s="38">
        <f>+COUNTIF(Tabla133[[#This Row],[Concepto]:[Concepto3]],"Sin meta asignada en el periodo")</f>
        <v>1</v>
      </c>
      <c r="W80" s="38">
        <f t="shared" si="1"/>
        <v>1</v>
      </c>
    </row>
    <row r="81" spans="1:23" s="38" customFormat="1" ht="59.95" customHeight="1" x14ac:dyDescent="0.3">
      <c r="A81" s="6" t="s">
        <v>191</v>
      </c>
      <c r="B81" s="6" t="s">
        <v>189</v>
      </c>
      <c r="C81" s="6" t="s">
        <v>225</v>
      </c>
      <c r="D81" s="6" t="s">
        <v>192</v>
      </c>
      <c r="E81" s="6" t="s">
        <v>314</v>
      </c>
      <c r="F81" s="7">
        <v>3</v>
      </c>
      <c r="G81" s="7">
        <v>3</v>
      </c>
      <c r="H81" s="8">
        <v>1</v>
      </c>
      <c r="I81" s="6" t="s">
        <v>32</v>
      </c>
      <c r="J81" s="6"/>
      <c r="K81" s="7"/>
      <c r="L81" s="7"/>
      <c r="M81" s="8" t="s">
        <v>29</v>
      </c>
      <c r="N81" s="6"/>
      <c r="O81" s="6"/>
      <c r="P81" s="7"/>
      <c r="Q81" s="7"/>
      <c r="R81" s="8" t="s">
        <v>29</v>
      </c>
      <c r="S81" s="6"/>
      <c r="T81" s="38">
        <f>+COUNTIF(Tabla133[[#This Row],[Concepto]:[Concepto3]],"Concepto Favorable")</f>
        <v>0</v>
      </c>
      <c r="U81" s="38">
        <f>+COUNTIF(Tabla133[[#This Row],[Concepto]:[Concepto3]],"Concepto No Favorable")</f>
        <v>0</v>
      </c>
      <c r="V81" s="38">
        <f>+COUNTIF(Tabla133[[#This Row],[Concepto]:[Concepto3]],"Sin meta asignada en el periodo")</f>
        <v>1</v>
      </c>
      <c r="W81" s="38">
        <f t="shared" si="1"/>
        <v>1</v>
      </c>
    </row>
    <row r="82" spans="1:23" s="38" customFormat="1" ht="59.95" customHeight="1" x14ac:dyDescent="0.3">
      <c r="A82" s="6" t="s">
        <v>193</v>
      </c>
      <c r="B82" s="6" t="s">
        <v>189</v>
      </c>
      <c r="C82" s="6" t="s">
        <v>225</v>
      </c>
      <c r="D82" s="6" t="s">
        <v>194</v>
      </c>
      <c r="E82" s="6" t="s">
        <v>315</v>
      </c>
      <c r="F82" s="7">
        <v>0</v>
      </c>
      <c r="G82" s="7">
        <v>0</v>
      </c>
      <c r="H82" s="8" t="s">
        <v>29</v>
      </c>
      <c r="I82" s="6" t="s">
        <v>32</v>
      </c>
      <c r="J82" s="6"/>
      <c r="K82" s="7"/>
      <c r="L82" s="7"/>
      <c r="M82" s="8" t="s">
        <v>29</v>
      </c>
      <c r="N82" s="6"/>
      <c r="O82" s="6"/>
      <c r="P82" s="7"/>
      <c r="Q82" s="7"/>
      <c r="R82" s="8" t="s">
        <v>29</v>
      </c>
      <c r="S82" s="6"/>
      <c r="T82" s="38">
        <f>+COUNTIF(Tabla133[[#This Row],[Concepto]:[Concepto3]],"Concepto Favorable")</f>
        <v>0</v>
      </c>
      <c r="U82" s="38">
        <f>+COUNTIF(Tabla133[[#This Row],[Concepto]:[Concepto3]],"Concepto No Favorable")</f>
        <v>0</v>
      </c>
      <c r="V82" s="38">
        <f>+COUNTIF(Tabla133[[#This Row],[Concepto]:[Concepto3]],"Sin meta asignada en el periodo")</f>
        <v>1</v>
      </c>
      <c r="W82" s="38">
        <f t="shared" si="1"/>
        <v>1</v>
      </c>
    </row>
    <row r="83" spans="1:23" s="38" customFormat="1" ht="59.95" customHeight="1" x14ac:dyDescent="0.3">
      <c r="A83" s="6" t="s">
        <v>195</v>
      </c>
      <c r="B83" s="6" t="s">
        <v>189</v>
      </c>
      <c r="C83" s="6" t="s">
        <v>225</v>
      </c>
      <c r="D83" s="6" t="s">
        <v>196</v>
      </c>
      <c r="E83" s="6" t="s">
        <v>316</v>
      </c>
      <c r="F83" s="7">
        <v>1</v>
      </c>
      <c r="G83" s="7">
        <v>1</v>
      </c>
      <c r="H83" s="8">
        <v>1</v>
      </c>
      <c r="I83" s="6" t="s">
        <v>32</v>
      </c>
      <c r="J83" s="6"/>
      <c r="K83" s="7"/>
      <c r="L83" s="7"/>
      <c r="M83" s="8" t="s">
        <v>29</v>
      </c>
      <c r="N83" s="6"/>
      <c r="O83" s="6"/>
      <c r="P83" s="7"/>
      <c r="Q83" s="7"/>
      <c r="R83" s="8" t="s">
        <v>29</v>
      </c>
      <c r="S83" s="6"/>
      <c r="T83" s="38">
        <f>+COUNTIF(Tabla133[[#This Row],[Concepto]:[Concepto3]],"Concepto Favorable")</f>
        <v>0</v>
      </c>
      <c r="U83" s="38">
        <f>+COUNTIF(Tabla133[[#This Row],[Concepto]:[Concepto3]],"Concepto No Favorable")</f>
        <v>0</v>
      </c>
      <c r="V83" s="38">
        <f>+COUNTIF(Tabla133[[#This Row],[Concepto]:[Concepto3]],"Sin meta asignada en el periodo")</f>
        <v>1</v>
      </c>
      <c r="W83" s="38">
        <f t="shared" si="1"/>
        <v>1</v>
      </c>
    </row>
    <row r="84" spans="1:23" s="38" customFormat="1" ht="59.95" customHeight="1" x14ac:dyDescent="0.3">
      <c r="A84" s="6" t="s">
        <v>53</v>
      </c>
      <c r="B84" s="6" t="s">
        <v>54</v>
      </c>
      <c r="C84" s="6" t="s">
        <v>225</v>
      </c>
      <c r="D84" s="6" t="s">
        <v>55</v>
      </c>
      <c r="E84" s="6" t="s">
        <v>317</v>
      </c>
      <c r="F84" s="7">
        <v>2</v>
      </c>
      <c r="G84" s="7">
        <v>2</v>
      </c>
      <c r="H84" s="8">
        <v>1</v>
      </c>
      <c r="I84" s="6" t="s">
        <v>28</v>
      </c>
      <c r="J84" s="6"/>
      <c r="K84" s="7"/>
      <c r="L84" s="7"/>
      <c r="M84" s="8" t="s">
        <v>29</v>
      </c>
      <c r="N84" s="6"/>
      <c r="O84" s="6"/>
      <c r="P84" s="7"/>
      <c r="Q84" s="7"/>
      <c r="R84" s="8" t="s">
        <v>29</v>
      </c>
      <c r="S84" s="6"/>
      <c r="T84" s="38">
        <f>+COUNTIF(Tabla133[[#This Row],[Concepto]:[Concepto3]],"Concepto Favorable")</f>
        <v>1</v>
      </c>
      <c r="U84" s="38">
        <f>+COUNTIF(Tabla133[[#This Row],[Concepto]:[Concepto3]],"Concepto No Favorable")</f>
        <v>0</v>
      </c>
      <c r="V84" s="38">
        <f>+COUNTIF(Tabla133[[#This Row],[Concepto]:[Concepto3]],"Sin meta asignada en el periodo")</f>
        <v>0</v>
      </c>
      <c r="W84" s="38">
        <f t="shared" si="1"/>
        <v>1</v>
      </c>
    </row>
    <row r="85" spans="1:23" s="38" customFormat="1" ht="59.95" customHeight="1" x14ac:dyDescent="0.3">
      <c r="A85" s="6" t="s">
        <v>56</v>
      </c>
      <c r="B85" s="6" t="s">
        <v>54</v>
      </c>
      <c r="C85" s="6" t="s">
        <v>225</v>
      </c>
      <c r="D85" s="6" t="s">
        <v>57</v>
      </c>
      <c r="E85" s="6" t="s">
        <v>319</v>
      </c>
      <c r="F85" s="7">
        <v>1</v>
      </c>
      <c r="G85" s="7">
        <v>1</v>
      </c>
      <c r="H85" s="8">
        <v>1</v>
      </c>
      <c r="I85" s="6" t="s">
        <v>28</v>
      </c>
      <c r="J85" s="6"/>
      <c r="K85" s="7"/>
      <c r="L85" s="7"/>
      <c r="M85" s="8" t="s">
        <v>29</v>
      </c>
      <c r="N85" s="6"/>
      <c r="O85" s="6"/>
      <c r="P85" s="7"/>
      <c r="Q85" s="7"/>
      <c r="R85" s="8" t="s">
        <v>29</v>
      </c>
      <c r="S85" s="6"/>
      <c r="T85" s="38">
        <f>+COUNTIF(Tabla133[[#This Row],[Concepto]:[Concepto3]],"Concepto Favorable")</f>
        <v>1</v>
      </c>
      <c r="U85" s="38">
        <f>+COUNTIF(Tabla133[[#This Row],[Concepto]:[Concepto3]],"Concepto No Favorable")</f>
        <v>0</v>
      </c>
      <c r="V85" s="38">
        <f>+COUNTIF(Tabla133[[#This Row],[Concepto]:[Concepto3]],"Sin meta asignada en el periodo")</f>
        <v>0</v>
      </c>
      <c r="W85" s="38">
        <f t="shared" si="1"/>
        <v>1</v>
      </c>
    </row>
    <row r="86" spans="1:23" s="38" customFormat="1" ht="59.95" customHeight="1" x14ac:dyDescent="0.3">
      <c r="A86" s="6" t="s">
        <v>58</v>
      </c>
      <c r="B86" s="6" t="s">
        <v>54</v>
      </c>
      <c r="C86" s="6" t="s">
        <v>225</v>
      </c>
      <c r="D86" s="6" t="s">
        <v>59</v>
      </c>
      <c r="E86" s="6"/>
      <c r="F86" s="7"/>
      <c r="G86" s="7"/>
      <c r="H86" s="8" t="s">
        <v>29</v>
      </c>
      <c r="I86" s="6"/>
      <c r="J86" s="6" t="s">
        <v>321</v>
      </c>
      <c r="K86" s="7">
        <v>1</v>
      </c>
      <c r="L86" s="7">
        <v>1</v>
      </c>
      <c r="M86" s="8">
        <v>1</v>
      </c>
      <c r="N86" s="6" t="s">
        <v>28</v>
      </c>
      <c r="O86" s="6"/>
      <c r="P86" s="7"/>
      <c r="Q86" s="7"/>
      <c r="R86" s="8" t="s">
        <v>29</v>
      </c>
      <c r="S86" s="6"/>
      <c r="T86" s="38">
        <f>+COUNTIF(Tabla133[[#This Row],[Concepto]:[Concepto3]],"Concepto Favorable")</f>
        <v>1</v>
      </c>
      <c r="U86" s="38">
        <f>+COUNTIF(Tabla133[[#This Row],[Concepto]:[Concepto3]],"Concepto No Favorable")</f>
        <v>0</v>
      </c>
      <c r="V86" s="38">
        <f>+COUNTIF(Tabla133[[#This Row],[Concepto]:[Concepto3]],"Sin meta asignada en el periodo")</f>
        <v>0</v>
      </c>
      <c r="W86" s="38">
        <f t="shared" si="1"/>
        <v>1</v>
      </c>
    </row>
    <row r="87" spans="1:23" s="38" customFormat="1" ht="59.95" customHeight="1" x14ac:dyDescent="0.3">
      <c r="A87" s="6" t="s">
        <v>97</v>
      </c>
      <c r="B87" s="6" t="s">
        <v>95</v>
      </c>
      <c r="C87" s="6" t="s">
        <v>225</v>
      </c>
      <c r="D87" s="6" t="s">
        <v>98</v>
      </c>
      <c r="E87" s="6"/>
      <c r="F87" s="7"/>
      <c r="G87" s="7"/>
      <c r="H87" s="8" t="s">
        <v>29</v>
      </c>
      <c r="I87" s="6"/>
      <c r="J87" s="6" t="s">
        <v>99</v>
      </c>
      <c r="K87" s="7">
        <v>1</v>
      </c>
      <c r="L87" s="7">
        <v>1</v>
      </c>
      <c r="M87" s="8">
        <v>1</v>
      </c>
      <c r="N87" s="6" t="s">
        <v>28</v>
      </c>
      <c r="O87" s="6"/>
      <c r="P87" s="7"/>
      <c r="Q87" s="7"/>
      <c r="R87" s="8" t="s">
        <v>29</v>
      </c>
      <c r="S87" s="6"/>
      <c r="T87" s="38">
        <f>+COUNTIF(Tabla133[[#This Row],[Concepto]:[Concepto3]],"Concepto Favorable")</f>
        <v>1</v>
      </c>
      <c r="U87" s="38">
        <f>+COUNTIF(Tabla133[[#This Row],[Concepto]:[Concepto3]],"Concepto No Favorable")</f>
        <v>0</v>
      </c>
      <c r="V87" s="38">
        <f>+COUNTIF(Tabla133[[#This Row],[Concepto]:[Concepto3]],"Sin meta asignada en el periodo")</f>
        <v>0</v>
      </c>
      <c r="W87" s="38">
        <f t="shared" si="1"/>
        <v>1</v>
      </c>
    </row>
    <row r="88" spans="1:23" s="38" customFormat="1" ht="59.95" customHeight="1" x14ac:dyDescent="0.3">
      <c r="A88" s="6" t="s">
        <v>104</v>
      </c>
      <c r="B88" s="6" t="s">
        <v>105</v>
      </c>
      <c r="C88" s="6" t="s">
        <v>225</v>
      </c>
      <c r="D88" s="6" t="s">
        <v>106</v>
      </c>
      <c r="E88" s="6" t="s">
        <v>343</v>
      </c>
      <c r="F88" s="7">
        <v>3</v>
      </c>
      <c r="G88" s="7">
        <v>3</v>
      </c>
      <c r="H88" s="8">
        <v>1</v>
      </c>
      <c r="I88" s="6" t="s">
        <v>28</v>
      </c>
      <c r="J88" s="6" t="s">
        <v>344</v>
      </c>
      <c r="K88" s="7">
        <v>0</v>
      </c>
      <c r="L88" s="7">
        <v>0</v>
      </c>
      <c r="M88" s="8" t="s">
        <v>29</v>
      </c>
      <c r="N88" s="6" t="s">
        <v>32</v>
      </c>
      <c r="O88" s="6"/>
      <c r="P88" s="7"/>
      <c r="Q88" s="7"/>
      <c r="R88" s="8" t="s">
        <v>29</v>
      </c>
      <c r="S88" s="6"/>
      <c r="T88" s="38">
        <f>+COUNTIF(Tabla133[[#This Row],[Concepto]:[Concepto3]],"Concepto Favorable")</f>
        <v>1</v>
      </c>
      <c r="U88" s="38">
        <f>+COUNTIF(Tabla133[[#This Row],[Concepto]:[Concepto3]],"Concepto No Favorable")</f>
        <v>0</v>
      </c>
      <c r="V88" s="38">
        <f>+COUNTIF(Tabla133[[#This Row],[Concepto]:[Concepto3]],"Sin meta asignada en el periodo")</f>
        <v>1</v>
      </c>
      <c r="W88" s="38">
        <f t="shared" si="1"/>
        <v>2</v>
      </c>
    </row>
    <row r="89" spans="1:23" s="38" customFormat="1" ht="59.95" customHeight="1" x14ac:dyDescent="0.3">
      <c r="A89" s="6" t="s">
        <v>109</v>
      </c>
      <c r="B89" s="6" t="s">
        <v>105</v>
      </c>
      <c r="C89" s="6" t="s">
        <v>225</v>
      </c>
      <c r="D89" s="6" t="s">
        <v>276</v>
      </c>
      <c r="E89" s="6" t="s">
        <v>346</v>
      </c>
      <c r="F89" s="7">
        <v>1</v>
      </c>
      <c r="G89" s="7">
        <v>1</v>
      </c>
      <c r="H89" s="8">
        <v>1</v>
      </c>
      <c r="I89" s="6" t="s">
        <v>32</v>
      </c>
      <c r="J89" s="6"/>
      <c r="K89" s="7"/>
      <c r="L89" s="7"/>
      <c r="M89" s="8" t="s">
        <v>29</v>
      </c>
      <c r="N89" s="6"/>
      <c r="O89" s="6"/>
      <c r="P89" s="7"/>
      <c r="Q89" s="7"/>
      <c r="R89" s="8" t="s">
        <v>29</v>
      </c>
      <c r="S89" s="6"/>
      <c r="T89" s="38">
        <f>+COUNTIF(Tabla133[[#This Row],[Concepto]:[Concepto3]],"Concepto Favorable")</f>
        <v>0</v>
      </c>
      <c r="U89" s="38">
        <f>+COUNTIF(Tabla133[[#This Row],[Concepto]:[Concepto3]],"Concepto No Favorable")</f>
        <v>0</v>
      </c>
      <c r="V89" s="38">
        <f>+COUNTIF(Tabla133[[#This Row],[Concepto]:[Concepto3]],"Sin meta asignada en el periodo")</f>
        <v>1</v>
      </c>
      <c r="W89" s="38">
        <f t="shared" si="1"/>
        <v>1</v>
      </c>
    </row>
    <row r="90" spans="1:23" s="38" customFormat="1" ht="59.95" customHeight="1" x14ac:dyDescent="0.3">
      <c r="A90" s="6" t="s">
        <v>110</v>
      </c>
      <c r="B90" s="6" t="s">
        <v>111</v>
      </c>
      <c r="C90" s="6" t="s">
        <v>225</v>
      </c>
      <c r="D90" s="6" t="s">
        <v>112</v>
      </c>
      <c r="E90" s="6" t="s">
        <v>363</v>
      </c>
      <c r="F90" s="7">
        <v>3</v>
      </c>
      <c r="G90" s="7">
        <v>3</v>
      </c>
      <c r="H90" s="8">
        <v>1</v>
      </c>
      <c r="I90" s="6" t="s">
        <v>28</v>
      </c>
      <c r="J90" s="6"/>
      <c r="K90" s="7"/>
      <c r="L90" s="7"/>
      <c r="M90" s="8" t="s">
        <v>29</v>
      </c>
      <c r="N90" s="6"/>
      <c r="O90" s="6"/>
      <c r="P90" s="7"/>
      <c r="Q90" s="7"/>
      <c r="R90" s="8" t="s">
        <v>29</v>
      </c>
      <c r="S90" s="6"/>
      <c r="T90" s="38">
        <f>+COUNTIF(Tabla133[[#This Row],[Concepto]:[Concepto3]],"Concepto Favorable")</f>
        <v>1</v>
      </c>
      <c r="U90" s="38">
        <f>+COUNTIF(Tabla133[[#This Row],[Concepto]:[Concepto3]],"Concepto No Favorable")</f>
        <v>0</v>
      </c>
      <c r="V90" s="38">
        <f>+COUNTIF(Tabla133[[#This Row],[Concepto]:[Concepto3]],"Sin meta asignada en el periodo")</f>
        <v>0</v>
      </c>
      <c r="W90" s="38">
        <f t="shared" si="1"/>
        <v>1</v>
      </c>
    </row>
    <row r="91" spans="1:23" s="38" customFormat="1" ht="59.95" customHeight="1" x14ac:dyDescent="0.3">
      <c r="A91" s="6" t="s">
        <v>114</v>
      </c>
      <c r="B91" s="6" t="s">
        <v>111</v>
      </c>
      <c r="C91" s="6" t="s">
        <v>225</v>
      </c>
      <c r="D91" s="6" t="s">
        <v>220</v>
      </c>
      <c r="E91" s="6"/>
      <c r="F91" s="7"/>
      <c r="G91" s="7"/>
      <c r="H91" s="8" t="s">
        <v>29</v>
      </c>
      <c r="I91" s="6"/>
      <c r="J91" s="6" t="s">
        <v>367</v>
      </c>
      <c r="K91" s="7">
        <v>4</v>
      </c>
      <c r="L91" s="7">
        <v>4</v>
      </c>
      <c r="M91" s="8">
        <v>1</v>
      </c>
      <c r="N91" s="6" t="s">
        <v>28</v>
      </c>
      <c r="O91" s="6"/>
      <c r="P91" s="7"/>
      <c r="Q91" s="7"/>
      <c r="R91" s="8" t="s">
        <v>29</v>
      </c>
      <c r="S91" s="6"/>
      <c r="T91" s="38">
        <f>+COUNTIF(Tabla133[[#This Row],[Concepto]:[Concepto3]],"Concepto Favorable")</f>
        <v>1</v>
      </c>
      <c r="U91" s="38">
        <f>+COUNTIF(Tabla133[[#This Row],[Concepto]:[Concepto3]],"Concepto No Favorable")</f>
        <v>0</v>
      </c>
      <c r="V91" s="38">
        <f>+COUNTIF(Tabla133[[#This Row],[Concepto]:[Concepto3]],"Sin meta asignada en el periodo")</f>
        <v>0</v>
      </c>
      <c r="W91" s="38">
        <f t="shared" si="1"/>
        <v>1</v>
      </c>
    </row>
    <row r="92" spans="1:23" s="38" customFormat="1" ht="59.95" customHeight="1" x14ac:dyDescent="0.3">
      <c r="A92" s="6" t="s">
        <v>70</v>
      </c>
      <c r="B92" s="6" t="s">
        <v>71</v>
      </c>
      <c r="C92" s="6" t="s">
        <v>225</v>
      </c>
      <c r="D92" s="6" t="s">
        <v>72</v>
      </c>
      <c r="E92" s="6" t="s">
        <v>368</v>
      </c>
      <c r="F92" s="7">
        <v>25</v>
      </c>
      <c r="G92" s="7">
        <v>25</v>
      </c>
      <c r="H92" s="8">
        <v>1</v>
      </c>
      <c r="I92" s="6" t="s">
        <v>28</v>
      </c>
      <c r="J92" s="6" t="s">
        <v>73</v>
      </c>
      <c r="K92" s="7">
        <v>16</v>
      </c>
      <c r="L92" s="7">
        <v>16</v>
      </c>
      <c r="M92" s="8">
        <v>1</v>
      </c>
      <c r="N92" s="6" t="s">
        <v>28</v>
      </c>
      <c r="O92" s="6" t="s">
        <v>369</v>
      </c>
      <c r="P92" s="7">
        <v>2</v>
      </c>
      <c r="Q92" s="7">
        <v>2</v>
      </c>
      <c r="R92" s="8">
        <v>1</v>
      </c>
      <c r="S92" s="6" t="s">
        <v>28</v>
      </c>
      <c r="T92" s="38">
        <f>+COUNTIF(Tabla133[[#This Row],[Concepto]:[Concepto3]],"Concepto Favorable")</f>
        <v>3</v>
      </c>
      <c r="U92" s="38">
        <f>+COUNTIF(Tabla133[[#This Row],[Concepto]:[Concepto3]],"Concepto No Favorable")</f>
        <v>0</v>
      </c>
      <c r="V92" s="38">
        <f>+COUNTIF(Tabla133[[#This Row],[Concepto]:[Concepto3]],"Sin meta asignada en el periodo")</f>
        <v>0</v>
      </c>
      <c r="W92" s="38">
        <f t="shared" si="1"/>
        <v>3</v>
      </c>
    </row>
    <row r="93" spans="1:23" s="38" customFormat="1" ht="59.95" customHeight="1" x14ac:dyDescent="0.3">
      <c r="A93" s="6" t="s">
        <v>74</v>
      </c>
      <c r="B93" s="6" t="s">
        <v>71</v>
      </c>
      <c r="C93" s="6" t="s">
        <v>225</v>
      </c>
      <c r="D93" s="6" t="s">
        <v>75</v>
      </c>
      <c r="E93" s="6" t="s">
        <v>368</v>
      </c>
      <c r="F93" s="7">
        <v>22</v>
      </c>
      <c r="G93" s="7">
        <v>22</v>
      </c>
      <c r="H93" s="8">
        <v>1</v>
      </c>
      <c r="I93" s="6" t="s">
        <v>28</v>
      </c>
      <c r="J93" s="6"/>
      <c r="K93" s="7"/>
      <c r="L93" s="7"/>
      <c r="M93" s="8" t="s">
        <v>29</v>
      </c>
      <c r="N93" s="6"/>
      <c r="O93" s="6" t="s">
        <v>369</v>
      </c>
      <c r="P93" s="7">
        <v>2</v>
      </c>
      <c r="Q93" s="7">
        <v>2</v>
      </c>
      <c r="R93" s="8">
        <v>1</v>
      </c>
      <c r="S93" s="6" t="s">
        <v>28</v>
      </c>
      <c r="T93" s="38">
        <f>+COUNTIF(Tabla133[[#This Row],[Concepto]:[Concepto3]],"Concepto Favorable")</f>
        <v>2</v>
      </c>
      <c r="U93" s="38">
        <f>+COUNTIF(Tabla133[[#This Row],[Concepto]:[Concepto3]],"Concepto No Favorable")</f>
        <v>0</v>
      </c>
      <c r="V93" s="38">
        <f>+COUNTIF(Tabla133[[#This Row],[Concepto]:[Concepto3]],"Sin meta asignada en el periodo")</f>
        <v>0</v>
      </c>
      <c r="W93" s="38">
        <f t="shared" si="1"/>
        <v>2</v>
      </c>
    </row>
    <row r="94" spans="1:23" s="38" customFormat="1" ht="59.95" customHeight="1" x14ac:dyDescent="0.3">
      <c r="A94" s="6" t="s">
        <v>269</v>
      </c>
      <c r="B94" s="6" t="s">
        <v>27</v>
      </c>
      <c r="C94" s="6" t="s">
        <v>226</v>
      </c>
      <c r="D94" s="6" t="s">
        <v>96</v>
      </c>
      <c r="E94" s="6"/>
      <c r="F94" s="7"/>
      <c r="G94" s="7"/>
      <c r="H94" s="8" t="s">
        <v>29</v>
      </c>
      <c r="I94" s="6"/>
      <c r="J94" s="6"/>
      <c r="K94" s="7"/>
      <c r="L94" s="7"/>
      <c r="M94" s="8" t="s">
        <v>29</v>
      </c>
      <c r="N94" s="6"/>
      <c r="O94" s="6" t="s">
        <v>298</v>
      </c>
      <c r="P94" s="7">
        <v>1</v>
      </c>
      <c r="Q94" s="7">
        <v>1</v>
      </c>
      <c r="R94" s="8">
        <v>1</v>
      </c>
      <c r="S94" s="6" t="s">
        <v>28</v>
      </c>
      <c r="T94" s="38">
        <f>+COUNTIF(Tabla133[[#This Row],[Concepto]:[Concepto3]],"Concepto Favorable")</f>
        <v>1</v>
      </c>
      <c r="U94" s="38">
        <f>+COUNTIF(Tabla133[[#This Row],[Concepto]:[Concepto3]],"Concepto No Favorable")</f>
        <v>0</v>
      </c>
      <c r="V94" s="38">
        <f>+COUNTIF(Tabla133[[#This Row],[Concepto]:[Concepto3]],"Sin meta asignada en el periodo")</f>
        <v>0</v>
      </c>
      <c r="W94" s="38">
        <f t="shared" si="1"/>
        <v>1</v>
      </c>
    </row>
    <row r="95" spans="1:23" s="38" customFormat="1" ht="59.95" customHeight="1" x14ac:dyDescent="0.3">
      <c r="A95" s="6" t="s">
        <v>188</v>
      </c>
      <c r="B95" s="6" t="s">
        <v>189</v>
      </c>
      <c r="C95" s="6" t="s">
        <v>226</v>
      </c>
      <c r="D95" s="6" t="s">
        <v>190</v>
      </c>
      <c r="E95" s="6" t="s">
        <v>313</v>
      </c>
      <c r="F95" s="7">
        <v>3</v>
      </c>
      <c r="G95" s="7">
        <v>3</v>
      </c>
      <c r="H95" s="8">
        <v>1</v>
      </c>
      <c r="I95" s="6" t="s">
        <v>28</v>
      </c>
      <c r="J95" s="6"/>
      <c r="K95" s="7"/>
      <c r="L95" s="7"/>
      <c r="M95" s="8" t="s">
        <v>29</v>
      </c>
      <c r="N95" s="6"/>
      <c r="O95" s="6"/>
      <c r="P95" s="7"/>
      <c r="Q95" s="7"/>
      <c r="R95" s="8" t="s">
        <v>29</v>
      </c>
      <c r="S95" s="6"/>
      <c r="T95" s="38">
        <f>+COUNTIF(Tabla133[[#This Row],[Concepto]:[Concepto3]],"Concepto Favorable")</f>
        <v>1</v>
      </c>
      <c r="U95" s="38">
        <f>+COUNTIF(Tabla133[[#This Row],[Concepto]:[Concepto3]],"Concepto No Favorable")</f>
        <v>0</v>
      </c>
      <c r="V95" s="38">
        <f>+COUNTIF(Tabla133[[#This Row],[Concepto]:[Concepto3]],"Sin meta asignada en el periodo")</f>
        <v>0</v>
      </c>
      <c r="W95" s="38">
        <f t="shared" si="1"/>
        <v>1</v>
      </c>
    </row>
    <row r="96" spans="1:23" s="38" customFormat="1" ht="59.95" customHeight="1" x14ac:dyDescent="0.3">
      <c r="A96" s="6" t="s">
        <v>191</v>
      </c>
      <c r="B96" s="6" t="s">
        <v>189</v>
      </c>
      <c r="C96" s="6" t="s">
        <v>226</v>
      </c>
      <c r="D96" s="6" t="s">
        <v>192</v>
      </c>
      <c r="E96" s="6" t="s">
        <v>314</v>
      </c>
      <c r="F96" s="7">
        <v>6</v>
      </c>
      <c r="G96" s="7">
        <v>6</v>
      </c>
      <c r="H96" s="8">
        <v>1</v>
      </c>
      <c r="I96" s="6" t="s">
        <v>28</v>
      </c>
      <c r="J96" s="6"/>
      <c r="K96" s="7"/>
      <c r="L96" s="7"/>
      <c r="M96" s="8" t="s">
        <v>29</v>
      </c>
      <c r="N96" s="6"/>
      <c r="O96" s="6"/>
      <c r="P96" s="7"/>
      <c r="Q96" s="7"/>
      <c r="R96" s="8" t="s">
        <v>29</v>
      </c>
      <c r="S96" s="6"/>
      <c r="T96" s="38">
        <f>+COUNTIF(Tabla133[[#This Row],[Concepto]:[Concepto3]],"Concepto Favorable")</f>
        <v>1</v>
      </c>
      <c r="U96" s="38">
        <f>+COUNTIF(Tabla133[[#This Row],[Concepto]:[Concepto3]],"Concepto No Favorable")</f>
        <v>0</v>
      </c>
      <c r="V96" s="38">
        <f>+COUNTIF(Tabla133[[#This Row],[Concepto]:[Concepto3]],"Sin meta asignada en el periodo")</f>
        <v>0</v>
      </c>
      <c r="W96" s="38">
        <f t="shared" si="1"/>
        <v>1</v>
      </c>
    </row>
    <row r="97" spans="1:23" s="38" customFormat="1" ht="59.95" customHeight="1" x14ac:dyDescent="0.3">
      <c r="A97" s="6" t="s">
        <v>193</v>
      </c>
      <c r="B97" s="6" t="s">
        <v>189</v>
      </c>
      <c r="C97" s="6" t="s">
        <v>226</v>
      </c>
      <c r="D97" s="6" t="s">
        <v>194</v>
      </c>
      <c r="E97" s="6" t="s">
        <v>315</v>
      </c>
      <c r="F97" s="7">
        <v>0</v>
      </c>
      <c r="G97" s="7">
        <v>0</v>
      </c>
      <c r="H97" s="8" t="s">
        <v>29</v>
      </c>
      <c r="I97" s="6" t="s">
        <v>28</v>
      </c>
      <c r="J97" s="6"/>
      <c r="K97" s="7"/>
      <c r="L97" s="7"/>
      <c r="M97" s="8" t="s">
        <v>29</v>
      </c>
      <c r="N97" s="6"/>
      <c r="O97" s="6"/>
      <c r="P97" s="7"/>
      <c r="Q97" s="7"/>
      <c r="R97" s="8" t="s">
        <v>29</v>
      </c>
      <c r="S97" s="6"/>
      <c r="T97" s="38">
        <f>+COUNTIF(Tabla133[[#This Row],[Concepto]:[Concepto3]],"Concepto Favorable")</f>
        <v>1</v>
      </c>
      <c r="U97" s="38">
        <f>+COUNTIF(Tabla133[[#This Row],[Concepto]:[Concepto3]],"Concepto No Favorable")</f>
        <v>0</v>
      </c>
      <c r="V97" s="38">
        <f>+COUNTIF(Tabla133[[#This Row],[Concepto]:[Concepto3]],"Sin meta asignada en el periodo")</f>
        <v>0</v>
      </c>
      <c r="W97" s="38">
        <f t="shared" si="1"/>
        <v>1</v>
      </c>
    </row>
    <row r="98" spans="1:23" s="38" customFormat="1" ht="59.95" customHeight="1" x14ac:dyDescent="0.3">
      <c r="A98" s="6" t="s">
        <v>195</v>
      </c>
      <c r="B98" s="6" t="s">
        <v>189</v>
      </c>
      <c r="C98" s="6" t="s">
        <v>226</v>
      </c>
      <c r="D98" s="6" t="s">
        <v>196</v>
      </c>
      <c r="E98" s="6" t="s">
        <v>316</v>
      </c>
      <c r="F98" s="7">
        <v>3</v>
      </c>
      <c r="G98" s="7">
        <v>3</v>
      </c>
      <c r="H98" s="8">
        <v>1</v>
      </c>
      <c r="I98" s="6" t="s">
        <v>28</v>
      </c>
      <c r="J98" s="6"/>
      <c r="K98" s="7"/>
      <c r="L98" s="7"/>
      <c r="M98" s="8" t="s">
        <v>29</v>
      </c>
      <c r="N98" s="6"/>
      <c r="O98" s="6"/>
      <c r="P98" s="7"/>
      <c r="Q98" s="7"/>
      <c r="R98" s="8" t="s">
        <v>29</v>
      </c>
      <c r="S98" s="6"/>
      <c r="T98" s="38">
        <f>+COUNTIF(Tabla133[[#This Row],[Concepto]:[Concepto3]],"Concepto Favorable")</f>
        <v>1</v>
      </c>
      <c r="U98" s="38">
        <f>+COUNTIF(Tabla133[[#This Row],[Concepto]:[Concepto3]],"Concepto No Favorable")</f>
        <v>0</v>
      </c>
      <c r="V98" s="38">
        <f>+COUNTIF(Tabla133[[#This Row],[Concepto]:[Concepto3]],"Sin meta asignada en el periodo")</f>
        <v>0</v>
      </c>
      <c r="W98" s="38">
        <f t="shared" si="1"/>
        <v>1</v>
      </c>
    </row>
    <row r="99" spans="1:23" s="38" customFormat="1" ht="59.95" customHeight="1" x14ac:dyDescent="0.3">
      <c r="A99" s="6" t="s">
        <v>53</v>
      </c>
      <c r="B99" s="6" t="s">
        <v>54</v>
      </c>
      <c r="C99" s="6" t="s">
        <v>226</v>
      </c>
      <c r="D99" s="6" t="s">
        <v>55</v>
      </c>
      <c r="E99" s="6" t="s">
        <v>317</v>
      </c>
      <c r="F99" s="7">
        <v>0</v>
      </c>
      <c r="G99" s="7">
        <v>0</v>
      </c>
      <c r="H99" s="8" t="s">
        <v>29</v>
      </c>
      <c r="I99" s="6" t="s">
        <v>28</v>
      </c>
      <c r="J99" s="6"/>
      <c r="K99" s="7"/>
      <c r="L99" s="7"/>
      <c r="M99" s="8" t="s">
        <v>29</v>
      </c>
      <c r="N99" s="6"/>
      <c r="O99" s="6"/>
      <c r="P99" s="7"/>
      <c r="Q99" s="7"/>
      <c r="R99" s="8" t="s">
        <v>29</v>
      </c>
      <c r="S99" s="6"/>
      <c r="T99" s="38">
        <f>+COUNTIF(Tabla133[[#This Row],[Concepto]:[Concepto3]],"Concepto Favorable")</f>
        <v>1</v>
      </c>
      <c r="U99" s="38">
        <f>+COUNTIF(Tabla133[[#This Row],[Concepto]:[Concepto3]],"Concepto No Favorable")</f>
        <v>0</v>
      </c>
      <c r="V99" s="38">
        <f>+COUNTIF(Tabla133[[#This Row],[Concepto]:[Concepto3]],"Sin meta asignada en el periodo")</f>
        <v>0</v>
      </c>
      <c r="W99" s="38">
        <f t="shared" si="1"/>
        <v>1</v>
      </c>
    </row>
    <row r="100" spans="1:23" s="38" customFormat="1" ht="59.95" customHeight="1" x14ac:dyDescent="0.3">
      <c r="A100" s="6" t="s">
        <v>56</v>
      </c>
      <c r="B100" s="6" t="s">
        <v>54</v>
      </c>
      <c r="C100" s="6" t="s">
        <v>226</v>
      </c>
      <c r="D100" s="6" t="s">
        <v>57</v>
      </c>
      <c r="E100" s="6" t="s">
        <v>319</v>
      </c>
      <c r="F100" s="7">
        <v>0</v>
      </c>
      <c r="G100" s="7">
        <v>0</v>
      </c>
      <c r="H100" s="8" t="s">
        <v>29</v>
      </c>
      <c r="I100" s="6" t="s">
        <v>28</v>
      </c>
      <c r="J100" s="6"/>
      <c r="K100" s="7"/>
      <c r="L100" s="7"/>
      <c r="M100" s="8" t="s">
        <v>29</v>
      </c>
      <c r="N100" s="6"/>
      <c r="O100" s="6"/>
      <c r="P100" s="7"/>
      <c r="Q100" s="7"/>
      <c r="R100" s="8" t="s">
        <v>29</v>
      </c>
      <c r="S100" s="6"/>
      <c r="T100" s="38">
        <f>+COUNTIF(Tabla133[[#This Row],[Concepto]:[Concepto3]],"Concepto Favorable")</f>
        <v>1</v>
      </c>
      <c r="U100" s="38">
        <f>+COUNTIF(Tabla133[[#This Row],[Concepto]:[Concepto3]],"Concepto No Favorable")</f>
        <v>0</v>
      </c>
      <c r="V100" s="38">
        <f>+COUNTIF(Tabla133[[#This Row],[Concepto]:[Concepto3]],"Sin meta asignada en el periodo")</f>
        <v>0</v>
      </c>
      <c r="W100" s="38">
        <f t="shared" si="1"/>
        <v>1</v>
      </c>
    </row>
    <row r="101" spans="1:23" s="38" customFormat="1" ht="59.95" customHeight="1" x14ac:dyDescent="0.3">
      <c r="A101" s="6" t="s">
        <v>58</v>
      </c>
      <c r="B101" s="6" t="s">
        <v>54</v>
      </c>
      <c r="C101" s="6" t="s">
        <v>226</v>
      </c>
      <c r="D101" s="6" t="s">
        <v>59</v>
      </c>
      <c r="E101" s="6"/>
      <c r="F101" s="7"/>
      <c r="G101" s="7"/>
      <c r="H101" s="8" t="s">
        <v>29</v>
      </c>
      <c r="I101" s="6"/>
      <c r="J101" s="6" t="s">
        <v>321</v>
      </c>
      <c r="K101" s="7">
        <v>0</v>
      </c>
      <c r="L101" s="7">
        <v>0</v>
      </c>
      <c r="M101" s="8" t="s">
        <v>29</v>
      </c>
      <c r="N101" s="6" t="s">
        <v>28</v>
      </c>
      <c r="O101" s="6"/>
      <c r="P101" s="7"/>
      <c r="Q101" s="7"/>
      <c r="R101" s="8" t="s">
        <v>29</v>
      </c>
      <c r="S101" s="6"/>
      <c r="T101" s="38">
        <f>+COUNTIF(Tabla133[[#This Row],[Concepto]:[Concepto3]],"Concepto Favorable")</f>
        <v>1</v>
      </c>
      <c r="U101" s="38">
        <f>+COUNTIF(Tabla133[[#This Row],[Concepto]:[Concepto3]],"Concepto No Favorable")</f>
        <v>0</v>
      </c>
      <c r="V101" s="38">
        <f>+COUNTIF(Tabla133[[#This Row],[Concepto]:[Concepto3]],"Sin meta asignada en el periodo")</f>
        <v>0</v>
      </c>
      <c r="W101" s="38">
        <f t="shared" si="1"/>
        <v>1</v>
      </c>
    </row>
    <row r="102" spans="1:23" s="38" customFormat="1" ht="59.95" customHeight="1" x14ac:dyDescent="0.3">
      <c r="A102" s="6" t="s">
        <v>97</v>
      </c>
      <c r="B102" s="6" t="s">
        <v>95</v>
      </c>
      <c r="C102" s="6" t="s">
        <v>226</v>
      </c>
      <c r="D102" s="6" t="s">
        <v>98</v>
      </c>
      <c r="E102" s="6"/>
      <c r="F102" s="7"/>
      <c r="G102" s="7"/>
      <c r="H102" s="8" t="s">
        <v>29</v>
      </c>
      <c r="I102" s="6"/>
      <c r="J102" s="6" t="s">
        <v>99</v>
      </c>
      <c r="K102" s="7">
        <v>0</v>
      </c>
      <c r="L102" s="7">
        <v>0</v>
      </c>
      <c r="M102" s="8" t="s">
        <v>29</v>
      </c>
      <c r="N102" s="6" t="s">
        <v>28</v>
      </c>
      <c r="O102" s="6"/>
      <c r="P102" s="7"/>
      <c r="Q102" s="7"/>
      <c r="R102" s="8" t="s">
        <v>29</v>
      </c>
      <c r="S102" s="6"/>
      <c r="T102" s="38">
        <f>+COUNTIF(Tabla133[[#This Row],[Concepto]:[Concepto3]],"Concepto Favorable")</f>
        <v>1</v>
      </c>
      <c r="U102" s="38">
        <f>+COUNTIF(Tabla133[[#This Row],[Concepto]:[Concepto3]],"Concepto No Favorable")</f>
        <v>0</v>
      </c>
      <c r="V102" s="38">
        <f>+COUNTIF(Tabla133[[#This Row],[Concepto]:[Concepto3]],"Sin meta asignada en el periodo")</f>
        <v>0</v>
      </c>
      <c r="W102" s="38">
        <f t="shared" si="1"/>
        <v>1</v>
      </c>
    </row>
    <row r="103" spans="1:23" s="38" customFormat="1" ht="59.95" customHeight="1" x14ac:dyDescent="0.3">
      <c r="A103" s="6" t="s">
        <v>104</v>
      </c>
      <c r="B103" s="6" t="s">
        <v>105</v>
      </c>
      <c r="C103" s="6" t="s">
        <v>226</v>
      </c>
      <c r="D103" s="6" t="s">
        <v>106</v>
      </c>
      <c r="E103" s="6" t="s">
        <v>343</v>
      </c>
      <c r="F103" s="7">
        <v>0</v>
      </c>
      <c r="G103" s="7">
        <v>0</v>
      </c>
      <c r="H103" s="8" t="s">
        <v>29</v>
      </c>
      <c r="I103" s="6" t="s">
        <v>28</v>
      </c>
      <c r="J103" s="6" t="s">
        <v>344</v>
      </c>
      <c r="K103" s="7">
        <v>0</v>
      </c>
      <c r="L103" s="7">
        <v>0</v>
      </c>
      <c r="M103" s="8" t="s">
        <v>29</v>
      </c>
      <c r="N103" s="6" t="s">
        <v>32</v>
      </c>
      <c r="O103" s="6"/>
      <c r="P103" s="7"/>
      <c r="Q103" s="7"/>
      <c r="R103" s="8" t="s">
        <v>29</v>
      </c>
      <c r="S103" s="6"/>
      <c r="T103" s="38">
        <f>+COUNTIF(Tabla133[[#This Row],[Concepto]:[Concepto3]],"Concepto Favorable")</f>
        <v>1</v>
      </c>
      <c r="U103" s="38">
        <f>+COUNTIF(Tabla133[[#This Row],[Concepto]:[Concepto3]],"Concepto No Favorable")</f>
        <v>0</v>
      </c>
      <c r="V103" s="38">
        <f>+COUNTIF(Tabla133[[#This Row],[Concepto]:[Concepto3]],"Sin meta asignada en el periodo")</f>
        <v>1</v>
      </c>
      <c r="W103" s="38">
        <f t="shared" si="1"/>
        <v>2</v>
      </c>
    </row>
    <row r="104" spans="1:23" s="38" customFormat="1" ht="59.95" customHeight="1" x14ac:dyDescent="0.3">
      <c r="A104" s="6" t="s">
        <v>109</v>
      </c>
      <c r="B104" s="6" t="s">
        <v>105</v>
      </c>
      <c r="C104" s="6" t="s">
        <v>226</v>
      </c>
      <c r="D104" s="6" t="s">
        <v>276</v>
      </c>
      <c r="E104" s="6" t="s">
        <v>346</v>
      </c>
      <c r="F104" s="7">
        <v>3</v>
      </c>
      <c r="G104" s="7">
        <v>3</v>
      </c>
      <c r="H104" s="8">
        <v>1</v>
      </c>
      <c r="I104" s="6" t="s">
        <v>28</v>
      </c>
      <c r="J104" s="6"/>
      <c r="K104" s="7"/>
      <c r="L104" s="7"/>
      <c r="M104" s="8" t="s">
        <v>29</v>
      </c>
      <c r="N104" s="6"/>
      <c r="O104" s="6"/>
      <c r="P104" s="7"/>
      <c r="Q104" s="7"/>
      <c r="R104" s="8" t="s">
        <v>29</v>
      </c>
      <c r="S104" s="6"/>
      <c r="T104" s="38">
        <f>+COUNTIF(Tabla133[[#This Row],[Concepto]:[Concepto3]],"Concepto Favorable")</f>
        <v>1</v>
      </c>
      <c r="U104" s="38">
        <f>+COUNTIF(Tabla133[[#This Row],[Concepto]:[Concepto3]],"Concepto No Favorable")</f>
        <v>0</v>
      </c>
      <c r="V104" s="38">
        <f>+COUNTIF(Tabla133[[#This Row],[Concepto]:[Concepto3]],"Sin meta asignada en el periodo")</f>
        <v>0</v>
      </c>
      <c r="W104" s="38">
        <f t="shared" si="1"/>
        <v>1</v>
      </c>
    </row>
    <row r="105" spans="1:23" s="38" customFormat="1" ht="59.95" customHeight="1" x14ac:dyDescent="0.3">
      <c r="A105" s="6" t="s">
        <v>110</v>
      </c>
      <c r="B105" s="6" t="s">
        <v>111</v>
      </c>
      <c r="C105" s="6" t="s">
        <v>226</v>
      </c>
      <c r="D105" s="6" t="s">
        <v>112</v>
      </c>
      <c r="E105" s="6" t="s">
        <v>363</v>
      </c>
      <c r="F105" s="7">
        <v>3</v>
      </c>
      <c r="G105" s="7">
        <v>3</v>
      </c>
      <c r="H105" s="8">
        <v>1</v>
      </c>
      <c r="I105" s="6" t="s">
        <v>28</v>
      </c>
      <c r="J105" s="6"/>
      <c r="K105" s="7"/>
      <c r="L105" s="7"/>
      <c r="M105" s="8" t="s">
        <v>29</v>
      </c>
      <c r="N105" s="6"/>
      <c r="O105" s="6"/>
      <c r="P105" s="7"/>
      <c r="Q105" s="7"/>
      <c r="R105" s="8" t="s">
        <v>29</v>
      </c>
      <c r="S105" s="6"/>
      <c r="T105" s="38">
        <f>+COUNTIF(Tabla133[[#This Row],[Concepto]:[Concepto3]],"Concepto Favorable")</f>
        <v>1</v>
      </c>
      <c r="U105" s="38">
        <f>+COUNTIF(Tabla133[[#This Row],[Concepto]:[Concepto3]],"Concepto No Favorable")</f>
        <v>0</v>
      </c>
      <c r="V105" s="38">
        <f>+COUNTIF(Tabla133[[#This Row],[Concepto]:[Concepto3]],"Sin meta asignada en el periodo")</f>
        <v>0</v>
      </c>
      <c r="W105" s="38">
        <f t="shared" si="1"/>
        <v>1</v>
      </c>
    </row>
    <row r="106" spans="1:23" s="38" customFormat="1" ht="59.95" customHeight="1" x14ac:dyDescent="0.3">
      <c r="A106" s="6" t="s">
        <v>114</v>
      </c>
      <c r="B106" s="6" t="s">
        <v>111</v>
      </c>
      <c r="C106" s="6" t="s">
        <v>226</v>
      </c>
      <c r="D106" s="6" t="s">
        <v>220</v>
      </c>
      <c r="E106" s="6"/>
      <c r="F106" s="7"/>
      <c r="G106" s="7"/>
      <c r="H106" s="8" t="s">
        <v>29</v>
      </c>
      <c r="I106" s="6"/>
      <c r="J106" s="6" t="s">
        <v>367</v>
      </c>
      <c r="K106" s="7">
        <v>0</v>
      </c>
      <c r="L106" s="7">
        <v>0</v>
      </c>
      <c r="M106" s="8" t="s">
        <v>29</v>
      </c>
      <c r="N106" s="6" t="s">
        <v>28</v>
      </c>
      <c r="O106" s="6"/>
      <c r="P106" s="7"/>
      <c r="Q106" s="7"/>
      <c r="R106" s="8" t="s">
        <v>29</v>
      </c>
      <c r="S106" s="6"/>
      <c r="T106" s="38">
        <f>+COUNTIF(Tabla133[[#This Row],[Concepto]:[Concepto3]],"Concepto Favorable")</f>
        <v>1</v>
      </c>
      <c r="U106" s="38">
        <f>+COUNTIF(Tabla133[[#This Row],[Concepto]:[Concepto3]],"Concepto No Favorable")</f>
        <v>0</v>
      </c>
      <c r="V106" s="38">
        <f>+COUNTIF(Tabla133[[#This Row],[Concepto]:[Concepto3]],"Sin meta asignada en el periodo")</f>
        <v>0</v>
      </c>
      <c r="W106" s="38">
        <f t="shared" si="1"/>
        <v>1</v>
      </c>
    </row>
    <row r="107" spans="1:23" s="38" customFormat="1" ht="59.95" customHeight="1" x14ac:dyDescent="0.3">
      <c r="A107" s="6" t="s">
        <v>70</v>
      </c>
      <c r="B107" s="6" t="s">
        <v>71</v>
      </c>
      <c r="C107" s="6" t="s">
        <v>226</v>
      </c>
      <c r="D107" s="6" t="s">
        <v>72</v>
      </c>
      <c r="E107" s="6" t="s">
        <v>368</v>
      </c>
      <c r="F107" s="7">
        <v>24</v>
      </c>
      <c r="G107" s="7">
        <v>24</v>
      </c>
      <c r="H107" s="8">
        <v>1</v>
      </c>
      <c r="I107" s="6" t="s">
        <v>28</v>
      </c>
      <c r="J107" s="6" t="s">
        <v>73</v>
      </c>
      <c r="K107" s="7">
        <v>0</v>
      </c>
      <c r="L107" s="7">
        <v>0</v>
      </c>
      <c r="M107" s="8" t="s">
        <v>29</v>
      </c>
      <c r="N107" s="6" t="s">
        <v>28</v>
      </c>
      <c r="O107" s="6" t="s">
        <v>369</v>
      </c>
      <c r="P107" s="7">
        <v>0</v>
      </c>
      <c r="Q107" s="7">
        <v>0</v>
      </c>
      <c r="R107" s="8" t="s">
        <v>29</v>
      </c>
      <c r="S107" s="6" t="s">
        <v>28</v>
      </c>
      <c r="T107" s="38">
        <f>+COUNTIF(Tabla133[[#This Row],[Concepto]:[Concepto3]],"Concepto Favorable")</f>
        <v>3</v>
      </c>
      <c r="U107" s="38">
        <f>+COUNTIF(Tabla133[[#This Row],[Concepto]:[Concepto3]],"Concepto No Favorable")</f>
        <v>0</v>
      </c>
      <c r="V107" s="38">
        <f>+COUNTIF(Tabla133[[#This Row],[Concepto]:[Concepto3]],"Sin meta asignada en el periodo")</f>
        <v>0</v>
      </c>
      <c r="W107" s="38">
        <f t="shared" si="1"/>
        <v>3</v>
      </c>
    </row>
    <row r="108" spans="1:23" s="38" customFormat="1" ht="59.95" customHeight="1" x14ac:dyDescent="0.3">
      <c r="A108" s="6" t="s">
        <v>74</v>
      </c>
      <c r="B108" s="6" t="s">
        <v>71</v>
      </c>
      <c r="C108" s="6" t="s">
        <v>226</v>
      </c>
      <c r="D108" s="6" t="s">
        <v>75</v>
      </c>
      <c r="E108" s="6" t="s">
        <v>368</v>
      </c>
      <c r="F108" s="7">
        <v>24</v>
      </c>
      <c r="G108" s="7">
        <v>24</v>
      </c>
      <c r="H108" s="8">
        <v>1</v>
      </c>
      <c r="I108" s="6" t="s">
        <v>28</v>
      </c>
      <c r="J108" s="6"/>
      <c r="K108" s="7"/>
      <c r="L108" s="7"/>
      <c r="M108" s="8" t="s">
        <v>29</v>
      </c>
      <c r="N108" s="6"/>
      <c r="O108" s="6" t="s">
        <v>369</v>
      </c>
      <c r="P108" s="7">
        <v>0</v>
      </c>
      <c r="Q108" s="7">
        <v>0</v>
      </c>
      <c r="R108" s="8" t="s">
        <v>29</v>
      </c>
      <c r="S108" s="6" t="s">
        <v>28</v>
      </c>
      <c r="T108" s="38">
        <f>+COUNTIF(Tabla133[[#This Row],[Concepto]:[Concepto3]],"Concepto Favorable")</f>
        <v>2</v>
      </c>
      <c r="U108" s="38">
        <f>+COUNTIF(Tabla133[[#This Row],[Concepto]:[Concepto3]],"Concepto No Favorable")</f>
        <v>0</v>
      </c>
      <c r="V108" s="38">
        <f>+COUNTIF(Tabla133[[#This Row],[Concepto]:[Concepto3]],"Sin meta asignada en el periodo")</f>
        <v>0</v>
      </c>
      <c r="W108" s="38">
        <f t="shared" si="1"/>
        <v>2</v>
      </c>
    </row>
    <row r="109" spans="1:23" s="38" customFormat="1" ht="59.95" customHeight="1" x14ac:dyDescent="0.3">
      <c r="A109" s="6" t="s">
        <v>269</v>
      </c>
      <c r="B109" s="6" t="s">
        <v>27</v>
      </c>
      <c r="C109" s="6" t="s">
        <v>227</v>
      </c>
      <c r="D109" s="6" t="s">
        <v>96</v>
      </c>
      <c r="E109" s="6"/>
      <c r="F109" s="7"/>
      <c r="G109" s="7"/>
      <c r="H109" s="8" t="s">
        <v>29</v>
      </c>
      <c r="I109" s="6"/>
      <c r="J109" s="6"/>
      <c r="K109" s="7"/>
      <c r="L109" s="7"/>
      <c r="M109" s="8" t="s">
        <v>29</v>
      </c>
      <c r="N109" s="6"/>
      <c r="O109" s="6" t="s">
        <v>298</v>
      </c>
      <c r="P109" s="7">
        <v>1</v>
      </c>
      <c r="Q109" s="7">
        <v>1</v>
      </c>
      <c r="R109" s="8">
        <v>1</v>
      </c>
      <c r="S109" s="6" t="s">
        <v>28</v>
      </c>
      <c r="T109" s="38">
        <f>+COUNTIF(Tabla133[[#This Row],[Concepto]:[Concepto3]],"Concepto Favorable")</f>
        <v>1</v>
      </c>
      <c r="U109" s="38">
        <f>+COUNTIF(Tabla133[[#This Row],[Concepto]:[Concepto3]],"Concepto No Favorable")</f>
        <v>0</v>
      </c>
      <c r="V109" s="38">
        <f>+COUNTIF(Tabla133[[#This Row],[Concepto]:[Concepto3]],"Sin meta asignada en el periodo")</f>
        <v>0</v>
      </c>
      <c r="W109" s="38">
        <f t="shared" si="1"/>
        <v>1</v>
      </c>
    </row>
    <row r="110" spans="1:23" s="38" customFormat="1" ht="59.95" customHeight="1" x14ac:dyDescent="0.3">
      <c r="A110" s="6" t="s">
        <v>188</v>
      </c>
      <c r="B110" s="6" t="s">
        <v>189</v>
      </c>
      <c r="C110" s="6" t="s">
        <v>227</v>
      </c>
      <c r="D110" s="6" t="s">
        <v>190</v>
      </c>
      <c r="E110" s="6" t="s">
        <v>313</v>
      </c>
      <c r="F110" s="7">
        <v>3</v>
      </c>
      <c r="G110" s="7">
        <v>3</v>
      </c>
      <c r="H110" s="8">
        <v>1</v>
      </c>
      <c r="I110" s="6" t="s">
        <v>28</v>
      </c>
      <c r="J110" s="6"/>
      <c r="K110" s="7"/>
      <c r="L110" s="7"/>
      <c r="M110" s="8" t="s">
        <v>29</v>
      </c>
      <c r="N110" s="6"/>
      <c r="O110" s="6"/>
      <c r="P110" s="7"/>
      <c r="Q110" s="7"/>
      <c r="R110" s="8" t="s">
        <v>29</v>
      </c>
      <c r="S110" s="6"/>
      <c r="T110" s="38">
        <f>+COUNTIF(Tabla133[[#This Row],[Concepto]:[Concepto3]],"Concepto Favorable")</f>
        <v>1</v>
      </c>
      <c r="U110" s="38">
        <f>+COUNTIF(Tabla133[[#This Row],[Concepto]:[Concepto3]],"Concepto No Favorable")</f>
        <v>0</v>
      </c>
      <c r="V110" s="38">
        <f>+COUNTIF(Tabla133[[#This Row],[Concepto]:[Concepto3]],"Sin meta asignada en el periodo")</f>
        <v>0</v>
      </c>
      <c r="W110" s="38">
        <f t="shared" si="1"/>
        <v>1</v>
      </c>
    </row>
    <row r="111" spans="1:23" s="38" customFormat="1" ht="59.95" customHeight="1" x14ac:dyDescent="0.3">
      <c r="A111" s="6" t="s">
        <v>191</v>
      </c>
      <c r="B111" s="6" t="s">
        <v>189</v>
      </c>
      <c r="C111" s="6" t="s">
        <v>227</v>
      </c>
      <c r="D111" s="6" t="s">
        <v>192</v>
      </c>
      <c r="E111" s="6" t="s">
        <v>314</v>
      </c>
      <c r="F111" s="7">
        <v>6</v>
      </c>
      <c r="G111" s="7">
        <v>6</v>
      </c>
      <c r="H111" s="8">
        <v>1</v>
      </c>
      <c r="I111" s="6" t="s">
        <v>28</v>
      </c>
      <c r="J111" s="6"/>
      <c r="K111" s="7"/>
      <c r="L111" s="7"/>
      <c r="M111" s="8" t="s">
        <v>29</v>
      </c>
      <c r="N111" s="6"/>
      <c r="O111" s="6"/>
      <c r="P111" s="7"/>
      <c r="Q111" s="7"/>
      <c r="R111" s="8" t="s">
        <v>29</v>
      </c>
      <c r="S111" s="6"/>
      <c r="T111" s="38">
        <f>+COUNTIF(Tabla133[[#This Row],[Concepto]:[Concepto3]],"Concepto Favorable")</f>
        <v>1</v>
      </c>
      <c r="U111" s="38">
        <f>+COUNTIF(Tabla133[[#This Row],[Concepto]:[Concepto3]],"Concepto No Favorable")</f>
        <v>0</v>
      </c>
      <c r="V111" s="38">
        <f>+COUNTIF(Tabla133[[#This Row],[Concepto]:[Concepto3]],"Sin meta asignada en el periodo")</f>
        <v>0</v>
      </c>
      <c r="W111" s="38">
        <f t="shared" si="1"/>
        <v>1</v>
      </c>
    </row>
    <row r="112" spans="1:23" s="38" customFormat="1" ht="59.95" customHeight="1" x14ac:dyDescent="0.3">
      <c r="A112" s="6" t="s">
        <v>193</v>
      </c>
      <c r="B112" s="6" t="s">
        <v>189</v>
      </c>
      <c r="C112" s="6" t="s">
        <v>227</v>
      </c>
      <c r="D112" s="6" t="s">
        <v>194</v>
      </c>
      <c r="E112" s="6" t="s">
        <v>315</v>
      </c>
      <c r="F112" s="7">
        <v>2</v>
      </c>
      <c r="G112" s="7">
        <v>2</v>
      </c>
      <c r="H112" s="8">
        <v>1</v>
      </c>
      <c r="I112" s="6" t="s">
        <v>28</v>
      </c>
      <c r="J112" s="6"/>
      <c r="K112" s="7"/>
      <c r="L112" s="7"/>
      <c r="M112" s="8" t="s">
        <v>29</v>
      </c>
      <c r="N112" s="6"/>
      <c r="O112" s="6"/>
      <c r="P112" s="7"/>
      <c r="Q112" s="7"/>
      <c r="R112" s="8" t="s">
        <v>29</v>
      </c>
      <c r="S112" s="6"/>
      <c r="T112" s="38">
        <f>+COUNTIF(Tabla133[[#This Row],[Concepto]:[Concepto3]],"Concepto Favorable")</f>
        <v>1</v>
      </c>
      <c r="U112" s="38">
        <f>+COUNTIF(Tabla133[[#This Row],[Concepto]:[Concepto3]],"Concepto No Favorable")</f>
        <v>0</v>
      </c>
      <c r="V112" s="38">
        <f>+COUNTIF(Tabla133[[#This Row],[Concepto]:[Concepto3]],"Sin meta asignada en el periodo")</f>
        <v>0</v>
      </c>
      <c r="W112" s="38">
        <f t="shared" si="1"/>
        <v>1</v>
      </c>
    </row>
    <row r="113" spans="1:23" s="38" customFormat="1" ht="59.95" customHeight="1" x14ac:dyDescent="0.3">
      <c r="A113" s="6" t="s">
        <v>195</v>
      </c>
      <c r="B113" s="6" t="s">
        <v>189</v>
      </c>
      <c r="C113" s="6" t="s">
        <v>227</v>
      </c>
      <c r="D113" s="6" t="s">
        <v>196</v>
      </c>
      <c r="E113" s="6" t="s">
        <v>316</v>
      </c>
      <c r="F113" s="7">
        <v>3</v>
      </c>
      <c r="G113" s="7">
        <v>3</v>
      </c>
      <c r="H113" s="8">
        <v>1</v>
      </c>
      <c r="I113" s="6" t="s">
        <v>28</v>
      </c>
      <c r="J113" s="6"/>
      <c r="K113" s="7"/>
      <c r="L113" s="7"/>
      <c r="M113" s="8" t="s">
        <v>29</v>
      </c>
      <c r="N113" s="6"/>
      <c r="O113" s="6"/>
      <c r="P113" s="7"/>
      <c r="Q113" s="7"/>
      <c r="R113" s="8" t="s">
        <v>29</v>
      </c>
      <c r="S113" s="6"/>
      <c r="T113" s="38">
        <f>+COUNTIF(Tabla133[[#This Row],[Concepto]:[Concepto3]],"Concepto Favorable")</f>
        <v>1</v>
      </c>
      <c r="U113" s="38">
        <f>+COUNTIF(Tabla133[[#This Row],[Concepto]:[Concepto3]],"Concepto No Favorable")</f>
        <v>0</v>
      </c>
      <c r="V113" s="38">
        <f>+COUNTIF(Tabla133[[#This Row],[Concepto]:[Concepto3]],"Sin meta asignada en el periodo")</f>
        <v>0</v>
      </c>
      <c r="W113" s="38">
        <f t="shared" si="1"/>
        <v>1</v>
      </c>
    </row>
    <row r="114" spans="1:23" s="38" customFormat="1" ht="59.95" customHeight="1" x14ac:dyDescent="0.3">
      <c r="A114" s="6" t="s">
        <v>53</v>
      </c>
      <c r="B114" s="6" t="s">
        <v>54</v>
      </c>
      <c r="C114" s="6" t="s">
        <v>227</v>
      </c>
      <c r="D114" s="6" t="s">
        <v>55</v>
      </c>
      <c r="E114" s="6" t="s">
        <v>317</v>
      </c>
      <c r="F114" s="7">
        <v>1</v>
      </c>
      <c r="G114" s="7">
        <v>1</v>
      </c>
      <c r="H114" s="8">
        <v>1</v>
      </c>
      <c r="I114" s="6" t="s">
        <v>28</v>
      </c>
      <c r="J114" s="6"/>
      <c r="K114" s="7"/>
      <c r="L114" s="7"/>
      <c r="M114" s="8" t="s">
        <v>29</v>
      </c>
      <c r="N114" s="6"/>
      <c r="O114" s="6"/>
      <c r="P114" s="7"/>
      <c r="Q114" s="7"/>
      <c r="R114" s="8" t="s">
        <v>29</v>
      </c>
      <c r="S114" s="6"/>
      <c r="T114" s="38">
        <f>+COUNTIF(Tabla133[[#This Row],[Concepto]:[Concepto3]],"Concepto Favorable")</f>
        <v>1</v>
      </c>
      <c r="U114" s="38">
        <f>+COUNTIF(Tabla133[[#This Row],[Concepto]:[Concepto3]],"Concepto No Favorable")</f>
        <v>0</v>
      </c>
      <c r="V114" s="38">
        <f>+COUNTIF(Tabla133[[#This Row],[Concepto]:[Concepto3]],"Sin meta asignada en el periodo")</f>
        <v>0</v>
      </c>
      <c r="W114" s="38">
        <f t="shared" si="1"/>
        <v>1</v>
      </c>
    </row>
    <row r="115" spans="1:23" s="38" customFormat="1" ht="59.95" customHeight="1" x14ac:dyDescent="0.3">
      <c r="A115" s="6" t="s">
        <v>56</v>
      </c>
      <c r="B115" s="6" t="s">
        <v>54</v>
      </c>
      <c r="C115" s="6" t="s">
        <v>227</v>
      </c>
      <c r="D115" s="6" t="s">
        <v>57</v>
      </c>
      <c r="E115" s="6" t="s">
        <v>319</v>
      </c>
      <c r="F115" s="7">
        <v>0</v>
      </c>
      <c r="G115" s="7">
        <v>0</v>
      </c>
      <c r="H115" s="8" t="s">
        <v>29</v>
      </c>
      <c r="I115" s="6" t="s">
        <v>28</v>
      </c>
      <c r="J115" s="6"/>
      <c r="K115" s="7"/>
      <c r="L115" s="7"/>
      <c r="M115" s="8" t="s">
        <v>29</v>
      </c>
      <c r="N115" s="6"/>
      <c r="O115" s="6"/>
      <c r="P115" s="7"/>
      <c r="Q115" s="7"/>
      <c r="R115" s="8" t="s">
        <v>29</v>
      </c>
      <c r="S115" s="6"/>
      <c r="T115" s="38">
        <f>+COUNTIF(Tabla133[[#This Row],[Concepto]:[Concepto3]],"Concepto Favorable")</f>
        <v>1</v>
      </c>
      <c r="U115" s="38">
        <f>+COUNTIF(Tabla133[[#This Row],[Concepto]:[Concepto3]],"Concepto No Favorable")</f>
        <v>0</v>
      </c>
      <c r="V115" s="38">
        <f>+COUNTIF(Tabla133[[#This Row],[Concepto]:[Concepto3]],"Sin meta asignada en el periodo")</f>
        <v>0</v>
      </c>
      <c r="W115" s="38">
        <f t="shared" si="1"/>
        <v>1</v>
      </c>
    </row>
    <row r="116" spans="1:23" s="38" customFormat="1" ht="59.95" customHeight="1" x14ac:dyDescent="0.3">
      <c r="A116" s="6" t="s">
        <v>58</v>
      </c>
      <c r="B116" s="6" t="s">
        <v>54</v>
      </c>
      <c r="C116" s="6" t="s">
        <v>227</v>
      </c>
      <c r="D116" s="6" t="s">
        <v>59</v>
      </c>
      <c r="E116" s="6"/>
      <c r="F116" s="7"/>
      <c r="G116" s="7"/>
      <c r="H116" s="8" t="s">
        <v>29</v>
      </c>
      <c r="I116" s="6"/>
      <c r="J116" s="6" t="s">
        <v>321</v>
      </c>
      <c r="K116" s="7">
        <v>0</v>
      </c>
      <c r="L116" s="7">
        <v>0</v>
      </c>
      <c r="M116" s="8" t="s">
        <v>29</v>
      </c>
      <c r="N116" s="6" t="s">
        <v>28</v>
      </c>
      <c r="O116" s="6"/>
      <c r="P116" s="7"/>
      <c r="Q116" s="7"/>
      <c r="R116" s="8" t="s">
        <v>29</v>
      </c>
      <c r="S116" s="6"/>
      <c r="T116" s="38">
        <f>+COUNTIF(Tabla133[[#This Row],[Concepto]:[Concepto3]],"Concepto Favorable")</f>
        <v>1</v>
      </c>
      <c r="U116" s="38">
        <f>+COUNTIF(Tabla133[[#This Row],[Concepto]:[Concepto3]],"Concepto No Favorable")</f>
        <v>0</v>
      </c>
      <c r="V116" s="38">
        <f>+COUNTIF(Tabla133[[#This Row],[Concepto]:[Concepto3]],"Sin meta asignada en el periodo")</f>
        <v>0</v>
      </c>
      <c r="W116" s="38">
        <f t="shared" si="1"/>
        <v>1</v>
      </c>
    </row>
    <row r="117" spans="1:23" s="38" customFormat="1" ht="59.95" customHeight="1" x14ac:dyDescent="0.3">
      <c r="A117" s="6" t="s">
        <v>97</v>
      </c>
      <c r="B117" s="6" t="s">
        <v>95</v>
      </c>
      <c r="C117" s="6" t="s">
        <v>227</v>
      </c>
      <c r="D117" s="6" t="s">
        <v>98</v>
      </c>
      <c r="E117" s="6"/>
      <c r="F117" s="7"/>
      <c r="G117" s="7"/>
      <c r="H117" s="8" t="s">
        <v>29</v>
      </c>
      <c r="I117" s="6"/>
      <c r="J117" s="6" t="s">
        <v>99</v>
      </c>
      <c r="K117" s="7">
        <v>1</v>
      </c>
      <c r="L117" s="7">
        <v>1</v>
      </c>
      <c r="M117" s="8">
        <v>1</v>
      </c>
      <c r="N117" s="6" t="s">
        <v>28</v>
      </c>
      <c r="O117" s="6"/>
      <c r="P117" s="7"/>
      <c r="Q117" s="7"/>
      <c r="R117" s="8" t="s">
        <v>29</v>
      </c>
      <c r="S117" s="6"/>
      <c r="T117" s="38">
        <f>+COUNTIF(Tabla133[[#This Row],[Concepto]:[Concepto3]],"Concepto Favorable")</f>
        <v>1</v>
      </c>
      <c r="U117" s="38">
        <f>+COUNTIF(Tabla133[[#This Row],[Concepto]:[Concepto3]],"Concepto No Favorable")</f>
        <v>0</v>
      </c>
      <c r="V117" s="38">
        <f>+COUNTIF(Tabla133[[#This Row],[Concepto]:[Concepto3]],"Sin meta asignada en el periodo")</f>
        <v>0</v>
      </c>
      <c r="W117" s="38">
        <f t="shared" si="1"/>
        <v>1</v>
      </c>
    </row>
    <row r="118" spans="1:23" s="38" customFormat="1" ht="59.95" customHeight="1" x14ac:dyDescent="0.3">
      <c r="A118" s="6" t="s">
        <v>104</v>
      </c>
      <c r="B118" s="6" t="s">
        <v>105</v>
      </c>
      <c r="C118" s="6" t="s">
        <v>227</v>
      </c>
      <c r="D118" s="6" t="s">
        <v>106</v>
      </c>
      <c r="E118" s="6" t="s">
        <v>343</v>
      </c>
      <c r="F118" s="7">
        <v>0</v>
      </c>
      <c r="G118" s="7">
        <v>0</v>
      </c>
      <c r="H118" s="8" t="s">
        <v>29</v>
      </c>
      <c r="I118" s="6" t="s">
        <v>28</v>
      </c>
      <c r="J118" s="6" t="s">
        <v>344</v>
      </c>
      <c r="K118" s="7">
        <v>1</v>
      </c>
      <c r="L118" s="7">
        <v>1</v>
      </c>
      <c r="M118" s="8">
        <v>1</v>
      </c>
      <c r="N118" s="6" t="s">
        <v>28</v>
      </c>
      <c r="O118" s="6"/>
      <c r="P118" s="7"/>
      <c r="Q118" s="7"/>
      <c r="R118" s="8" t="s">
        <v>29</v>
      </c>
      <c r="S118" s="6"/>
      <c r="T118" s="38">
        <f>+COUNTIF(Tabla133[[#This Row],[Concepto]:[Concepto3]],"Concepto Favorable")</f>
        <v>2</v>
      </c>
      <c r="U118" s="38">
        <f>+COUNTIF(Tabla133[[#This Row],[Concepto]:[Concepto3]],"Concepto No Favorable")</f>
        <v>0</v>
      </c>
      <c r="V118" s="38">
        <f>+COUNTIF(Tabla133[[#This Row],[Concepto]:[Concepto3]],"Sin meta asignada en el periodo")</f>
        <v>0</v>
      </c>
      <c r="W118" s="38">
        <f t="shared" si="1"/>
        <v>2</v>
      </c>
    </row>
    <row r="119" spans="1:23" s="38" customFormat="1" ht="59.95" customHeight="1" x14ac:dyDescent="0.3">
      <c r="A119" s="6" t="s">
        <v>109</v>
      </c>
      <c r="B119" s="6" t="s">
        <v>105</v>
      </c>
      <c r="C119" s="6" t="s">
        <v>227</v>
      </c>
      <c r="D119" s="6" t="s">
        <v>276</v>
      </c>
      <c r="E119" s="6" t="s">
        <v>346</v>
      </c>
      <c r="F119" s="7">
        <v>3</v>
      </c>
      <c r="G119" s="7">
        <v>3</v>
      </c>
      <c r="H119" s="8">
        <v>1</v>
      </c>
      <c r="I119" s="6" t="s">
        <v>28</v>
      </c>
      <c r="J119" s="6"/>
      <c r="K119" s="7"/>
      <c r="L119" s="7"/>
      <c r="M119" s="8" t="s">
        <v>29</v>
      </c>
      <c r="N119" s="6"/>
      <c r="O119" s="6"/>
      <c r="P119" s="7"/>
      <c r="Q119" s="7"/>
      <c r="R119" s="8" t="s">
        <v>29</v>
      </c>
      <c r="S119" s="6"/>
      <c r="T119" s="38">
        <f>+COUNTIF(Tabla133[[#This Row],[Concepto]:[Concepto3]],"Concepto Favorable")</f>
        <v>1</v>
      </c>
      <c r="U119" s="38">
        <f>+COUNTIF(Tabla133[[#This Row],[Concepto]:[Concepto3]],"Concepto No Favorable")</f>
        <v>0</v>
      </c>
      <c r="V119" s="38">
        <f>+COUNTIF(Tabla133[[#This Row],[Concepto]:[Concepto3]],"Sin meta asignada en el periodo")</f>
        <v>0</v>
      </c>
      <c r="W119" s="38">
        <f t="shared" si="1"/>
        <v>1</v>
      </c>
    </row>
    <row r="120" spans="1:23" s="38" customFormat="1" ht="59.95" customHeight="1" x14ac:dyDescent="0.3">
      <c r="A120" s="6" t="s">
        <v>110</v>
      </c>
      <c r="B120" s="6" t="s">
        <v>111</v>
      </c>
      <c r="C120" s="6" t="s">
        <v>227</v>
      </c>
      <c r="D120" s="6" t="s">
        <v>112</v>
      </c>
      <c r="E120" s="6" t="s">
        <v>363</v>
      </c>
      <c r="F120" s="7">
        <v>3</v>
      </c>
      <c r="G120" s="7">
        <v>3</v>
      </c>
      <c r="H120" s="8">
        <v>1</v>
      </c>
      <c r="I120" s="6" t="s">
        <v>28</v>
      </c>
      <c r="J120" s="6"/>
      <c r="K120" s="7"/>
      <c r="L120" s="7"/>
      <c r="M120" s="8" t="s">
        <v>29</v>
      </c>
      <c r="N120" s="6"/>
      <c r="O120" s="6"/>
      <c r="P120" s="7"/>
      <c r="Q120" s="7"/>
      <c r="R120" s="8" t="s">
        <v>29</v>
      </c>
      <c r="S120" s="6"/>
      <c r="T120" s="38">
        <f>+COUNTIF(Tabla133[[#This Row],[Concepto]:[Concepto3]],"Concepto Favorable")</f>
        <v>1</v>
      </c>
      <c r="U120" s="38">
        <f>+COUNTIF(Tabla133[[#This Row],[Concepto]:[Concepto3]],"Concepto No Favorable")</f>
        <v>0</v>
      </c>
      <c r="V120" s="38">
        <f>+COUNTIF(Tabla133[[#This Row],[Concepto]:[Concepto3]],"Sin meta asignada en el periodo")</f>
        <v>0</v>
      </c>
      <c r="W120" s="38">
        <f t="shared" si="1"/>
        <v>1</v>
      </c>
    </row>
    <row r="121" spans="1:23" s="38" customFormat="1" ht="59.95" customHeight="1" x14ac:dyDescent="0.3">
      <c r="A121" s="6" t="s">
        <v>114</v>
      </c>
      <c r="B121" s="6" t="s">
        <v>111</v>
      </c>
      <c r="C121" s="6" t="s">
        <v>227</v>
      </c>
      <c r="D121" s="6" t="s">
        <v>220</v>
      </c>
      <c r="E121" s="6"/>
      <c r="F121" s="7"/>
      <c r="G121" s="7"/>
      <c r="H121" s="8" t="s">
        <v>29</v>
      </c>
      <c r="I121" s="6"/>
      <c r="J121" s="6" t="s">
        <v>367</v>
      </c>
      <c r="K121" s="7">
        <v>0</v>
      </c>
      <c r="L121" s="7"/>
      <c r="M121" s="8" t="s">
        <v>29</v>
      </c>
      <c r="N121" s="6" t="s">
        <v>32</v>
      </c>
      <c r="O121" s="6"/>
      <c r="P121" s="7"/>
      <c r="Q121" s="7"/>
      <c r="R121" s="8" t="s">
        <v>29</v>
      </c>
      <c r="S121" s="6"/>
      <c r="T121" s="38">
        <f>+COUNTIF(Tabla133[[#This Row],[Concepto]:[Concepto3]],"Concepto Favorable")</f>
        <v>0</v>
      </c>
      <c r="U121" s="38">
        <f>+COUNTIF(Tabla133[[#This Row],[Concepto]:[Concepto3]],"Concepto No Favorable")</f>
        <v>0</v>
      </c>
      <c r="V121" s="38">
        <f>+COUNTIF(Tabla133[[#This Row],[Concepto]:[Concepto3]],"Sin meta asignada en el periodo")</f>
        <v>1</v>
      </c>
      <c r="W121" s="38">
        <f t="shared" si="1"/>
        <v>1</v>
      </c>
    </row>
    <row r="122" spans="1:23" s="38" customFormat="1" ht="115.55" customHeight="1" x14ac:dyDescent="0.3">
      <c r="A122" s="11" t="s">
        <v>70</v>
      </c>
      <c r="B122" s="11" t="s">
        <v>71</v>
      </c>
      <c r="C122" s="6" t="s">
        <v>227</v>
      </c>
      <c r="D122" s="11" t="s">
        <v>72</v>
      </c>
      <c r="E122" s="6" t="s">
        <v>368</v>
      </c>
      <c r="F122" s="7">
        <v>2</v>
      </c>
      <c r="G122" s="7">
        <v>2</v>
      </c>
      <c r="H122" s="8">
        <v>1</v>
      </c>
      <c r="I122" s="6" t="s">
        <v>28</v>
      </c>
      <c r="J122" s="6" t="s">
        <v>73</v>
      </c>
      <c r="K122" s="7">
        <v>1</v>
      </c>
      <c r="L122" s="7">
        <v>1</v>
      </c>
      <c r="M122" s="8">
        <v>1</v>
      </c>
      <c r="N122" s="6" t="s">
        <v>28</v>
      </c>
      <c r="O122" s="6" t="s">
        <v>369</v>
      </c>
      <c r="P122" s="7">
        <v>2</v>
      </c>
      <c r="Q122" s="7">
        <v>2</v>
      </c>
      <c r="R122" s="8">
        <v>1</v>
      </c>
      <c r="S122" s="6" t="s">
        <v>28</v>
      </c>
      <c r="T122" s="38">
        <f>+COUNTIF(Tabla133[[#This Row],[Concepto]:[Concepto3]],"Concepto Favorable")</f>
        <v>3</v>
      </c>
      <c r="U122" s="38">
        <f>+COUNTIF(Tabla133[[#This Row],[Concepto]:[Concepto3]],"Concepto No Favorable")</f>
        <v>0</v>
      </c>
      <c r="V122" s="38">
        <f>+COUNTIF(Tabla133[[#This Row],[Concepto]:[Concepto3]],"Sin meta asignada en el periodo")</f>
        <v>0</v>
      </c>
      <c r="W122" s="38">
        <f t="shared" si="1"/>
        <v>3</v>
      </c>
    </row>
    <row r="123" spans="1:23" s="38" customFormat="1" ht="59.95" customHeight="1" x14ac:dyDescent="0.3">
      <c r="A123" s="6" t="s">
        <v>74</v>
      </c>
      <c r="B123" s="6" t="s">
        <v>71</v>
      </c>
      <c r="C123" s="6" t="s">
        <v>227</v>
      </c>
      <c r="D123" s="6" t="s">
        <v>75</v>
      </c>
      <c r="E123" s="6" t="s">
        <v>368</v>
      </c>
      <c r="F123" s="7">
        <v>2</v>
      </c>
      <c r="G123" s="7">
        <v>2</v>
      </c>
      <c r="H123" s="8">
        <v>1</v>
      </c>
      <c r="I123" s="6" t="s">
        <v>28</v>
      </c>
      <c r="J123" s="6"/>
      <c r="K123" s="7"/>
      <c r="L123" s="7"/>
      <c r="M123" s="8" t="s">
        <v>29</v>
      </c>
      <c r="N123" s="6"/>
      <c r="O123" s="6" t="s">
        <v>369</v>
      </c>
      <c r="P123" s="7">
        <v>0</v>
      </c>
      <c r="Q123" s="7">
        <v>0</v>
      </c>
      <c r="R123" s="8" t="s">
        <v>29</v>
      </c>
      <c r="S123" s="6" t="s">
        <v>28</v>
      </c>
      <c r="T123" s="38">
        <f>+COUNTIF(Tabla133[[#This Row],[Concepto]:[Concepto3]],"Concepto Favorable")</f>
        <v>2</v>
      </c>
      <c r="U123" s="38">
        <f>+COUNTIF(Tabla133[[#This Row],[Concepto]:[Concepto3]],"Concepto No Favorable")</f>
        <v>0</v>
      </c>
      <c r="V123" s="38">
        <f>+COUNTIF(Tabla133[[#This Row],[Concepto]:[Concepto3]],"Sin meta asignada en el periodo")</f>
        <v>0</v>
      </c>
      <c r="W123" s="38">
        <f t="shared" si="1"/>
        <v>2</v>
      </c>
    </row>
    <row r="124" spans="1:23" s="38" customFormat="1" ht="59.95" customHeight="1" x14ac:dyDescent="0.3">
      <c r="A124" s="6" t="s">
        <v>269</v>
      </c>
      <c r="B124" s="6" t="s">
        <v>27</v>
      </c>
      <c r="C124" s="6" t="s">
        <v>228</v>
      </c>
      <c r="D124" s="6" t="s">
        <v>96</v>
      </c>
      <c r="E124" s="6"/>
      <c r="F124" s="7"/>
      <c r="G124" s="7"/>
      <c r="H124" s="8" t="s">
        <v>29</v>
      </c>
      <c r="I124" s="6"/>
      <c r="J124" s="6"/>
      <c r="K124" s="7"/>
      <c r="L124" s="7"/>
      <c r="M124" s="8" t="s">
        <v>29</v>
      </c>
      <c r="N124" s="6"/>
      <c r="O124" s="6" t="s">
        <v>298</v>
      </c>
      <c r="P124" s="7">
        <v>3</v>
      </c>
      <c r="Q124" s="7">
        <v>3</v>
      </c>
      <c r="R124" s="8">
        <v>1</v>
      </c>
      <c r="S124" s="6" t="s">
        <v>28</v>
      </c>
      <c r="T124" s="38">
        <f>+COUNTIF(Tabla133[[#This Row],[Concepto]:[Concepto3]],"Concepto Favorable")</f>
        <v>1</v>
      </c>
      <c r="U124" s="38">
        <f>+COUNTIF(Tabla133[[#This Row],[Concepto]:[Concepto3]],"Concepto No Favorable")</f>
        <v>0</v>
      </c>
      <c r="V124" s="38">
        <f>+COUNTIF(Tabla133[[#This Row],[Concepto]:[Concepto3]],"Sin meta asignada en el periodo")</f>
        <v>0</v>
      </c>
      <c r="W124" s="38">
        <f t="shared" si="1"/>
        <v>1</v>
      </c>
    </row>
    <row r="125" spans="1:23" s="38" customFormat="1" ht="59.95" customHeight="1" x14ac:dyDescent="0.3">
      <c r="A125" s="6" t="s">
        <v>188</v>
      </c>
      <c r="B125" s="6" t="s">
        <v>189</v>
      </c>
      <c r="C125" s="6" t="s">
        <v>228</v>
      </c>
      <c r="D125" s="6" t="s">
        <v>190</v>
      </c>
      <c r="E125" s="6" t="s">
        <v>313</v>
      </c>
      <c r="F125" s="7">
        <v>3</v>
      </c>
      <c r="G125" s="7">
        <v>3</v>
      </c>
      <c r="H125" s="8">
        <v>1</v>
      </c>
      <c r="I125" s="6" t="s">
        <v>28</v>
      </c>
      <c r="J125" s="6"/>
      <c r="K125" s="7"/>
      <c r="L125" s="7"/>
      <c r="M125" s="8" t="s">
        <v>29</v>
      </c>
      <c r="N125" s="6"/>
      <c r="O125" s="6"/>
      <c r="P125" s="7"/>
      <c r="Q125" s="7"/>
      <c r="R125" s="8" t="s">
        <v>29</v>
      </c>
      <c r="S125" s="6"/>
      <c r="T125" s="38">
        <f>+COUNTIF(Tabla133[[#This Row],[Concepto]:[Concepto3]],"Concepto Favorable")</f>
        <v>1</v>
      </c>
      <c r="U125" s="38">
        <f>+COUNTIF(Tabla133[[#This Row],[Concepto]:[Concepto3]],"Concepto No Favorable")</f>
        <v>0</v>
      </c>
      <c r="V125" s="38">
        <f>+COUNTIF(Tabla133[[#This Row],[Concepto]:[Concepto3]],"Sin meta asignada en el periodo")</f>
        <v>0</v>
      </c>
      <c r="W125" s="38">
        <f t="shared" si="1"/>
        <v>1</v>
      </c>
    </row>
    <row r="126" spans="1:23" s="38" customFormat="1" ht="59.95" customHeight="1" x14ac:dyDescent="0.3">
      <c r="A126" s="6" t="s">
        <v>191</v>
      </c>
      <c r="B126" s="6" t="s">
        <v>189</v>
      </c>
      <c r="C126" s="6" t="s">
        <v>228</v>
      </c>
      <c r="D126" s="6" t="s">
        <v>192</v>
      </c>
      <c r="E126" s="6" t="s">
        <v>314</v>
      </c>
      <c r="F126" s="7">
        <v>0</v>
      </c>
      <c r="G126" s="7">
        <v>0</v>
      </c>
      <c r="H126" s="8" t="s">
        <v>29</v>
      </c>
      <c r="I126" s="6" t="s">
        <v>32</v>
      </c>
      <c r="J126" s="6"/>
      <c r="K126" s="7"/>
      <c r="L126" s="7"/>
      <c r="M126" s="8" t="s">
        <v>29</v>
      </c>
      <c r="N126" s="6"/>
      <c r="O126" s="6"/>
      <c r="P126" s="7"/>
      <c r="Q126" s="7"/>
      <c r="R126" s="8" t="s">
        <v>29</v>
      </c>
      <c r="S126" s="6"/>
      <c r="T126" s="38">
        <f>+COUNTIF(Tabla133[[#This Row],[Concepto]:[Concepto3]],"Concepto Favorable")</f>
        <v>0</v>
      </c>
      <c r="U126" s="38">
        <f>+COUNTIF(Tabla133[[#This Row],[Concepto]:[Concepto3]],"Concepto No Favorable")</f>
        <v>0</v>
      </c>
      <c r="V126" s="38">
        <f>+COUNTIF(Tabla133[[#This Row],[Concepto]:[Concepto3]],"Sin meta asignada en el periodo")</f>
        <v>1</v>
      </c>
      <c r="W126" s="38">
        <f t="shared" si="1"/>
        <v>1</v>
      </c>
    </row>
    <row r="127" spans="1:23" s="38" customFormat="1" ht="59.95" customHeight="1" x14ac:dyDescent="0.3">
      <c r="A127" s="6" t="s">
        <v>193</v>
      </c>
      <c r="B127" s="6" t="s">
        <v>189</v>
      </c>
      <c r="C127" s="6" t="s">
        <v>228</v>
      </c>
      <c r="D127" s="6" t="s">
        <v>194</v>
      </c>
      <c r="E127" s="6" t="s">
        <v>315</v>
      </c>
      <c r="F127" s="7">
        <v>8</v>
      </c>
      <c r="G127" s="7">
        <v>8</v>
      </c>
      <c r="H127" s="8">
        <v>1</v>
      </c>
      <c r="I127" s="6" t="s">
        <v>28</v>
      </c>
      <c r="J127" s="6"/>
      <c r="K127" s="7"/>
      <c r="L127" s="7"/>
      <c r="M127" s="8" t="s">
        <v>29</v>
      </c>
      <c r="N127" s="6"/>
      <c r="O127" s="6"/>
      <c r="P127" s="7"/>
      <c r="Q127" s="7"/>
      <c r="R127" s="8" t="s">
        <v>29</v>
      </c>
      <c r="S127" s="6"/>
      <c r="T127" s="38">
        <f>+COUNTIF(Tabla133[[#This Row],[Concepto]:[Concepto3]],"Concepto Favorable")</f>
        <v>1</v>
      </c>
      <c r="U127" s="38">
        <f>+COUNTIF(Tabla133[[#This Row],[Concepto]:[Concepto3]],"Concepto No Favorable")</f>
        <v>0</v>
      </c>
      <c r="V127" s="38">
        <f>+COUNTIF(Tabla133[[#This Row],[Concepto]:[Concepto3]],"Sin meta asignada en el periodo")</f>
        <v>0</v>
      </c>
      <c r="W127" s="38">
        <f t="shared" si="1"/>
        <v>1</v>
      </c>
    </row>
    <row r="128" spans="1:23" s="38" customFormat="1" ht="83.3" customHeight="1" x14ac:dyDescent="0.3">
      <c r="A128" s="6" t="s">
        <v>195</v>
      </c>
      <c r="B128" s="6" t="s">
        <v>189</v>
      </c>
      <c r="C128" s="6" t="s">
        <v>228</v>
      </c>
      <c r="D128" s="6" t="s">
        <v>196</v>
      </c>
      <c r="E128" s="6" t="s">
        <v>316</v>
      </c>
      <c r="F128" s="7">
        <v>3</v>
      </c>
      <c r="G128" s="7">
        <v>3</v>
      </c>
      <c r="H128" s="8">
        <v>1</v>
      </c>
      <c r="I128" s="6" t="s">
        <v>28</v>
      </c>
      <c r="J128" s="6"/>
      <c r="K128" s="7"/>
      <c r="L128" s="7"/>
      <c r="M128" s="8" t="s">
        <v>29</v>
      </c>
      <c r="N128" s="6"/>
      <c r="O128" s="6"/>
      <c r="P128" s="7"/>
      <c r="Q128" s="7"/>
      <c r="R128" s="8" t="s">
        <v>29</v>
      </c>
      <c r="S128" s="6"/>
      <c r="T128" s="38">
        <f>+COUNTIF(Tabla133[[#This Row],[Concepto]:[Concepto3]],"Concepto Favorable")</f>
        <v>1</v>
      </c>
      <c r="U128" s="38">
        <f>+COUNTIF(Tabla133[[#This Row],[Concepto]:[Concepto3]],"Concepto No Favorable")</f>
        <v>0</v>
      </c>
      <c r="V128" s="38">
        <f>+COUNTIF(Tabla133[[#This Row],[Concepto]:[Concepto3]],"Sin meta asignada en el periodo")</f>
        <v>0</v>
      </c>
      <c r="W128" s="38">
        <f t="shared" si="1"/>
        <v>1</v>
      </c>
    </row>
    <row r="129" spans="1:23" s="38" customFormat="1" ht="59.95" customHeight="1" x14ac:dyDescent="0.3">
      <c r="A129" s="6" t="s">
        <v>53</v>
      </c>
      <c r="B129" s="6" t="s">
        <v>54</v>
      </c>
      <c r="C129" s="6" t="s">
        <v>228</v>
      </c>
      <c r="D129" s="6" t="s">
        <v>55</v>
      </c>
      <c r="E129" s="6" t="s">
        <v>317</v>
      </c>
      <c r="F129" s="7">
        <v>3</v>
      </c>
      <c r="G129" s="7">
        <v>3</v>
      </c>
      <c r="H129" s="8">
        <v>1</v>
      </c>
      <c r="I129" s="6" t="s">
        <v>28</v>
      </c>
      <c r="J129" s="6"/>
      <c r="K129" s="7"/>
      <c r="L129" s="7"/>
      <c r="M129" s="8" t="s">
        <v>29</v>
      </c>
      <c r="N129" s="6"/>
      <c r="O129" s="6"/>
      <c r="P129" s="7"/>
      <c r="Q129" s="7"/>
      <c r="R129" s="8" t="s">
        <v>29</v>
      </c>
      <c r="S129" s="6"/>
      <c r="T129" s="38">
        <f>+COUNTIF(Tabla133[[#This Row],[Concepto]:[Concepto3]],"Concepto Favorable")</f>
        <v>1</v>
      </c>
      <c r="U129" s="38">
        <f>+COUNTIF(Tabla133[[#This Row],[Concepto]:[Concepto3]],"Concepto No Favorable")</f>
        <v>0</v>
      </c>
      <c r="V129" s="38">
        <f>+COUNTIF(Tabla133[[#This Row],[Concepto]:[Concepto3]],"Sin meta asignada en el periodo")</f>
        <v>0</v>
      </c>
      <c r="W129" s="38">
        <f t="shared" si="1"/>
        <v>1</v>
      </c>
    </row>
    <row r="130" spans="1:23" s="38" customFormat="1" ht="59.95" customHeight="1" x14ac:dyDescent="0.3">
      <c r="A130" s="6" t="s">
        <v>56</v>
      </c>
      <c r="B130" s="6" t="s">
        <v>54</v>
      </c>
      <c r="C130" s="6" t="s">
        <v>228</v>
      </c>
      <c r="D130" s="6" t="s">
        <v>57</v>
      </c>
      <c r="E130" s="6" t="s">
        <v>319</v>
      </c>
      <c r="F130" s="7">
        <v>3</v>
      </c>
      <c r="G130" s="7">
        <v>3</v>
      </c>
      <c r="H130" s="8">
        <v>1</v>
      </c>
      <c r="I130" s="6" t="s">
        <v>28</v>
      </c>
      <c r="J130" s="6"/>
      <c r="K130" s="7"/>
      <c r="L130" s="7"/>
      <c r="M130" s="8" t="s">
        <v>29</v>
      </c>
      <c r="N130" s="6"/>
      <c r="O130" s="6"/>
      <c r="P130" s="7"/>
      <c r="Q130" s="7"/>
      <c r="R130" s="8" t="s">
        <v>29</v>
      </c>
      <c r="S130" s="6"/>
      <c r="T130" s="38">
        <f>+COUNTIF(Tabla133[[#This Row],[Concepto]:[Concepto3]],"Concepto Favorable")</f>
        <v>1</v>
      </c>
      <c r="U130" s="38">
        <f>+COUNTIF(Tabla133[[#This Row],[Concepto]:[Concepto3]],"Concepto No Favorable")</f>
        <v>0</v>
      </c>
      <c r="V130" s="38">
        <f>+COUNTIF(Tabla133[[#This Row],[Concepto]:[Concepto3]],"Sin meta asignada en el periodo")</f>
        <v>0</v>
      </c>
      <c r="W130" s="38">
        <f t="shared" si="1"/>
        <v>1</v>
      </c>
    </row>
    <row r="131" spans="1:23" s="38" customFormat="1" ht="59.95" customHeight="1" x14ac:dyDescent="0.3">
      <c r="A131" s="6" t="s">
        <v>58</v>
      </c>
      <c r="B131" s="6" t="s">
        <v>54</v>
      </c>
      <c r="C131" s="6" t="s">
        <v>228</v>
      </c>
      <c r="D131" s="6" t="s">
        <v>59</v>
      </c>
      <c r="E131" s="6"/>
      <c r="F131" s="7"/>
      <c r="G131" s="7"/>
      <c r="H131" s="8" t="s">
        <v>29</v>
      </c>
      <c r="I131" s="6"/>
      <c r="J131" s="6" t="s">
        <v>321</v>
      </c>
      <c r="K131" s="7">
        <v>3</v>
      </c>
      <c r="L131" s="7">
        <v>3</v>
      </c>
      <c r="M131" s="8">
        <v>1</v>
      </c>
      <c r="N131" s="6" t="s">
        <v>28</v>
      </c>
      <c r="O131" s="6"/>
      <c r="P131" s="7"/>
      <c r="Q131" s="7"/>
      <c r="R131" s="8" t="s">
        <v>29</v>
      </c>
      <c r="S131" s="6"/>
      <c r="T131" s="38">
        <f>+COUNTIF(Tabla133[[#This Row],[Concepto]:[Concepto3]],"Concepto Favorable")</f>
        <v>1</v>
      </c>
      <c r="U131" s="38">
        <f>+COUNTIF(Tabla133[[#This Row],[Concepto]:[Concepto3]],"Concepto No Favorable")</f>
        <v>0</v>
      </c>
      <c r="V131" s="38">
        <f>+COUNTIF(Tabla133[[#This Row],[Concepto]:[Concepto3]],"Sin meta asignada en el periodo")</f>
        <v>0</v>
      </c>
      <c r="W131" s="38">
        <f t="shared" si="1"/>
        <v>1</v>
      </c>
    </row>
    <row r="132" spans="1:23" s="38" customFormat="1" ht="59.95" customHeight="1" x14ac:dyDescent="0.3">
      <c r="A132" s="6" t="s">
        <v>97</v>
      </c>
      <c r="B132" s="6" t="s">
        <v>95</v>
      </c>
      <c r="C132" s="6" t="s">
        <v>228</v>
      </c>
      <c r="D132" s="6" t="s">
        <v>98</v>
      </c>
      <c r="E132" s="6"/>
      <c r="F132" s="7"/>
      <c r="G132" s="7"/>
      <c r="H132" s="8" t="s">
        <v>29</v>
      </c>
      <c r="I132" s="6"/>
      <c r="J132" s="6" t="s">
        <v>99</v>
      </c>
      <c r="K132" s="7">
        <v>1</v>
      </c>
      <c r="L132" s="7">
        <v>1</v>
      </c>
      <c r="M132" s="8">
        <v>1</v>
      </c>
      <c r="N132" s="6" t="s">
        <v>28</v>
      </c>
      <c r="O132" s="6"/>
      <c r="P132" s="7"/>
      <c r="Q132" s="7"/>
      <c r="R132" s="8" t="s">
        <v>29</v>
      </c>
      <c r="S132" s="6"/>
      <c r="T132" s="38">
        <f>+COUNTIF(Tabla133[[#This Row],[Concepto]:[Concepto3]],"Concepto Favorable")</f>
        <v>1</v>
      </c>
      <c r="U132" s="38">
        <f>+COUNTIF(Tabla133[[#This Row],[Concepto]:[Concepto3]],"Concepto No Favorable")</f>
        <v>0</v>
      </c>
      <c r="V132" s="38">
        <f>+COUNTIF(Tabla133[[#This Row],[Concepto]:[Concepto3]],"Sin meta asignada en el periodo")</f>
        <v>0</v>
      </c>
      <c r="W132" s="38">
        <f t="shared" si="1"/>
        <v>1</v>
      </c>
    </row>
    <row r="133" spans="1:23" s="38" customFormat="1" ht="59.95" customHeight="1" x14ac:dyDescent="0.3">
      <c r="A133" s="6" t="s">
        <v>104</v>
      </c>
      <c r="B133" s="6" t="s">
        <v>105</v>
      </c>
      <c r="C133" s="6" t="s">
        <v>228</v>
      </c>
      <c r="D133" s="6" t="s">
        <v>106</v>
      </c>
      <c r="E133" s="6" t="s">
        <v>343</v>
      </c>
      <c r="F133" s="7">
        <v>3</v>
      </c>
      <c r="G133" s="7">
        <v>3</v>
      </c>
      <c r="H133" s="8">
        <v>1</v>
      </c>
      <c r="I133" s="6" t="s">
        <v>28</v>
      </c>
      <c r="J133" s="6" t="s">
        <v>344</v>
      </c>
      <c r="K133" s="7">
        <v>3</v>
      </c>
      <c r="L133" s="7">
        <v>3</v>
      </c>
      <c r="M133" s="8">
        <v>1</v>
      </c>
      <c r="N133" s="6" t="s">
        <v>47</v>
      </c>
      <c r="O133" s="6"/>
      <c r="P133" s="7"/>
      <c r="Q133" s="7"/>
      <c r="R133" s="8" t="s">
        <v>29</v>
      </c>
      <c r="S133" s="6"/>
      <c r="T133" s="38">
        <f>+COUNTIF(Tabla133[[#This Row],[Concepto]:[Concepto3]],"Concepto Favorable")</f>
        <v>1</v>
      </c>
      <c r="U133" s="38">
        <f>+COUNTIF(Tabla133[[#This Row],[Concepto]:[Concepto3]],"Concepto No Favorable")</f>
        <v>1</v>
      </c>
      <c r="V133" s="38">
        <f>+COUNTIF(Tabla133[[#This Row],[Concepto]:[Concepto3]],"Sin meta asignada en el periodo")</f>
        <v>0</v>
      </c>
      <c r="W133" s="38">
        <f t="shared" ref="W133:W196" si="2">+T133+V133</f>
        <v>1</v>
      </c>
    </row>
    <row r="134" spans="1:23" s="38" customFormat="1" ht="59.95" customHeight="1" x14ac:dyDescent="0.3">
      <c r="A134" s="6" t="s">
        <v>109</v>
      </c>
      <c r="B134" s="6" t="s">
        <v>105</v>
      </c>
      <c r="C134" s="6" t="s">
        <v>228</v>
      </c>
      <c r="D134" s="6" t="s">
        <v>276</v>
      </c>
      <c r="E134" s="6" t="s">
        <v>346</v>
      </c>
      <c r="F134" s="7">
        <v>3</v>
      </c>
      <c r="G134" s="7">
        <v>3</v>
      </c>
      <c r="H134" s="8">
        <v>1</v>
      </c>
      <c r="I134" s="6" t="s">
        <v>28</v>
      </c>
      <c r="J134" s="6"/>
      <c r="K134" s="7"/>
      <c r="L134" s="7"/>
      <c r="M134" s="8" t="s">
        <v>29</v>
      </c>
      <c r="N134" s="6"/>
      <c r="O134" s="6"/>
      <c r="P134" s="7"/>
      <c r="Q134" s="7"/>
      <c r="R134" s="8" t="s">
        <v>29</v>
      </c>
      <c r="S134" s="6"/>
      <c r="T134" s="38">
        <f>+COUNTIF(Tabla133[[#This Row],[Concepto]:[Concepto3]],"Concepto Favorable")</f>
        <v>1</v>
      </c>
      <c r="U134" s="38">
        <f>+COUNTIF(Tabla133[[#This Row],[Concepto]:[Concepto3]],"Concepto No Favorable")</f>
        <v>0</v>
      </c>
      <c r="V134" s="38">
        <f>+COUNTIF(Tabla133[[#This Row],[Concepto]:[Concepto3]],"Sin meta asignada en el periodo")</f>
        <v>0</v>
      </c>
      <c r="W134" s="38">
        <f t="shared" si="2"/>
        <v>1</v>
      </c>
    </row>
    <row r="135" spans="1:23" s="38" customFormat="1" ht="59.95" customHeight="1" x14ac:dyDescent="0.3">
      <c r="A135" s="6" t="s">
        <v>110</v>
      </c>
      <c r="B135" s="6" t="s">
        <v>111</v>
      </c>
      <c r="C135" s="6" t="s">
        <v>228</v>
      </c>
      <c r="D135" s="6" t="s">
        <v>112</v>
      </c>
      <c r="E135" s="6" t="s">
        <v>363</v>
      </c>
      <c r="F135" s="7">
        <v>3</v>
      </c>
      <c r="G135" s="7">
        <v>3</v>
      </c>
      <c r="H135" s="8">
        <v>1</v>
      </c>
      <c r="I135" s="6" t="s">
        <v>28</v>
      </c>
      <c r="J135" s="6"/>
      <c r="K135" s="7"/>
      <c r="L135" s="7"/>
      <c r="M135" s="8" t="s">
        <v>29</v>
      </c>
      <c r="N135" s="6"/>
      <c r="O135" s="6"/>
      <c r="P135" s="7"/>
      <c r="Q135" s="7"/>
      <c r="R135" s="8" t="s">
        <v>29</v>
      </c>
      <c r="S135" s="6"/>
      <c r="T135" s="38">
        <f>+COUNTIF(Tabla133[[#This Row],[Concepto]:[Concepto3]],"Concepto Favorable")</f>
        <v>1</v>
      </c>
      <c r="U135" s="38">
        <f>+COUNTIF(Tabla133[[#This Row],[Concepto]:[Concepto3]],"Concepto No Favorable")</f>
        <v>0</v>
      </c>
      <c r="V135" s="38">
        <f>+COUNTIF(Tabla133[[#This Row],[Concepto]:[Concepto3]],"Sin meta asignada en el periodo")</f>
        <v>0</v>
      </c>
      <c r="W135" s="38">
        <f t="shared" si="2"/>
        <v>1</v>
      </c>
    </row>
    <row r="136" spans="1:23" s="38" customFormat="1" ht="59.95" customHeight="1" x14ac:dyDescent="0.3">
      <c r="A136" s="6" t="s">
        <v>114</v>
      </c>
      <c r="B136" s="6" t="s">
        <v>111</v>
      </c>
      <c r="C136" s="6" t="s">
        <v>228</v>
      </c>
      <c r="D136" s="6" t="s">
        <v>220</v>
      </c>
      <c r="E136" s="6"/>
      <c r="F136" s="7"/>
      <c r="G136" s="7"/>
      <c r="H136" s="8" t="s">
        <v>29</v>
      </c>
      <c r="I136" s="6"/>
      <c r="J136" s="6" t="s">
        <v>367</v>
      </c>
      <c r="K136" s="7">
        <v>0</v>
      </c>
      <c r="L136" s="7">
        <v>0</v>
      </c>
      <c r="M136" s="8" t="s">
        <v>29</v>
      </c>
      <c r="N136" s="6" t="s">
        <v>32</v>
      </c>
      <c r="O136" s="6"/>
      <c r="P136" s="7"/>
      <c r="Q136" s="7"/>
      <c r="R136" s="8" t="s">
        <v>29</v>
      </c>
      <c r="S136" s="6"/>
      <c r="T136" s="38">
        <f>+COUNTIF(Tabla133[[#This Row],[Concepto]:[Concepto3]],"Concepto Favorable")</f>
        <v>0</v>
      </c>
      <c r="U136" s="38">
        <f>+COUNTIF(Tabla133[[#This Row],[Concepto]:[Concepto3]],"Concepto No Favorable")</f>
        <v>0</v>
      </c>
      <c r="V136" s="38">
        <f>+COUNTIF(Tabla133[[#This Row],[Concepto]:[Concepto3]],"Sin meta asignada en el periodo")</f>
        <v>1</v>
      </c>
      <c r="W136" s="38">
        <f t="shared" si="2"/>
        <v>1</v>
      </c>
    </row>
    <row r="137" spans="1:23" s="38" customFormat="1" ht="59.95" customHeight="1" x14ac:dyDescent="0.3">
      <c r="A137" s="6" t="s">
        <v>70</v>
      </c>
      <c r="B137" s="6" t="s">
        <v>71</v>
      </c>
      <c r="C137" s="6" t="s">
        <v>228</v>
      </c>
      <c r="D137" s="6" t="s">
        <v>72</v>
      </c>
      <c r="E137" s="6" t="s">
        <v>368</v>
      </c>
      <c r="F137" s="7">
        <v>24</v>
      </c>
      <c r="G137" s="7">
        <v>24</v>
      </c>
      <c r="H137" s="8">
        <v>1</v>
      </c>
      <c r="I137" s="6" t="s">
        <v>28</v>
      </c>
      <c r="J137" s="6" t="s">
        <v>73</v>
      </c>
      <c r="K137" s="7">
        <v>1</v>
      </c>
      <c r="L137" s="7">
        <v>1</v>
      </c>
      <c r="M137" s="8">
        <v>1</v>
      </c>
      <c r="N137" s="6" t="s">
        <v>28</v>
      </c>
      <c r="O137" s="6" t="s">
        <v>369</v>
      </c>
      <c r="P137" s="7">
        <v>1</v>
      </c>
      <c r="Q137" s="7">
        <v>1</v>
      </c>
      <c r="R137" s="8">
        <v>1</v>
      </c>
      <c r="S137" s="6" t="s">
        <v>28</v>
      </c>
      <c r="T137" s="38">
        <f>+COUNTIF(Tabla133[[#This Row],[Concepto]:[Concepto3]],"Concepto Favorable")</f>
        <v>3</v>
      </c>
      <c r="U137" s="38">
        <f>+COUNTIF(Tabla133[[#This Row],[Concepto]:[Concepto3]],"Concepto No Favorable")</f>
        <v>0</v>
      </c>
      <c r="V137" s="38">
        <f>+COUNTIF(Tabla133[[#This Row],[Concepto]:[Concepto3]],"Sin meta asignada en el periodo")</f>
        <v>0</v>
      </c>
      <c r="W137" s="38">
        <f t="shared" si="2"/>
        <v>3</v>
      </c>
    </row>
    <row r="138" spans="1:23" s="38" customFormat="1" ht="75.150000000000006" customHeight="1" x14ac:dyDescent="0.3">
      <c r="A138" s="6" t="s">
        <v>74</v>
      </c>
      <c r="B138" s="6" t="s">
        <v>71</v>
      </c>
      <c r="C138" s="6" t="s">
        <v>228</v>
      </c>
      <c r="D138" s="6" t="s">
        <v>75</v>
      </c>
      <c r="E138" s="6" t="s">
        <v>368</v>
      </c>
      <c r="F138" s="7">
        <v>24</v>
      </c>
      <c r="G138" s="7">
        <v>24</v>
      </c>
      <c r="H138" s="8">
        <v>1</v>
      </c>
      <c r="I138" s="6" t="s">
        <v>28</v>
      </c>
      <c r="J138" s="6"/>
      <c r="K138" s="7"/>
      <c r="L138" s="7"/>
      <c r="M138" s="8" t="s">
        <v>29</v>
      </c>
      <c r="N138" s="6"/>
      <c r="O138" s="6" t="s">
        <v>369</v>
      </c>
      <c r="P138" s="7">
        <v>1</v>
      </c>
      <c r="Q138" s="7">
        <v>1</v>
      </c>
      <c r="R138" s="8">
        <v>1</v>
      </c>
      <c r="S138" s="6" t="s">
        <v>28</v>
      </c>
      <c r="T138" s="38">
        <f>+COUNTIF(Tabla133[[#This Row],[Concepto]:[Concepto3]],"Concepto Favorable")</f>
        <v>2</v>
      </c>
      <c r="U138" s="38">
        <f>+COUNTIF(Tabla133[[#This Row],[Concepto]:[Concepto3]],"Concepto No Favorable")</f>
        <v>0</v>
      </c>
      <c r="V138" s="38">
        <f>+COUNTIF(Tabla133[[#This Row],[Concepto]:[Concepto3]],"Sin meta asignada en el periodo")</f>
        <v>0</v>
      </c>
      <c r="W138" s="38">
        <f t="shared" si="2"/>
        <v>2</v>
      </c>
    </row>
    <row r="139" spans="1:23" s="38" customFormat="1" ht="59.95" customHeight="1" x14ac:dyDescent="0.3">
      <c r="A139" s="11" t="s">
        <v>269</v>
      </c>
      <c r="B139" s="11" t="s">
        <v>27</v>
      </c>
      <c r="C139" s="6" t="s">
        <v>229</v>
      </c>
      <c r="D139" s="11" t="s">
        <v>96</v>
      </c>
      <c r="E139" s="11"/>
      <c r="F139" s="12"/>
      <c r="G139" s="12"/>
      <c r="H139" s="8" t="s">
        <v>29</v>
      </c>
      <c r="I139" s="11"/>
      <c r="J139" s="11"/>
      <c r="K139" s="12"/>
      <c r="L139" s="12"/>
      <c r="M139" s="8" t="s">
        <v>29</v>
      </c>
      <c r="N139" s="11"/>
      <c r="O139" s="11" t="s">
        <v>298</v>
      </c>
      <c r="P139" s="12">
        <v>1</v>
      </c>
      <c r="Q139" s="12">
        <v>1</v>
      </c>
      <c r="R139" s="13">
        <v>1</v>
      </c>
      <c r="S139" s="11" t="s">
        <v>28</v>
      </c>
      <c r="T139" s="38">
        <f>+COUNTIF(Tabla133[[#This Row],[Concepto]:[Concepto3]],"Concepto Favorable")</f>
        <v>1</v>
      </c>
      <c r="U139" s="38">
        <f>+COUNTIF(Tabla133[[#This Row],[Concepto]:[Concepto3]],"Concepto No Favorable")</f>
        <v>0</v>
      </c>
      <c r="V139" s="38">
        <f>+COUNTIF(Tabla133[[#This Row],[Concepto]:[Concepto3]],"Sin meta asignada en el periodo")</f>
        <v>0</v>
      </c>
      <c r="W139" s="38">
        <f t="shared" si="2"/>
        <v>1</v>
      </c>
    </row>
    <row r="140" spans="1:23" s="38" customFormat="1" ht="59.95" customHeight="1" x14ac:dyDescent="0.3">
      <c r="A140" s="6" t="s">
        <v>188</v>
      </c>
      <c r="B140" s="6" t="s">
        <v>189</v>
      </c>
      <c r="C140" s="6" t="s">
        <v>229</v>
      </c>
      <c r="D140" s="6" t="s">
        <v>190</v>
      </c>
      <c r="E140" s="6" t="s">
        <v>313</v>
      </c>
      <c r="F140" s="7">
        <v>3</v>
      </c>
      <c r="G140" s="7">
        <v>3</v>
      </c>
      <c r="H140" s="8">
        <v>1</v>
      </c>
      <c r="I140" s="6" t="s">
        <v>28</v>
      </c>
      <c r="J140" s="6"/>
      <c r="K140" s="7"/>
      <c r="L140" s="7"/>
      <c r="M140" s="8" t="s">
        <v>29</v>
      </c>
      <c r="N140" s="6"/>
      <c r="O140" s="6"/>
      <c r="P140" s="7"/>
      <c r="Q140" s="7"/>
      <c r="R140" s="8" t="s">
        <v>29</v>
      </c>
      <c r="S140" s="6"/>
      <c r="T140" s="38">
        <f>+COUNTIF(Tabla133[[#This Row],[Concepto]:[Concepto3]],"Concepto Favorable")</f>
        <v>1</v>
      </c>
      <c r="U140" s="38">
        <f>+COUNTIF(Tabla133[[#This Row],[Concepto]:[Concepto3]],"Concepto No Favorable")</f>
        <v>0</v>
      </c>
      <c r="V140" s="38">
        <f>+COUNTIF(Tabla133[[#This Row],[Concepto]:[Concepto3]],"Sin meta asignada en el periodo")</f>
        <v>0</v>
      </c>
      <c r="W140" s="38">
        <f t="shared" si="2"/>
        <v>1</v>
      </c>
    </row>
    <row r="141" spans="1:23" s="38" customFormat="1" ht="59.95" customHeight="1" x14ac:dyDescent="0.3">
      <c r="A141" s="6" t="s">
        <v>191</v>
      </c>
      <c r="B141" s="6" t="s">
        <v>189</v>
      </c>
      <c r="C141" s="6" t="s">
        <v>229</v>
      </c>
      <c r="D141" s="6" t="s">
        <v>192</v>
      </c>
      <c r="E141" s="6" t="s">
        <v>314</v>
      </c>
      <c r="F141" s="7">
        <v>6</v>
      </c>
      <c r="G141" s="7">
        <v>6</v>
      </c>
      <c r="H141" s="8">
        <v>1</v>
      </c>
      <c r="I141" s="6" t="s">
        <v>47</v>
      </c>
      <c r="J141" s="6"/>
      <c r="K141" s="7"/>
      <c r="L141" s="7"/>
      <c r="M141" s="8" t="s">
        <v>29</v>
      </c>
      <c r="N141" s="6"/>
      <c r="O141" s="6"/>
      <c r="P141" s="7"/>
      <c r="Q141" s="7"/>
      <c r="R141" s="8" t="s">
        <v>29</v>
      </c>
      <c r="S141" s="6"/>
      <c r="T141" s="38">
        <f>+COUNTIF(Tabla133[[#This Row],[Concepto]:[Concepto3]],"Concepto Favorable")</f>
        <v>0</v>
      </c>
      <c r="U141" s="38">
        <f>+COUNTIF(Tabla133[[#This Row],[Concepto]:[Concepto3]],"Concepto No Favorable")</f>
        <v>1</v>
      </c>
      <c r="V141" s="38">
        <f>+COUNTIF(Tabla133[[#This Row],[Concepto]:[Concepto3]],"Sin meta asignada en el periodo")</f>
        <v>0</v>
      </c>
      <c r="W141" s="38">
        <f t="shared" si="2"/>
        <v>0</v>
      </c>
    </row>
    <row r="142" spans="1:23" s="38" customFormat="1" ht="59.95" customHeight="1" x14ac:dyDescent="0.3">
      <c r="A142" s="6" t="s">
        <v>193</v>
      </c>
      <c r="B142" s="6" t="s">
        <v>189</v>
      </c>
      <c r="C142" s="6" t="s">
        <v>229</v>
      </c>
      <c r="D142" s="6" t="s">
        <v>194</v>
      </c>
      <c r="E142" s="6" t="s">
        <v>315</v>
      </c>
      <c r="F142" s="7">
        <v>6</v>
      </c>
      <c r="G142" s="7">
        <v>6</v>
      </c>
      <c r="H142" s="8">
        <v>1</v>
      </c>
      <c r="I142" s="6" t="s">
        <v>47</v>
      </c>
      <c r="J142" s="6"/>
      <c r="K142" s="7"/>
      <c r="L142" s="7"/>
      <c r="M142" s="8" t="s">
        <v>29</v>
      </c>
      <c r="N142" s="6"/>
      <c r="O142" s="6"/>
      <c r="P142" s="7"/>
      <c r="Q142" s="7"/>
      <c r="R142" s="8" t="s">
        <v>29</v>
      </c>
      <c r="S142" s="6"/>
      <c r="T142" s="38">
        <f>+COUNTIF(Tabla133[[#This Row],[Concepto]:[Concepto3]],"Concepto Favorable")</f>
        <v>0</v>
      </c>
      <c r="U142" s="38">
        <f>+COUNTIF(Tabla133[[#This Row],[Concepto]:[Concepto3]],"Concepto No Favorable")</f>
        <v>1</v>
      </c>
      <c r="V142" s="38">
        <f>+COUNTIF(Tabla133[[#This Row],[Concepto]:[Concepto3]],"Sin meta asignada en el periodo")</f>
        <v>0</v>
      </c>
      <c r="W142" s="38">
        <f t="shared" si="2"/>
        <v>0</v>
      </c>
    </row>
    <row r="143" spans="1:23" s="38" customFormat="1" ht="59.95" customHeight="1" x14ac:dyDescent="0.3">
      <c r="A143" s="6" t="s">
        <v>195</v>
      </c>
      <c r="B143" s="6" t="s">
        <v>189</v>
      </c>
      <c r="C143" s="6" t="s">
        <v>229</v>
      </c>
      <c r="D143" s="6" t="s">
        <v>196</v>
      </c>
      <c r="E143" s="6" t="s">
        <v>316</v>
      </c>
      <c r="F143" s="7">
        <v>3</v>
      </c>
      <c r="G143" s="7">
        <v>3</v>
      </c>
      <c r="H143" s="8">
        <v>1</v>
      </c>
      <c r="I143" s="6" t="s">
        <v>28</v>
      </c>
      <c r="J143" s="6"/>
      <c r="K143" s="7"/>
      <c r="L143" s="7"/>
      <c r="M143" s="8" t="s">
        <v>29</v>
      </c>
      <c r="N143" s="6"/>
      <c r="O143" s="6"/>
      <c r="P143" s="7"/>
      <c r="Q143" s="7"/>
      <c r="R143" s="8" t="s">
        <v>29</v>
      </c>
      <c r="S143" s="6"/>
      <c r="T143" s="38">
        <f>+COUNTIF(Tabla133[[#This Row],[Concepto]:[Concepto3]],"Concepto Favorable")</f>
        <v>1</v>
      </c>
      <c r="U143" s="38">
        <f>+COUNTIF(Tabla133[[#This Row],[Concepto]:[Concepto3]],"Concepto No Favorable")</f>
        <v>0</v>
      </c>
      <c r="V143" s="38">
        <f>+COUNTIF(Tabla133[[#This Row],[Concepto]:[Concepto3]],"Sin meta asignada en el periodo")</f>
        <v>0</v>
      </c>
      <c r="W143" s="38">
        <f t="shared" si="2"/>
        <v>1</v>
      </c>
    </row>
    <row r="144" spans="1:23" s="38" customFormat="1" ht="59.95" customHeight="1" x14ac:dyDescent="0.3">
      <c r="A144" s="6" t="s">
        <v>53</v>
      </c>
      <c r="B144" s="6" t="s">
        <v>54</v>
      </c>
      <c r="C144" s="6" t="s">
        <v>229</v>
      </c>
      <c r="D144" s="6" t="s">
        <v>55</v>
      </c>
      <c r="E144" s="6" t="s">
        <v>317</v>
      </c>
      <c r="F144" s="7">
        <v>1</v>
      </c>
      <c r="G144" s="7">
        <v>1</v>
      </c>
      <c r="H144" s="8">
        <v>1</v>
      </c>
      <c r="I144" s="6" t="s">
        <v>28</v>
      </c>
      <c r="J144" s="6"/>
      <c r="K144" s="7"/>
      <c r="L144" s="7"/>
      <c r="M144" s="8" t="s">
        <v>29</v>
      </c>
      <c r="N144" s="6"/>
      <c r="O144" s="6"/>
      <c r="P144" s="7"/>
      <c r="Q144" s="7"/>
      <c r="R144" s="8" t="s">
        <v>29</v>
      </c>
      <c r="S144" s="6"/>
      <c r="T144" s="38">
        <f>+COUNTIF(Tabla133[[#This Row],[Concepto]:[Concepto3]],"Concepto Favorable")</f>
        <v>1</v>
      </c>
      <c r="U144" s="38">
        <f>+COUNTIF(Tabla133[[#This Row],[Concepto]:[Concepto3]],"Concepto No Favorable")</f>
        <v>0</v>
      </c>
      <c r="V144" s="38">
        <f>+COUNTIF(Tabla133[[#This Row],[Concepto]:[Concepto3]],"Sin meta asignada en el periodo")</f>
        <v>0</v>
      </c>
      <c r="W144" s="38">
        <f t="shared" si="2"/>
        <v>1</v>
      </c>
    </row>
    <row r="145" spans="1:23" s="38" customFormat="1" ht="59.95" customHeight="1" x14ac:dyDescent="0.3">
      <c r="A145" s="6" t="s">
        <v>56</v>
      </c>
      <c r="B145" s="6" t="s">
        <v>54</v>
      </c>
      <c r="C145" s="6" t="s">
        <v>229</v>
      </c>
      <c r="D145" s="6" t="s">
        <v>57</v>
      </c>
      <c r="E145" s="6" t="s">
        <v>319</v>
      </c>
      <c r="F145" s="7">
        <v>0</v>
      </c>
      <c r="G145" s="7">
        <v>0</v>
      </c>
      <c r="H145" s="8" t="s">
        <v>29</v>
      </c>
      <c r="I145" s="6" t="s">
        <v>28</v>
      </c>
      <c r="J145" s="6"/>
      <c r="K145" s="7"/>
      <c r="L145" s="7"/>
      <c r="M145" s="8" t="s">
        <v>29</v>
      </c>
      <c r="N145" s="6"/>
      <c r="O145" s="6"/>
      <c r="P145" s="7"/>
      <c r="Q145" s="7"/>
      <c r="R145" s="8" t="s">
        <v>29</v>
      </c>
      <c r="S145" s="6"/>
      <c r="T145" s="38">
        <f>+COUNTIF(Tabla133[[#This Row],[Concepto]:[Concepto3]],"Concepto Favorable")</f>
        <v>1</v>
      </c>
      <c r="U145" s="38">
        <f>+COUNTIF(Tabla133[[#This Row],[Concepto]:[Concepto3]],"Concepto No Favorable")</f>
        <v>0</v>
      </c>
      <c r="V145" s="38">
        <f>+COUNTIF(Tabla133[[#This Row],[Concepto]:[Concepto3]],"Sin meta asignada en el periodo")</f>
        <v>0</v>
      </c>
      <c r="W145" s="38">
        <f t="shared" si="2"/>
        <v>1</v>
      </c>
    </row>
    <row r="146" spans="1:23" s="38" customFormat="1" ht="59.95" customHeight="1" x14ac:dyDescent="0.3">
      <c r="A146" s="6" t="s">
        <v>58</v>
      </c>
      <c r="B146" s="6" t="s">
        <v>54</v>
      </c>
      <c r="C146" s="6" t="s">
        <v>229</v>
      </c>
      <c r="D146" s="6" t="s">
        <v>59</v>
      </c>
      <c r="E146" s="6"/>
      <c r="F146" s="7"/>
      <c r="G146" s="7"/>
      <c r="H146" s="8" t="s">
        <v>29</v>
      </c>
      <c r="I146" s="6"/>
      <c r="J146" s="6" t="s">
        <v>321</v>
      </c>
      <c r="K146" s="7">
        <v>0</v>
      </c>
      <c r="L146" s="7">
        <v>1</v>
      </c>
      <c r="M146" s="8" t="s">
        <v>29</v>
      </c>
      <c r="N146" s="6" t="s">
        <v>47</v>
      </c>
      <c r="O146" s="6"/>
      <c r="P146" s="7"/>
      <c r="Q146" s="7"/>
      <c r="R146" s="8" t="s">
        <v>29</v>
      </c>
      <c r="S146" s="6"/>
      <c r="T146" s="38">
        <f>+COUNTIF(Tabla133[[#This Row],[Concepto]:[Concepto3]],"Concepto Favorable")</f>
        <v>0</v>
      </c>
      <c r="U146" s="38">
        <f>+COUNTIF(Tabla133[[#This Row],[Concepto]:[Concepto3]],"Concepto No Favorable")</f>
        <v>1</v>
      </c>
      <c r="V146" s="38">
        <f>+COUNTIF(Tabla133[[#This Row],[Concepto]:[Concepto3]],"Sin meta asignada en el periodo")</f>
        <v>0</v>
      </c>
      <c r="W146" s="38">
        <f t="shared" si="2"/>
        <v>0</v>
      </c>
    </row>
    <row r="147" spans="1:23" s="38" customFormat="1" ht="59.95" customHeight="1" x14ac:dyDescent="0.3">
      <c r="A147" s="6" t="s">
        <v>97</v>
      </c>
      <c r="B147" s="6" t="s">
        <v>95</v>
      </c>
      <c r="C147" s="6" t="s">
        <v>229</v>
      </c>
      <c r="D147" s="6" t="s">
        <v>98</v>
      </c>
      <c r="E147" s="6"/>
      <c r="F147" s="7"/>
      <c r="G147" s="7"/>
      <c r="H147" s="8" t="s">
        <v>29</v>
      </c>
      <c r="I147" s="6"/>
      <c r="J147" s="6" t="s">
        <v>99</v>
      </c>
      <c r="K147" s="7">
        <v>0</v>
      </c>
      <c r="L147" s="7">
        <v>0</v>
      </c>
      <c r="M147" s="8" t="s">
        <v>29</v>
      </c>
      <c r="N147" s="6" t="s">
        <v>32</v>
      </c>
      <c r="O147" s="6"/>
      <c r="P147" s="7"/>
      <c r="Q147" s="7"/>
      <c r="R147" s="8" t="s">
        <v>29</v>
      </c>
      <c r="S147" s="6"/>
      <c r="T147" s="38">
        <f>+COUNTIF(Tabla133[[#This Row],[Concepto]:[Concepto3]],"Concepto Favorable")</f>
        <v>0</v>
      </c>
      <c r="U147" s="38">
        <f>+COUNTIF(Tabla133[[#This Row],[Concepto]:[Concepto3]],"Concepto No Favorable")</f>
        <v>0</v>
      </c>
      <c r="V147" s="38">
        <f>+COUNTIF(Tabla133[[#This Row],[Concepto]:[Concepto3]],"Sin meta asignada en el periodo")</f>
        <v>1</v>
      </c>
      <c r="W147" s="38">
        <f t="shared" si="2"/>
        <v>1</v>
      </c>
    </row>
    <row r="148" spans="1:23" s="38" customFormat="1" ht="59.95" customHeight="1" x14ac:dyDescent="0.3">
      <c r="A148" s="6" t="s">
        <v>104</v>
      </c>
      <c r="B148" s="6" t="s">
        <v>105</v>
      </c>
      <c r="C148" s="6" t="s">
        <v>229</v>
      </c>
      <c r="D148" s="6" t="s">
        <v>106</v>
      </c>
      <c r="E148" s="6" t="s">
        <v>343</v>
      </c>
      <c r="F148" s="7">
        <v>3</v>
      </c>
      <c r="G148" s="7">
        <v>3</v>
      </c>
      <c r="H148" s="8">
        <v>1</v>
      </c>
      <c r="I148" s="6" t="s">
        <v>28</v>
      </c>
      <c r="J148" s="6" t="s">
        <v>344</v>
      </c>
      <c r="K148" s="7">
        <v>3</v>
      </c>
      <c r="L148" s="7">
        <v>3</v>
      </c>
      <c r="M148" s="8">
        <v>1</v>
      </c>
      <c r="N148" s="6" t="s">
        <v>28</v>
      </c>
      <c r="O148" s="6"/>
      <c r="P148" s="7"/>
      <c r="Q148" s="7"/>
      <c r="R148" s="8" t="s">
        <v>29</v>
      </c>
      <c r="S148" s="6"/>
      <c r="T148" s="38">
        <f>+COUNTIF(Tabla133[[#This Row],[Concepto]:[Concepto3]],"Concepto Favorable")</f>
        <v>2</v>
      </c>
      <c r="U148" s="38">
        <f>+COUNTIF(Tabla133[[#This Row],[Concepto]:[Concepto3]],"Concepto No Favorable")</f>
        <v>0</v>
      </c>
      <c r="V148" s="38">
        <f>+COUNTIF(Tabla133[[#This Row],[Concepto]:[Concepto3]],"Sin meta asignada en el periodo")</f>
        <v>0</v>
      </c>
      <c r="W148" s="38">
        <f t="shared" si="2"/>
        <v>2</v>
      </c>
    </row>
    <row r="149" spans="1:23" s="38" customFormat="1" ht="59.95" customHeight="1" x14ac:dyDescent="0.3">
      <c r="A149" s="6" t="s">
        <v>109</v>
      </c>
      <c r="B149" s="6" t="s">
        <v>105</v>
      </c>
      <c r="C149" s="6" t="s">
        <v>229</v>
      </c>
      <c r="D149" s="6" t="s">
        <v>276</v>
      </c>
      <c r="E149" s="6" t="s">
        <v>346</v>
      </c>
      <c r="F149" s="7">
        <v>3</v>
      </c>
      <c r="G149" s="7">
        <v>3</v>
      </c>
      <c r="H149" s="8">
        <v>1</v>
      </c>
      <c r="I149" s="6" t="s">
        <v>28</v>
      </c>
      <c r="J149" s="6"/>
      <c r="K149" s="7"/>
      <c r="L149" s="7"/>
      <c r="M149" s="8" t="s">
        <v>29</v>
      </c>
      <c r="N149" s="6"/>
      <c r="O149" s="6"/>
      <c r="P149" s="7"/>
      <c r="Q149" s="7"/>
      <c r="R149" s="8" t="s">
        <v>29</v>
      </c>
      <c r="S149" s="6"/>
      <c r="T149" s="38">
        <f>+COUNTIF(Tabla133[[#This Row],[Concepto]:[Concepto3]],"Concepto Favorable")</f>
        <v>1</v>
      </c>
      <c r="U149" s="38">
        <f>+COUNTIF(Tabla133[[#This Row],[Concepto]:[Concepto3]],"Concepto No Favorable")</f>
        <v>0</v>
      </c>
      <c r="V149" s="38">
        <f>+COUNTIF(Tabla133[[#This Row],[Concepto]:[Concepto3]],"Sin meta asignada en el periodo")</f>
        <v>0</v>
      </c>
      <c r="W149" s="38">
        <f t="shared" si="2"/>
        <v>1</v>
      </c>
    </row>
    <row r="150" spans="1:23" s="38" customFormat="1" ht="59.95" customHeight="1" x14ac:dyDescent="0.3">
      <c r="A150" s="6" t="s">
        <v>110</v>
      </c>
      <c r="B150" s="6" t="s">
        <v>111</v>
      </c>
      <c r="C150" s="6" t="s">
        <v>229</v>
      </c>
      <c r="D150" s="6" t="s">
        <v>112</v>
      </c>
      <c r="E150" s="6" t="s">
        <v>363</v>
      </c>
      <c r="F150" s="7">
        <v>3</v>
      </c>
      <c r="G150" s="7">
        <v>3</v>
      </c>
      <c r="H150" s="8">
        <v>1</v>
      </c>
      <c r="I150" s="6" t="s">
        <v>28</v>
      </c>
      <c r="J150" s="6"/>
      <c r="K150" s="7"/>
      <c r="L150" s="7"/>
      <c r="M150" s="8" t="s">
        <v>29</v>
      </c>
      <c r="N150" s="6"/>
      <c r="O150" s="6"/>
      <c r="P150" s="7"/>
      <c r="Q150" s="7"/>
      <c r="R150" s="8" t="s">
        <v>29</v>
      </c>
      <c r="S150" s="6"/>
      <c r="T150" s="38">
        <f>+COUNTIF(Tabla133[[#This Row],[Concepto]:[Concepto3]],"Concepto Favorable")</f>
        <v>1</v>
      </c>
      <c r="U150" s="38">
        <f>+COUNTIF(Tabla133[[#This Row],[Concepto]:[Concepto3]],"Concepto No Favorable")</f>
        <v>0</v>
      </c>
      <c r="V150" s="38">
        <f>+COUNTIF(Tabla133[[#This Row],[Concepto]:[Concepto3]],"Sin meta asignada en el periodo")</f>
        <v>0</v>
      </c>
      <c r="W150" s="38">
        <f t="shared" si="2"/>
        <v>1</v>
      </c>
    </row>
    <row r="151" spans="1:23" s="38" customFormat="1" ht="59.95" customHeight="1" x14ac:dyDescent="0.3">
      <c r="A151" s="6" t="s">
        <v>114</v>
      </c>
      <c r="B151" s="6" t="s">
        <v>111</v>
      </c>
      <c r="C151" s="6" t="s">
        <v>229</v>
      </c>
      <c r="D151" s="6" t="s">
        <v>220</v>
      </c>
      <c r="E151" s="6"/>
      <c r="F151" s="7"/>
      <c r="G151" s="7"/>
      <c r="H151" s="8" t="s">
        <v>29</v>
      </c>
      <c r="I151" s="6"/>
      <c r="J151" s="6" t="s">
        <v>367</v>
      </c>
      <c r="K151" s="7">
        <v>1</v>
      </c>
      <c r="L151" s="7">
        <v>1</v>
      </c>
      <c r="M151" s="8">
        <v>1</v>
      </c>
      <c r="N151" s="6" t="s">
        <v>28</v>
      </c>
      <c r="O151" s="6"/>
      <c r="P151" s="7"/>
      <c r="Q151" s="7"/>
      <c r="R151" s="8" t="s">
        <v>29</v>
      </c>
      <c r="S151" s="6"/>
      <c r="T151" s="38">
        <f>+COUNTIF(Tabla133[[#This Row],[Concepto]:[Concepto3]],"Concepto Favorable")</f>
        <v>1</v>
      </c>
      <c r="U151" s="38">
        <f>+COUNTIF(Tabla133[[#This Row],[Concepto]:[Concepto3]],"Concepto No Favorable")</f>
        <v>0</v>
      </c>
      <c r="V151" s="38">
        <f>+COUNTIF(Tabla133[[#This Row],[Concepto]:[Concepto3]],"Sin meta asignada en el periodo")</f>
        <v>0</v>
      </c>
      <c r="W151" s="38">
        <f t="shared" si="2"/>
        <v>1</v>
      </c>
    </row>
    <row r="152" spans="1:23" s="38" customFormat="1" ht="59.95" customHeight="1" x14ac:dyDescent="0.3">
      <c r="A152" s="6" t="s">
        <v>70</v>
      </c>
      <c r="B152" s="6" t="s">
        <v>71</v>
      </c>
      <c r="C152" s="6" t="s">
        <v>229</v>
      </c>
      <c r="D152" s="6" t="s">
        <v>72</v>
      </c>
      <c r="E152" s="6" t="s">
        <v>368</v>
      </c>
      <c r="F152" s="7">
        <v>5</v>
      </c>
      <c r="G152" s="7">
        <v>5</v>
      </c>
      <c r="H152" s="8">
        <v>1</v>
      </c>
      <c r="I152" s="6" t="s">
        <v>28</v>
      </c>
      <c r="J152" s="6" t="s">
        <v>73</v>
      </c>
      <c r="K152" s="7">
        <v>0</v>
      </c>
      <c r="L152" s="7">
        <v>0</v>
      </c>
      <c r="M152" s="8" t="s">
        <v>29</v>
      </c>
      <c r="N152" s="6" t="s">
        <v>32</v>
      </c>
      <c r="O152" s="6" t="s">
        <v>369</v>
      </c>
      <c r="P152" s="7">
        <v>1</v>
      </c>
      <c r="Q152" s="7">
        <v>1</v>
      </c>
      <c r="R152" s="8">
        <v>1</v>
      </c>
      <c r="S152" s="6" t="s">
        <v>28</v>
      </c>
      <c r="T152" s="38">
        <f>+COUNTIF(Tabla133[[#This Row],[Concepto]:[Concepto3]],"Concepto Favorable")</f>
        <v>2</v>
      </c>
      <c r="U152" s="38">
        <f>+COUNTIF(Tabla133[[#This Row],[Concepto]:[Concepto3]],"Concepto No Favorable")</f>
        <v>0</v>
      </c>
      <c r="V152" s="38">
        <f>+COUNTIF(Tabla133[[#This Row],[Concepto]:[Concepto3]],"Sin meta asignada en el periodo")</f>
        <v>1</v>
      </c>
      <c r="W152" s="38">
        <f t="shared" si="2"/>
        <v>3</v>
      </c>
    </row>
    <row r="153" spans="1:23" s="38" customFormat="1" ht="59.95" customHeight="1" x14ac:dyDescent="0.3">
      <c r="A153" s="6" t="s">
        <v>74</v>
      </c>
      <c r="B153" s="6" t="s">
        <v>71</v>
      </c>
      <c r="C153" s="6" t="s">
        <v>229</v>
      </c>
      <c r="D153" s="6" t="s">
        <v>75</v>
      </c>
      <c r="E153" s="6" t="s">
        <v>368</v>
      </c>
      <c r="F153" s="7">
        <v>5</v>
      </c>
      <c r="G153" s="7">
        <v>5</v>
      </c>
      <c r="H153" s="8">
        <v>1</v>
      </c>
      <c r="I153" s="6" t="s">
        <v>28</v>
      </c>
      <c r="J153" s="6"/>
      <c r="K153" s="7"/>
      <c r="L153" s="7"/>
      <c r="M153" s="8" t="s">
        <v>29</v>
      </c>
      <c r="N153" s="6"/>
      <c r="O153" s="6" t="s">
        <v>369</v>
      </c>
      <c r="P153" s="7">
        <v>1</v>
      </c>
      <c r="Q153" s="7">
        <v>1</v>
      </c>
      <c r="R153" s="8">
        <v>1</v>
      </c>
      <c r="S153" s="6" t="s">
        <v>28</v>
      </c>
      <c r="T153" s="38">
        <f>+COUNTIF(Tabla133[[#This Row],[Concepto]:[Concepto3]],"Concepto Favorable")</f>
        <v>2</v>
      </c>
      <c r="U153" s="38">
        <f>+COUNTIF(Tabla133[[#This Row],[Concepto]:[Concepto3]],"Concepto No Favorable")</f>
        <v>0</v>
      </c>
      <c r="V153" s="38">
        <f>+COUNTIF(Tabla133[[#This Row],[Concepto]:[Concepto3]],"Sin meta asignada en el periodo")</f>
        <v>0</v>
      </c>
      <c r="W153" s="38">
        <f t="shared" si="2"/>
        <v>2</v>
      </c>
    </row>
    <row r="154" spans="1:23" s="38" customFormat="1" ht="59.95" customHeight="1" x14ac:dyDescent="0.3">
      <c r="A154" s="6" t="s">
        <v>269</v>
      </c>
      <c r="B154" s="6" t="s">
        <v>27</v>
      </c>
      <c r="C154" s="6" t="s">
        <v>379</v>
      </c>
      <c r="D154" s="6" t="s">
        <v>96</v>
      </c>
      <c r="E154" s="6"/>
      <c r="F154" s="7"/>
      <c r="G154" s="7"/>
      <c r="H154" s="8" t="s">
        <v>29</v>
      </c>
      <c r="I154" s="6"/>
      <c r="J154" s="6"/>
      <c r="K154" s="7"/>
      <c r="L154" s="7"/>
      <c r="M154" s="8" t="s">
        <v>29</v>
      </c>
      <c r="N154" s="6"/>
      <c r="O154" s="6" t="s">
        <v>298</v>
      </c>
      <c r="P154" s="7">
        <v>1</v>
      </c>
      <c r="Q154" s="7">
        <v>1</v>
      </c>
      <c r="R154" s="8">
        <v>1</v>
      </c>
      <c r="S154" s="6" t="s">
        <v>28</v>
      </c>
      <c r="T154" s="38">
        <f>+COUNTIF(Tabla133[[#This Row],[Concepto]:[Concepto3]],"Concepto Favorable")</f>
        <v>1</v>
      </c>
      <c r="U154" s="38">
        <f>+COUNTIF(Tabla133[[#This Row],[Concepto]:[Concepto3]],"Concepto No Favorable")</f>
        <v>0</v>
      </c>
      <c r="V154" s="38">
        <f>+COUNTIF(Tabla133[[#This Row],[Concepto]:[Concepto3]],"Sin meta asignada en el periodo")</f>
        <v>0</v>
      </c>
      <c r="W154" s="38">
        <f t="shared" si="2"/>
        <v>1</v>
      </c>
    </row>
    <row r="155" spans="1:23" s="38" customFormat="1" ht="59.95" customHeight="1" x14ac:dyDescent="0.3">
      <c r="A155" s="6" t="s">
        <v>188</v>
      </c>
      <c r="B155" s="6" t="s">
        <v>189</v>
      </c>
      <c r="C155" s="6" t="s">
        <v>379</v>
      </c>
      <c r="D155" s="6" t="s">
        <v>190</v>
      </c>
      <c r="E155" s="6" t="s">
        <v>313</v>
      </c>
      <c r="F155" s="7">
        <v>3</v>
      </c>
      <c r="G155" s="7">
        <v>3</v>
      </c>
      <c r="H155" s="8">
        <v>1</v>
      </c>
      <c r="I155" s="6" t="s">
        <v>28</v>
      </c>
      <c r="J155" s="6"/>
      <c r="K155" s="7"/>
      <c r="L155" s="7"/>
      <c r="M155" s="8" t="s">
        <v>29</v>
      </c>
      <c r="N155" s="6"/>
      <c r="O155" s="6"/>
      <c r="P155" s="7"/>
      <c r="Q155" s="7"/>
      <c r="R155" s="8" t="s">
        <v>29</v>
      </c>
      <c r="S155" s="6"/>
      <c r="T155" s="38">
        <f>+COUNTIF(Tabla133[[#This Row],[Concepto]:[Concepto3]],"Concepto Favorable")</f>
        <v>1</v>
      </c>
      <c r="U155" s="38">
        <f>+COUNTIF(Tabla133[[#This Row],[Concepto]:[Concepto3]],"Concepto No Favorable")</f>
        <v>0</v>
      </c>
      <c r="V155" s="38">
        <f>+COUNTIF(Tabla133[[#This Row],[Concepto]:[Concepto3]],"Sin meta asignada en el periodo")</f>
        <v>0</v>
      </c>
      <c r="W155" s="38">
        <f t="shared" si="2"/>
        <v>1</v>
      </c>
    </row>
    <row r="156" spans="1:23" s="38" customFormat="1" ht="59.95" customHeight="1" x14ac:dyDescent="0.3">
      <c r="A156" s="6" t="s">
        <v>191</v>
      </c>
      <c r="B156" s="6" t="s">
        <v>189</v>
      </c>
      <c r="C156" s="6" t="s">
        <v>379</v>
      </c>
      <c r="D156" s="6" t="s">
        <v>192</v>
      </c>
      <c r="E156" s="6" t="s">
        <v>314</v>
      </c>
      <c r="F156" s="7">
        <v>6</v>
      </c>
      <c r="G156" s="7">
        <v>6</v>
      </c>
      <c r="H156" s="8">
        <v>1</v>
      </c>
      <c r="I156" s="6" t="s">
        <v>47</v>
      </c>
      <c r="J156" s="6"/>
      <c r="K156" s="7"/>
      <c r="L156" s="7"/>
      <c r="M156" s="8" t="s">
        <v>29</v>
      </c>
      <c r="N156" s="6"/>
      <c r="O156" s="6"/>
      <c r="P156" s="7"/>
      <c r="Q156" s="7"/>
      <c r="R156" s="8" t="s">
        <v>29</v>
      </c>
      <c r="S156" s="6"/>
      <c r="T156" s="38">
        <f>+COUNTIF(Tabla133[[#This Row],[Concepto]:[Concepto3]],"Concepto Favorable")</f>
        <v>0</v>
      </c>
      <c r="U156" s="38">
        <f>+COUNTIF(Tabla133[[#This Row],[Concepto]:[Concepto3]],"Concepto No Favorable")</f>
        <v>1</v>
      </c>
      <c r="V156" s="38">
        <f>+COUNTIF(Tabla133[[#This Row],[Concepto]:[Concepto3]],"Sin meta asignada en el periodo")</f>
        <v>0</v>
      </c>
      <c r="W156" s="38">
        <f t="shared" si="2"/>
        <v>0</v>
      </c>
    </row>
    <row r="157" spans="1:23" s="38" customFormat="1" ht="59.95" customHeight="1" x14ac:dyDescent="0.3">
      <c r="A157" s="6" t="s">
        <v>193</v>
      </c>
      <c r="B157" s="6" t="s">
        <v>189</v>
      </c>
      <c r="C157" s="6" t="s">
        <v>379</v>
      </c>
      <c r="D157" s="6" t="s">
        <v>194</v>
      </c>
      <c r="E157" s="6" t="s">
        <v>315</v>
      </c>
      <c r="F157" s="7">
        <v>6</v>
      </c>
      <c r="G157" s="7">
        <v>6</v>
      </c>
      <c r="H157" s="8">
        <v>1</v>
      </c>
      <c r="I157" s="6" t="s">
        <v>47</v>
      </c>
      <c r="J157" s="6"/>
      <c r="K157" s="7"/>
      <c r="L157" s="7"/>
      <c r="M157" s="8" t="s">
        <v>29</v>
      </c>
      <c r="N157" s="6"/>
      <c r="O157" s="6"/>
      <c r="P157" s="7"/>
      <c r="Q157" s="7"/>
      <c r="R157" s="8" t="s">
        <v>29</v>
      </c>
      <c r="S157" s="6"/>
      <c r="T157" s="38">
        <f>+COUNTIF(Tabla133[[#This Row],[Concepto]:[Concepto3]],"Concepto Favorable")</f>
        <v>0</v>
      </c>
      <c r="U157" s="38">
        <f>+COUNTIF(Tabla133[[#This Row],[Concepto]:[Concepto3]],"Concepto No Favorable")</f>
        <v>1</v>
      </c>
      <c r="V157" s="38">
        <f>+COUNTIF(Tabla133[[#This Row],[Concepto]:[Concepto3]],"Sin meta asignada en el periodo")</f>
        <v>0</v>
      </c>
      <c r="W157" s="38">
        <f t="shared" si="2"/>
        <v>0</v>
      </c>
    </row>
    <row r="158" spans="1:23" s="38" customFormat="1" ht="59.95" customHeight="1" x14ac:dyDescent="0.3">
      <c r="A158" s="6" t="s">
        <v>195</v>
      </c>
      <c r="B158" s="6" t="s">
        <v>189</v>
      </c>
      <c r="C158" s="6" t="s">
        <v>379</v>
      </c>
      <c r="D158" s="6" t="s">
        <v>196</v>
      </c>
      <c r="E158" s="6" t="s">
        <v>316</v>
      </c>
      <c r="F158" s="7">
        <v>3</v>
      </c>
      <c r="G158" s="7">
        <v>3</v>
      </c>
      <c r="H158" s="8">
        <v>1</v>
      </c>
      <c r="I158" s="6" t="s">
        <v>28</v>
      </c>
      <c r="J158" s="6"/>
      <c r="K158" s="7"/>
      <c r="L158" s="7"/>
      <c r="M158" s="8" t="s">
        <v>29</v>
      </c>
      <c r="N158" s="6"/>
      <c r="O158" s="6"/>
      <c r="P158" s="7"/>
      <c r="Q158" s="7"/>
      <c r="R158" s="8" t="s">
        <v>29</v>
      </c>
      <c r="S158" s="6"/>
      <c r="T158" s="38">
        <f>+COUNTIF(Tabla133[[#This Row],[Concepto]:[Concepto3]],"Concepto Favorable")</f>
        <v>1</v>
      </c>
      <c r="U158" s="38">
        <f>+COUNTIF(Tabla133[[#This Row],[Concepto]:[Concepto3]],"Concepto No Favorable")</f>
        <v>0</v>
      </c>
      <c r="V158" s="38">
        <f>+COUNTIF(Tabla133[[#This Row],[Concepto]:[Concepto3]],"Sin meta asignada en el periodo")</f>
        <v>0</v>
      </c>
      <c r="W158" s="38">
        <f t="shared" si="2"/>
        <v>1</v>
      </c>
    </row>
    <row r="159" spans="1:23" s="38" customFormat="1" ht="59.95" customHeight="1" x14ac:dyDescent="0.3">
      <c r="A159" s="6" t="s">
        <v>53</v>
      </c>
      <c r="B159" s="6" t="s">
        <v>54</v>
      </c>
      <c r="C159" s="6" t="s">
        <v>379</v>
      </c>
      <c r="D159" s="6" t="s">
        <v>55</v>
      </c>
      <c r="E159" s="6" t="s">
        <v>317</v>
      </c>
      <c r="F159" s="7">
        <v>6</v>
      </c>
      <c r="G159" s="7">
        <v>6</v>
      </c>
      <c r="H159" s="8">
        <v>1</v>
      </c>
      <c r="I159" s="6" t="s">
        <v>28</v>
      </c>
      <c r="J159" s="6"/>
      <c r="K159" s="7"/>
      <c r="L159" s="7"/>
      <c r="M159" s="8" t="s">
        <v>29</v>
      </c>
      <c r="N159" s="6"/>
      <c r="O159" s="6"/>
      <c r="P159" s="7"/>
      <c r="Q159" s="7"/>
      <c r="R159" s="8" t="s">
        <v>29</v>
      </c>
      <c r="S159" s="6"/>
      <c r="T159" s="38">
        <f>+COUNTIF(Tabla133[[#This Row],[Concepto]:[Concepto3]],"Concepto Favorable")</f>
        <v>1</v>
      </c>
      <c r="U159" s="38">
        <f>+COUNTIF(Tabla133[[#This Row],[Concepto]:[Concepto3]],"Concepto No Favorable")</f>
        <v>0</v>
      </c>
      <c r="V159" s="38">
        <f>+COUNTIF(Tabla133[[#This Row],[Concepto]:[Concepto3]],"Sin meta asignada en el periodo")</f>
        <v>0</v>
      </c>
      <c r="W159" s="38">
        <f t="shared" si="2"/>
        <v>1</v>
      </c>
    </row>
    <row r="160" spans="1:23" s="38" customFormat="1" ht="59.95" customHeight="1" x14ac:dyDescent="0.3">
      <c r="A160" s="6" t="s">
        <v>56</v>
      </c>
      <c r="B160" s="6" t="s">
        <v>54</v>
      </c>
      <c r="C160" s="6" t="s">
        <v>379</v>
      </c>
      <c r="D160" s="6" t="s">
        <v>57</v>
      </c>
      <c r="E160" s="6" t="s">
        <v>319</v>
      </c>
      <c r="F160" s="7">
        <v>6</v>
      </c>
      <c r="G160" s="7">
        <v>6</v>
      </c>
      <c r="H160" s="8">
        <v>1</v>
      </c>
      <c r="I160" s="6" t="s">
        <v>28</v>
      </c>
      <c r="J160" s="6"/>
      <c r="K160" s="7"/>
      <c r="L160" s="7"/>
      <c r="M160" s="8" t="s">
        <v>29</v>
      </c>
      <c r="N160" s="6"/>
      <c r="O160" s="6"/>
      <c r="P160" s="7"/>
      <c r="Q160" s="7"/>
      <c r="R160" s="8" t="s">
        <v>29</v>
      </c>
      <c r="S160" s="6"/>
      <c r="T160" s="38">
        <f>+COUNTIF(Tabla133[[#This Row],[Concepto]:[Concepto3]],"Concepto Favorable")</f>
        <v>1</v>
      </c>
      <c r="U160" s="38">
        <f>+COUNTIF(Tabla133[[#This Row],[Concepto]:[Concepto3]],"Concepto No Favorable")</f>
        <v>0</v>
      </c>
      <c r="V160" s="38">
        <f>+COUNTIF(Tabla133[[#This Row],[Concepto]:[Concepto3]],"Sin meta asignada en el periodo")</f>
        <v>0</v>
      </c>
      <c r="W160" s="38">
        <f t="shared" si="2"/>
        <v>1</v>
      </c>
    </row>
    <row r="161" spans="1:23" s="38" customFormat="1" ht="59.95" customHeight="1" x14ac:dyDescent="0.3">
      <c r="A161" s="6" t="s">
        <v>58</v>
      </c>
      <c r="B161" s="6" t="s">
        <v>54</v>
      </c>
      <c r="C161" s="6" t="s">
        <v>379</v>
      </c>
      <c r="D161" s="6" t="s">
        <v>59</v>
      </c>
      <c r="E161" s="6"/>
      <c r="F161" s="7"/>
      <c r="G161" s="7"/>
      <c r="H161" s="8" t="s">
        <v>29</v>
      </c>
      <c r="I161" s="6"/>
      <c r="J161" s="6" t="s">
        <v>321</v>
      </c>
      <c r="K161" s="7">
        <v>3</v>
      </c>
      <c r="L161" s="7">
        <v>3</v>
      </c>
      <c r="M161" s="8">
        <v>1</v>
      </c>
      <c r="N161" s="6" t="s">
        <v>28</v>
      </c>
      <c r="O161" s="6"/>
      <c r="P161" s="7"/>
      <c r="Q161" s="7"/>
      <c r="R161" s="8" t="s">
        <v>29</v>
      </c>
      <c r="S161" s="6"/>
      <c r="T161" s="38">
        <f>+COUNTIF(Tabla133[[#This Row],[Concepto]:[Concepto3]],"Concepto Favorable")</f>
        <v>1</v>
      </c>
      <c r="U161" s="38">
        <f>+COUNTIF(Tabla133[[#This Row],[Concepto]:[Concepto3]],"Concepto No Favorable")</f>
        <v>0</v>
      </c>
      <c r="V161" s="38">
        <f>+COUNTIF(Tabla133[[#This Row],[Concepto]:[Concepto3]],"Sin meta asignada en el periodo")</f>
        <v>0</v>
      </c>
      <c r="W161" s="38">
        <f t="shared" si="2"/>
        <v>1</v>
      </c>
    </row>
    <row r="162" spans="1:23" s="38" customFormat="1" ht="59.95" customHeight="1" x14ac:dyDescent="0.3">
      <c r="A162" s="6" t="s">
        <v>97</v>
      </c>
      <c r="B162" s="6" t="s">
        <v>95</v>
      </c>
      <c r="C162" s="6" t="s">
        <v>379</v>
      </c>
      <c r="D162" s="6" t="s">
        <v>98</v>
      </c>
      <c r="E162" s="6"/>
      <c r="F162" s="7"/>
      <c r="G162" s="7"/>
      <c r="H162" s="8" t="s">
        <v>29</v>
      </c>
      <c r="I162" s="6"/>
      <c r="J162" s="6" t="s">
        <v>99</v>
      </c>
      <c r="K162" s="7">
        <v>1</v>
      </c>
      <c r="L162" s="7">
        <v>1</v>
      </c>
      <c r="M162" s="8">
        <v>1</v>
      </c>
      <c r="N162" s="6" t="s">
        <v>28</v>
      </c>
      <c r="O162" s="6"/>
      <c r="P162" s="7"/>
      <c r="Q162" s="7"/>
      <c r="R162" s="8" t="s">
        <v>29</v>
      </c>
      <c r="S162" s="6"/>
      <c r="T162" s="38">
        <f>+COUNTIF(Tabla133[[#This Row],[Concepto]:[Concepto3]],"Concepto Favorable")</f>
        <v>1</v>
      </c>
      <c r="U162" s="38">
        <f>+COUNTIF(Tabla133[[#This Row],[Concepto]:[Concepto3]],"Concepto No Favorable")</f>
        <v>0</v>
      </c>
      <c r="V162" s="38">
        <f>+COUNTIF(Tabla133[[#This Row],[Concepto]:[Concepto3]],"Sin meta asignada en el periodo")</f>
        <v>0</v>
      </c>
      <c r="W162" s="38">
        <f t="shared" si="2"/>
        <v>1</v>
      </c>
    </row>
    <row r="163" spans="1:23" s="38" customFormat="1" ht="59.95" customHeight="1" x14ac:dyDescent="0.3">
      <c r="A163" s="6" t="s">
        <v>104</v>
      </c>
      <c r="B163" s="6" t="s">
        <v>105</v>
      </c>
      <c r="C163" s="6" t="s">
        <v>379</v>
      </c>
      <c r="D163" s="6" t="s">
        <v>106</v>
      </c>
      <c r="E163" s="6" t="s">
        <v>343</v>
      </c>
      <c r="F163" s="7">
        <v>3</v>
      </c>
      <c r="G163" s="7">
        <v>3</v>
      </c>
      <c r="H163" s="8">
        <v>1</v>
      </c>
      <c r="I163" s="6" t="s">
        <v>28</v>
      </c>
      <c r="J163" s="6" t="s">
        <v>344</v>
      </c>
      <c r="K163" s="7">
        <v>3</v>
      </c>
      <c r="L163" s="7">
        <v>3</v>
      </c>
      <c r="M163" s="8">
        <v>1</v>
      </c>
      <c r="N163" s="6" t="s">
        <v>28</v>
      </c>
      <c r="O163" s="6"/>
      <c r="P163" s="7"/>
      <c r="Q163" s="7"/>
      <c r="R163" s="8" t="s">
        <v>29</v>
      </c>
      <c r="S163" s="6"/>
      <c r="T163" s="38">
        <f>+COUNTIF(Tabla133[[#This Row],[Concepto]:[Concepto3]],"Concepto Favorable")</f>
        <v>2</v>
      </c>
      <c r="U163" s="38">
        <f>+COUNTIF(Tabla133[[#This Row],[Concepto]:[Concepto3]],"Concepto No Favorable")</f>
        <v>0</v>
      </c>
      <c r="V163" s="38">
        <f>+COUNTIF(Tabla133[[#This Row],[Concepto]:[Concepto3]],"Sin meta asignada en el periodo")</f>
        <v>0</v>
      </c>
      <c r="W163" s="38">
        <f t="shared" si="2"/>
        <v>2</v>
      </c>
    </row>
    <row r="164" spans="1:23" s="38" customFormat="1" ht="59.95" customHeight="1" x14ac:dyDescent="0.3">
      <c r="A164" s="6" t="s">
        <v>109</v>
      </c>
      <c r="B164" s="6" t="s">
        <v>105</v>
      </c>
      <c r="C164" s="6" t="s">
        <v>379</v>
      </c>
      <c r="D164" s="6" t="s">
        <v>276</v>
      </c>
      <c r="E164" s="6" t="s">
        <v>346</v>
      </c>
      <c r="F164" s="7">
        <v>3</v>
      </c>
      <c r="G164" s="7">
        <v>3</v>
      </c>
      <c r="H164" s="8">
        <v>1</v>
      </c>
      <c r="I164" s="6" t="s">
        <v>28</v>
      </c>
      <c r="J164" s="6"/>
      <c r="K164" s="7"/>
      <c r="L164" s="7"/>
      <c r="M164" s="8" t="s">
        <v>29</v>
      </c>
      <c r="N164" s="6"/>
      <c r="O164" s="6"/>
      <c r="P164" s="7"/>
      <c r="Q164" s="7"/>
      <c r="R164" s="8" t="s">
        <v>29</v>
      </c>
      <c r="S164" s="6"/>
      <c r="T164" s="38">
        <f>+COUNTIF(Tabla133[[#This Row],[Concepto]:[Concepto3]],"Concepto Favorable")</f>
        <v>1</v>
      </c>
      <c r="U164" s="38">
        <f>+COUNTIF(Tabla133[[#This Row],[Concepto]:[Concepto3]],"Concepto No Favorable")</f>
        <v>0</v>
      </c>
      <c r="V164" s="38">
        <f>+COUNTIF(Tabla133[[#This Row],[Concepto]:[Concepto3]],"Sin meta asignada en el periodo")</f>
        <v>0</v>
      </c>
      <c r="W164" s="38">
        <f t="shared" si="2"/>
        <v>1</v>
      </c>
    </row>
    <row r="165" spans="1:23" s="38" customFormat="1" ht="59.95" customHeight="1" x14ac:dyDescent="0.3">
      <c r="A165" s="6" t="s">
        <v>110</v>
      </c>
      <c r="B165" s="6" t="s">
        <v>111</v>
      </c>
      <c r="C165" s="6" t="s">
        <v>379</v>
      </c>
      <c r="D165" s="6" t="s">
        <v>112</v>
      </c>
      <c r="E165" s="6" t="s">
        <v>363</v>
      </c>
      <c r="F165" s="7">
        <v>3</v>
      </c>
      <c r="G165" s="7">
        <v>3</v>
      </c>
      <c r="H165" s="8">
        <v>1</v>
      </c>
      <c r="I165" s="6" t="s">
        <v>28</v>
      </c>
      <c r="J165" s="6"/>
      <c r="K165" s="7"/>
      <c r="L165" s="7"/>
      <c r="M165" s="8" t="s">
        <v>29</v>
      </c>
      <c r="N165" s="6"/>
      <c r="O165" s="6"/>
      <c r="P165" s="7"/>
      <c r="Q165" s="7"/>
      <c r="R165" s="8" t="s">
        <v>29</v>
      </c>
      <c r="S165" s="6"/>
      <c r="T165" s="38">
        <f>+COUNTIF(Tabla133[[#This Row],[Concepto]:[Concepto3]],"Concepto Favorable")</f>
        <v>1</v>
      </c>
      <c r="U165" s="38">
        <f>+COUNTIF(Tabla133[[#This Row],[Concepto]:[Concepto3]],"Concepto No Favorable")</f>
        <v>0</v>
      </c>
      <c r="V165" s="38">
        <f>+COUNTIF(Tabla133[[#This Row],[Concepto]:[Concepto3]],"Sin meta asignada en el periodo")</f>
        <v>0</v>
      </c>
      <c r="W165" s="38">
        <f t="shared" si="2"/>
        <v>1</v>
      </c>
    </row>
    <row r="166" spans="1:23" s="38" customFormat="1" ht="59.95" customHeight="1" x14ac:dyDescent="0.3">
      <c r="A166" s="6" t="s">
        <v>114</v>
      </c>
      <c r="B166" s="6" t="s">
        <v>111</v>
      </c>
      <c r="C166" s="6" t="s">
        <v>379</v>
      </c>
      <c r="D166" s="6" t="s">
        <v>220</v>
      </c>
      <c r="E166" s="6"/>
      <c r="F166" s="7"/>
      <c r="G166" s="7"/>
      <c r="H166" s="8" t="s">
        <v>29</v>
      </c>
      <c r="I166" s="6"/>
      <c r="J166" s="6" t="s">
        <v>367</v>
      </c>
      <c r="K166" s="7">
        <v>1</v>
      </c>
      <c r="L166" s="7">
        <v>1</v>
      </c>
      <c r="M166" s="8">
        <v>1</v>
      </c>
      <c r="N166" s="6" t="s">
        <v>28</v>
      </c>
      <c r="O166" s="6"/>
      <c r="P166" s="7"/>
      <c r="Q166" s="7"/>
      <c r="R166" s="8" t="s">
        <v>29</v>
      </c>
      <c r="S166" s="6"/>
      <c r="T166" s="38">
        <f>+COUNTIF(Tabla133[[#This Row],[Concepto]:[Concepto3]],"Concepto Favorable")</f>
        <v>1</v>
      </c>
      <c r="U166" s="38">
        <f>+COUNTIF(Tabla133[[#This Row],[Concepto]:[Concepto3]],"Concepto No Favorable")</f>
        <v>0</v>
      </c>
      <c r="V166" s="38">
        <f>+COUNTIF(Tabla133[[#This Row],[Concepto]:[Concepto3]],"Sin meta asignada en el periodo")</f>
        <v>0</v>
      </c>
      <c r="W166" s="38">
        <f t="shared" si="2"/>
        <v>1</v>
      </c>
    </row>
    <row r="167" spans="1:23" s="38" customFormat="1" ht="59.95" customHeight="1" x14ac:dyDescent="0.3">
      <c r="A167" s="6" t="s">
        <v>70</v>
      </c>
      <c r="B167" s="6" t="s">
        <v>71</v>
      </c>
      <c r="C167" s="6" t="s">
        <v>379</v>
      </c>
      <c r="D167" s="6" t="s">
        <v>72</v>
      </c>
      <c r="E167" s="6" t="s">
        <v>368</v>
      </c>
      <c r="F167" s="7">
        <v>24</v>
      </c>
      <c r="G167" s="7">
        <v>24</v>
      </c>
      <c r="H167" s="8">
        <v>1</v>
      </c>
      <c r="I167" s="6" t="s">
        <v>28</v>
      </c>
      <c r="J167" s="6" t="s">
        <v>73</v>
      </c>
      <c r="K167" s="7">
        <v>8</v>
      </c>
      <c r="L167" s="7">
        <v>8</v>
      </c>
      <c r="M167" s="8">
        <v>1</v>
      </c>
      <c r="N167" s="6" t="s">
        <v>28</v>
      </c>
      <c r="O167" s="6" t="s">
        <v>369</v>
      </c>
      <c r="P167" s="7">
        <v>3</v>
      </c>
      <c r="Q167" s="7">
        <v>3</v>
      </c>
      <c r="R167" s="8">
        <v>1</v>
      </c>
      <c r="S167" s="6" t="s">
        <v>28</v>
      </c>
      <c r="T167" s="38">
        <f>+COUNTIF(Tabla133[[#This Row],[Concepto]:[Concepto3]],"Concepto Favorable")</f>
        <v>3</v>
      </c>
      <c r="U167" s="38">
        <f>+COUNTIF(Tabla133[[#This Row],[Concepto]:[Concepto3]],"Concepto No Favorable")</f>
        <v>0</v>
      </c>
      <c r="V167" s="38">
        <f>+COUNTIF(Tabla133[[#This Row],[Concepto]:[Concepto3]],"Sin meta asignada en el periodo")</f>
        <v>0</v>
      </c>
      <c r="W167" s="38">
        <f t="shared" si="2"/>
        <v>3</v>
      </c>
    </row>
    <row r="168" spans="1:23" s="38" customFormat="1" ht="59.95" customHeight="1" x14ac:dyDescent="0.3">
      <c r="A168" s="6" t="s">
        <v>74</v>
      </c>
      <c r="B168" s="6" t="s">
        <v>71</v>
      </c>
      <c r="C168" s="6" t="s">
        <v>379</v>
      </c>
      <c r="D168" s="6" t="s">
        <v>75</v>
      </c>
      <c r="E168" s="6" t="s">
        <v>368</v>
      </c>
      <c r="F168" s="7">
        <v>24</v>
      </c>
      <c r="G168" s="7">
        <v>24</v>
      </c>
      <c r="H168" s="8">
        <v>1</v>
      </c>
      <c r="I168" s="6" t="s">
        <v>28</v>
      </c>
      <c r="J168" s="6"/>
      <c r="K168" s="7"/>
      <c r="L168" s="7"/>
      <c r="M168" s="8" t="s">
        <v>29</v>
      </c>
      <c r="N168" s="6"/>
      <c r="O168" s="6" t="s">
        <v>369</v>
      </c>
      <c r="P168" s="7">
        <v>3</v>
      </c>
      <c r="Q168" s="7">
        <v>3</v>
      </c>
      <c r="R168" s="8">
        <v>1</v>
      </c>
      <c r="S168" s="6" t="s">
        <v>28</v>
      </c>
      <c r="T168" s="38">
        <f>+COUNTIF(Tabla133[[#This Row],[Concepto]:[Concepto3]],"Concepto Favorable")</f>
        <v>2</v>
      </c>
      <c r="U168" s="38">
        <f>+COUNTIF(Tabla133[[#This Row],[Concepto]:[Concepto3]],"Concepto No Favorable")</f>
        <v>0</v>
      </c>
      <c r="V168" s="38">
        <f>+COUNTIF(Tabla133[[#This Row],[Concepto]:[Concepto3]],"Sin meta asignada en el periodo")</f>
        <v>0</v>
      </c>
      <c r="W168" s="38">
        <f t="shared" si="2"/>
        <v>2</v>
      </c>
    </row>
    <row r="169" spans="1:23" s="38" customFormat="1" ht="59.95" customHeight="1" x14ac:dyDescent="0.3">
      <c r="A169" s="6" t="s">
        <v>269</v>
      </c>
      <c r="B169" s="6" t="s">
        <v>27</v>
      </c>
      <c r="C169" s="6" t="s">
        <v>230</v>
      </c>
      <c r="D169" s="6" t="s">
        <v>96</v>
      </c>
      <c r="E169" s="6"/>
      <c r="F169" s="7"/>
      <c r="G169" s="7"/>
      <c r="H169" s="8" t="s">
        <v>29</v>
      </c>
      <c r="I169" s="6"/>
      <c r="J169" s="6"/>
      <c r="K169" s="7"/>
      <c r="L169" s="7"/>
      <c r="M169" s="8" t="s">
        <v>29</v>
      </c>
      <c r="N169" s="6"/>
      <c r="O169" s="6" t="s">
        <v>298</v>
      </c>
      <c r="P169" s="7">
        <v>1</v>
      </c>
      <c r="Q169" s="7">
        <v>1</v>
      </c>
      <c r="R169" s="8">
        <v>1</v>
      </c>
      <c r="S169" s="6" t="s">
        <v>28</v>
      </c>
      <c r="T169" s="38">
        <f>+COUNTIF(Tabla133[[#This Row],[Concepto]:[Concepto3]],"Concepto Favorable")</f>
        <v>1</v>
      </c>
      <c r="U169" s="38">
        <f>+COUNTIF(Tabla133[[#This Row],[Concepto]:[Concepto3]],"Concepto No Favorable")</f>
        <v>0</v>
      </c>
      <c r="V169" s="38">
        <f>+COUNTIF(Tabla133[[#This Row],[Concepto]:[Concepto3]],"Sin meta asignada en el periodo")</f>
        <v>0</v>
      </c>
      <c r="W169" s="38">
        <f t="shared" si="2"/>
        <v>1</v>
      </c>
    </row>
    <row r="170" spans="1:23" s="38" customFormat="1" ht="59.95" customHeight="1" x14ac:dyDescent="0.3">
      <c r="A170" s="6" t="s">
        <v>188</v>
      </c>
      <c r="B170" s="6" t="s">
        <v>189</v>
      </c>
      <c r="C170" s="6" t="s">
        <v>230</v>
      </c>
      <c r="D170" s="6" t="s">
        <v>190</v>
      </c>
      <c r="E170" s="6" t="s">
        <v>313</v>
      </c>
      <c r="F170" s="7">
        <v>3</v>
      </c>
      <c r="G170" s="7">
        <v>3</v>
      </c>
      <c r="H170" s="8">
        <v>1</v>
      </c>
      <c r="I170" s="6" t="s">
        <v>28</v>
      </c>
      <c r="J170" s="6"/>
      <c r="K170" s="7"/>
      <c r="L170" s="7"/>
      <c r="M170" s="8" t="s">
        <v>29</v>
      </c>
      <c r="N170" s="6"/>
      <c r="O170" s="6"/>
      <c r="P170" s="7"/>
      <c r="Q170" s="7"/>
      <c r="R170" s="8" t="s">
        <v>29</v>
      </c>
      <c r="S170" s="6"/>
      <c r="T170" s="38">
        <f>+COUNTIF(Tabla133[[#This Row],[Concepto]:[Concepto3]],"Concepto Favorable")</f>
        <v>1</v>
      </c>
      <c r="U170" s="38">
        <f>+COUNTIF(Tabla133[[#This Row],[Concepto]:[Concepto3]],"Concepto No Favorable")</f>
        <v>0</v>
      </c>
      <c r="V170" s="38">
        <f>+COUNTIF(Tabla133[[#This Row],[Concepto]:[Concepto3]],"Sin meta asignada en el periodo")</f>
        <v>0</v>
      </c>
      <c r="W170" s="38">
        <f t="shared" si="2"/>
        <v>1</v>
      </c>
    </row>
    <row r="171" spans="1:23" s="38" customFormat="1" ht="59.95" customHeight="1" x14ac:dyDescent="0.3">
      <c r="A171" s="6" t="s">
        <v>191</v>
      </c>
      <c r="B171" s="6" t="s">
        <v>189</v>
      </c>
      <c r="C171" s="6" t="s">
        <v>230</v>
      </c>
      <c r="D171" s="6" t="s">
        <v>192</v>
      </c>
      <c r="E171" s="6" t="s">
        <v>314</v>
      </c>
      <c r="F171" s="7">
        <v>0</v>
      </c>
      <c r="G171" s="7">
        <v>0</v>
      </c>
      <c r="H171" s="8" t="s">
        <v>29</v>
      </c>
      <c r="I171" s="6" t="s">
        <v>28</v>
      </c>
      <c r="J171" s="6"/>
      <c r="K171" s="7"/>
      <c r="L171" s="7"/>
      <c r="M171" s="8" t="s">
        <v>29</v>
      </c>
      <c r="N171" s="6"/>
      <c r="O171" s="6"/>
      <c r="P171" s="7"/>
      <c r="Q171" s="7"/>
      <c r="R171" s="8" t="s">
        <v>29</v>
      </c>
      <c r="S171" s="6"/>
      <c r="T171" s="38">
        <f>+COUNTIF(Tabla133[[#This Row],[Concepto]:[Concepto3]],"Concepto Favorable")</f>
        <v>1</v>
      </c>
      <c r="U171" s="38">
        <f>+COUNTIF(Tabla133[[#This Row],[Concepto]:[Concepto3]],"Concepto No Favorable")</f>
        <v>0</v>
      </c>
      <c r="V171" s="38">
        <f>+COUNTIF(Tabla133[[#This Row],[Concepto]:[Concepto3]],"Sin meta asignada en el periodo")</f>
        <v>0</v>
      </c>
      <c r="W171" s="38">
        <f t="shared" si="2"/>
        <v>1</v>
      </c>
    </row>
    <row r="172" spans="1:23" s="38" customFormat="1" ht="59.95" customHeight="1" x14ac:dyDescent="0.3">
      <c r="A172" s="6" t="s">
        <v>193</v>
      </c>
      <c r="B172" s="6" t="s">
        <v>189</v>
      </c>
      <c r="C172" s="6" t="s">
        <v>230</v>
      </c>
      <c r="D172" s="6" t="s">
        <v>194</v>
      </c>
      <c r="E172" s="6" t="s">
        <v>315</v>
      </c>
      <c r="F172" s="7">
        <v>0</v>
      </c>
      <c r="G172" s="7">
        <v>0</v>
      </c>
      <c r="H172" s="8" t="s">
        <v>29</v>
      </c>
      <c r="I172" s="6" t="s">
        <v>32</v>
      </c>
      <c r="J172" s="6"/>
      <c r="K172" s="7"/>
      <c r="L172" s="7"/>
      <c r="M172" s="8" t="s">
        <v>29</v>
      </c>
      <c r="N172" s="6"/>
      <c r="O172" s="6"/>
      <c r="P172" s="7"/>
      <c r="Q172" s="7"/>
      <c r="R172" s="8" t="s">
        <v>29</v>
      </c>
      <c r="S172" s="6"/>
      <c r="T172" s="38">
        <f>+COUNTIF(Tabla133[[#This Row],[Concepto]:[Concepto3]],"Concepto Favorable")</f>
        <v>0</v>
      </c>
      <c r="U172" s="38">
        <f>+COUNTIF(Tabla133[[#This Row],[Concepto]:[Concepto3]],"Concepto No Favorable")</f>
        <v>0</v>
      </c>
      <c r="V172" s="38">
        <f>+COUNTIF(Tabla133[[#This Row],[Concepto]:[Concepto3]],"Sin meta asignada en el periodo")</f>
        <v>1</v>
      </c>
      <c r="W172" s="38">
        <f t="shared" si="2"/>
        <v>1</v>
      </c>
    </row>
    <row r="173" spans="1:23" s="38" customFormat="1" ht="59.95" customHeight="1" x14ac:dyDescent="0.3">
      <c r="A173" s="6" t="s">
        <v>195</v>
      </c>
      <c r="B173" s="6" t="s">
        <v>189</v>
      </c>
      <c r="C173" s="6" t="s">
        <v>230</v>
      </c>
      <c r="D173" s="6" t="s">
        <v>196</v>
      </c>
      <c r="E173" s="6" t="s">
        <v>316</v>
      </c>
      <c r="F173" s="7">
        <v>3</v>
      </c>
      <c r="G173" s="7">
        <v>3</v>
      </c>
      <c r="H173" s="8">
        <v>1</v>
      </c>
      <c r="I173" s="6" t="s">
        <v>28</v>
      </c>
      <c r="J173" s="6"/>
      <c r="K173" s="7"/>
      <c r="L173" s="7"/>
      <c r="M173" s="8" t="s">
        <v>29</v>
      </c>
      <c r="N173" s="6"/>
      <c r="O173" s="6"/>
      <c r="P173" s="7"/>
      <c r="Q173" s="7"/>
      <c r="R173" s="8" t="s">
        <v>29</v>
      </c>
      <c r="S173" s="6"/>
      <c r="T173" s="38">
        <f>+COUNTIF(Tabla133[[#This Row],[Concepto]:[Concepto3]],"Concepto Favorable")</f>
        <v>1</v>
      </c>
      <c r="U173" s="38">
        <f>+COUNTIF(Tabla133[[#This Row],[Concepto]:[Concepto3]],"Concepto No Favorable")</f>
        <v>0</v>
      </c>
      <c r="V173" s="38">
        <f>+COUNTIF(Tabla133[[#This Row],[Concepto]:[Concepto3]],"Sin meta asignada en el periodo")</f>
        <v>0</v>
      </c>
      <c r="W173" s="38">
        <f t="shared" si="2"/>
        <v>1</v>
      </c>
    </row>
    <row r="174" spans="1:23" s="38" customFormat="1" ht="59.95" customHeight="1" x14ac:dyDescent="0.3">
      <c r="A174" s="6" t="s">
        <v>53</v>
      </c>
      <c r="B174" s="6" t="s">
        <v>54</v>
      </c>
      <c r="C174" s="6" t="s">
        <v>230</v>
      </c>
      <c r="D174" s="6" t="s">
        <v>55</v>
      </c>
      <c r="E174" s="6" t="s">
        <v>317</v>
      </c>
      <c r="F174" s="7">
        <v>2</v>
      </c>
      <c r="G174" s="7">
        <v>2</v>
      </c>
      <c r="H174" s="8">
        <v>1</v>
      </c>
      <c r="I174" s="6" t="s">
        <v>28</v>
      </c>
      <c r="J174" s="6"/>
      <c r="K174" s="7"/>
      <c r="L174" s="7"/>
      <c r="M174" s="8" t="s">
        <v>29</v>
      </c>
      <c r="N174" s="6"/>
      <c r="O174" s="6"/>
      <c r="P174" s="7"/>
      <c r="Q174" s="7"/>
      <c r="R174" s="8" t="s">
        <v>29</v>
      </c>
      <c r="S174" s="6"/>
      <c r="T174" s="38">
        <f>+COUNTIF(Tabla133[[#This Row],[Concepto]:[Concepto3]],"Concepto Favorable")</f>
        <v>1</v>
      </c>
      <c r="U174" s="38">
        <f>+COUNTIF(Tabla133[[#This Row],[Concepto]:[Concepto3]],"Concepto No Favorable")</f>
        <v>0</v>
      </c>
      <c r="V174" s="38">
        <f>+COUNTIF(Tabla133[[#This Row],[Concepto]:[Concepto3]],"Sin meta asignada en el periodo")</f>
        <v>0</v>
      </c>
      <c r="W174" s="38">
        <f t="shared" si="2"/>
        <v>1</v>
      </c>
    </row>
    <row r="175" spans="1:23" s="38" customFormat="1" ht="59.95" customHeight="1" x14ac:dyDescent="0.3">
      <c r="A175" s="6" t="s">
        <v>56</v>
      </c>
      <c r="B175" s="6" t="s">
        <v>54</v>
      </c>
      <c r="C175" s="6" t="s">
        <v>230</v>
      </c>
      <c r="D175" s="6" t="s">
        <v>57</v>
      </c>
      <c r="E175" s="6" t="s">
        <v>319</v>
      </c>
      <c r="F175" s="7">
        <v>0</v>
      </c>
      <c r="G175" s="7">
        <v>0</v>
      </c>
      <c r="H175" s="8" t="s">
        <v>29</v>
      </c>
      <c r="I175" s="6" t="s">
        <v>28</v>
      </c>
      <c r="J175" s="6"/>
      <c r="K175" s="7"/>
      <c r="L175" s="7"/>
      <c r="M175" s="8" t="s">
        <v>29</v>
      </c>
      <c r="N175" s="6"/>
      <c r="O175" s="6"/>
      <c r="P175" s="7"/>
      <c r="Q175" s="7"/>
      <c r="R175" s="8" t="s">
        <v>29</v>
      </c>
      <c r="S175" s="6"/>
      <c r="T175" s="38">
        <f>+COUNTIF(Tabla133[[#This Row],[Concepto]:[Concepto3]],"Concepto Favorable")</f>
        <v>1</v>
      </c>
      <c r="U175" s="38">
        <f>+COUNTIF(Tabla133[[#This Row],[Concepto]:[Concepto3]],"Concepto No Favorable")</f>
        <v>0</v>
      </c>
      <c r="V175" s="38">
        <f>+COUNTIF(Tabla133[[#This Row],[Concepto]:[Concepto3]],"Sin meta asignada en el periodo")</f>
        <v>0</v>
      </c>
      <c r="W175" s="38">
        <f t="shared" si="2"/>
        <v>1</v>
      </c>
    </row>
    <row r="176" spans="1:23" s="38" customFormat="1" ht="59.95" customHeight="1" x14ac:dyDescent="0.3">
      <c r="A176" s="6" t="s">
        <v>58</v>
      </c>
      <c r="B176" s="6" t="s">
        <v>54</v>
      </c>
      <c r="C176" s="6" t="s">
        <v>230</v>
      </c>
      <c r="D176" s="6" t="s">
        <v>59</v>
      </c>
      <c r="E176" s="6"/>
      <c r="F176" s="7"/>
      <c r="G176" s="7"/>
      <c r="H176" s="8" t="s">
        <v>29</v>
      </c>
      <c r="I176" s="6"/>
      <c r="J176" s="6" t="s">
        <v>321</v>
      </c>
      <c r="K176" s="7">
        <v>3</v>
      </c>
      <c r="L176" s="7">
        <v>3</v>
      </c>
      <c r="M176" s="8">
        <v>1</v>
      </c>
      <c r="N176" s="6" t="s">
        <v>28</v>
      </c>
      <c r="O176" s="6"/>
      <c r="P176" s="7"/>
      <c r="Q176" s="7"/>
      <c r="R176" s="8" t="s">
        <v>29</v>
      </c>
      <c r="S176" s="6"/>
      <c r="T176" s="38">
        <f>+COUNTIF(Tabla133[[#This Row],[Concepto]:[Concepto3]],"Concepto Favorable")</f>
        <v>1</v>
      </c>
      <c r="U176" s="38">
        <f>+COUNTIF(Tabla133[[#This Row],[Concepto]:[Concepto3]],"Concepto No Favorable")</f>
        <v>0</v>
      </c>
      <c r="V176" s="38">
        <f>+COUNTIF(Tabla133[[#This Row],[Concepto]:[Concepto3]],"Sin meta asignada en el periodo")</f>
        <v>0</v>
      </c>
      <c r="W176" s="38">
        <f t="shared" si="2"/>
        <v>1</v>
      </c>
    </row>
    <row r="177" spans="1:23" s="38" customFormat="1" ht="59.95" customHeight="1" x14ac:dyDescent="0.3">
      <c r="A177" s="6" t="s">
        <v>97</v>
      </c>
      <c r="B177" s="6" t="s">
        <v>95</v>
      </c>
      <c r="C177" s="6" t="s">
        <v>230</v>
      </c>
      <c r="D177" s="6" t="s">
        <v>98</v>
      </c>
      <c r="E177" s="6"/>
      <c r="F177" s="7"/>
      <c r="G177" s="7"/>
      <c r="H177" s="8" t="s">
        <v>29</v>
      </c>
      <c r="I177" s="6"/>
      <c r="J177" s="6" t="s">
        <v>99</v>
      </c>
      <c r="K177" s="7">
        <v>0</v>
      </c>
      <c r="L177" s="7">
        <v>0</v>
      </c>
      <c r="M177" s="8" t="s">
        <v>29</v>
      </c>
      <c r="N177" s="6" t="s">
        <v>28</v>
      </c>
      <c r="O177" s="6"/>
      <c r="P177" s="7"/>
      <c r="Q177" s="7"/>
      <c r="R177" s="8" t="s">
        <v>29</v>
      </c>
      <c r="S177" s="6"/>
      <c r="T177" s="38">
        <f>+COUNTIF(Tabla133[[#This Row],[Concepto]:[Concepto3]],"Concepto Favorable")</f>
        <v>1</v>
      </c>
      <c r="U177" s="38">
        <f>+COUNTIF(Tabla133[[#This Row],[Concepto]:[Concepto3]],"Concepto No Favorable")</f>
        <v>0</v>
      </c>
      <c r="V177" s="38">
        <f>+COUNTIF(Tabla133[[#This Row],[Concepto]:[Concepto3]],"Sin meta asignada en el periodo")</f>
        <v>0</v>
      </c>
      <c r="W177" s="38">
        <f t="shared" si="2"/>
        <v>1</v>
      </c>
    </row>
    <row r="178" spans="1:23" s="38" customFormat="1" ht="59.95" customHeight="1" x14ac:dyDescent="0.3">
      <c r="A178" s="6" t="s">
        <v>104</v>
      </c>
      <c r="B178" s="6" t="s">
        <v>105</v>
      </c>
      <c r="C178" s="6" t="s">
        <v>230</v>
      </c>
      <c r="D178" s="6" t="s">
        <v>106</v>
      </c>
      <c r="E178" s="6" t="s">
        <v>343</v>
      </c>
      <c r="F178" s="7">
        <v>0</v>
      </c>
      <c r="G178" s="7">
        <v>1</v>
      </c>
      <c r="H178" s="8" t="s">
        <v>29</v>
      </c>
      <c r="I178" s="6" t="s">
        <v>28</v>
      </c>
      <c r="J178" s="6" t="s">
        <v>344</v>
      </c>
      <c r="K178" s="7">
        <v>1</v>
      </c>
      <c r="L178" s="7">
        <v>1</v>
      </c>
      <c r="M178" s="8">
        <v>1</v>
      </c>
      <c r="N178" s="6" t="s">
        <v>28</v>
      </c>
      <c r="O178" s="6"/>
      <c r="P178" s="7"/>
      <c r="Q178" s="7"/>
      <c r="R178" s="8" t="s">
        <v>29</v>
      </c>
      <c r="S178" s="6"/>
      <c r="T178" s="38">
        <f>+COUNTIF(Tabla133[[#This Row],[Concepto]:[Concepto3]],"Concepto Favorable")</f>
        <v>2</v>
      </c>
      <c r="U178" s="38">
        <f>+COUNTIF(Tabla133[[#This Row],[Concepto]:[Concepto3]],"Concepto No Favorable")</f>
        <v>0</v>
      </c>
      <c r="V178" s="38">
        <f>+COUNTIF(Tabla133[[#This Row],[Concepto]:[Concepto3]],"Sin meta asignada en el periodo")</f>
        <v>0</v>
      </c>
      <c r="W178" s="38">
        <f t="shared" si="2"/>
        <v>2</v>
      </c>
    </row>
    <row r="179" spans="1:23" s="38" customFormat="1" ht="59.95" customHeight="1" x14ac:dyDescent="0.3">
      <c r="A179" s="6" t="s">
        <v>109</v>
      </c>
      <c r="B179" s="6" t="s">
        <v>105</v>
      </c>
      <c r="C179" s="6" t="s">
        <v>230</v>
      </c>
      <c r="D179" s="6" t="s">
        <v>276</v>
      </c>
      <c r="E179" s="6" t="s">
        <v>346</v>
      </c>
      <c r="F179" s="7">
        <v>3</v>
      </c>
      <c r="G179" s="7">
        <v>3</v>
      </c>
      <c r="H179" s="8">
        <v>1</v>
      </c>
      <c r="I179" s="6" t="s">
        <v>28</v>
      </c>
      <c r="J179" s="6"/>
      <c r="K179" s="7"/>
      <c r="L179" s="7"/>
      <c r="M179" s="8" t="s">
        <v>29</v>
      </c>
      <c r="N179" s="6"/>
      <c r="O179" s="6"/>
      <c r="P179" s="7"/>
      <c r="Q179" s="7"/>
      <c r="R179" s="8" t="s">
        <v>29</v>
      </c>
      <c r="S179" s="6"/>
      <c r="T179" s="38">
        <f>+COUNTIF(Tabla133[[#This Row],[Concepto]:[Concepto3]],"Concepto Favorable")</f>
        <v>1</v>
      </c>
      <c r="U179" s="38">
        <f>+COUNTIF(Tabla133[[#This Row],[Concepto]:[Concepto3]],"Concepto No Favorable")</f>
        <v>0</v>
      </c>
      <c r="V179" s="38">
        <f>+COUNTIF(Tabla133[[#This Row],[Concepto]:[Concepto3]],"Sin meta asignada en el periodo")</f>
        <v>0</v>
      </c>
      <c r="W179" s="38">
        <f t="shared" si="2"/>
        <v>1</v>
      </c>
    </row>
    <row r="180" spans="1:23" s="38" customFormat="1" ht="59.95" customHeight="1" x14ac:dyDescent="0.3">
      <c r="A180" s="6" t="s">
        <v>110</v>
      </c>
      <c r="B180" s="6" t="s">
        <v>111</v>
      </c>
      <c r="C180" s="6" t="s">
        <v>230</v>
      </c>
      <c r="D180" s="6" t="s">
        <v>112</v>
      </c>
      <c r="E180" s="6" t="s">
        <v>363</v>
      </c>
      <c r="F180" s="7">
        <v>3</v>
      </c>
      <c r="G180" s="7">
        <v>3</v>
      </c>
      <c r="H180" s="8">
        <v>1</v>
      </c>
      <c r="I180" s="6" t="s">
        <v>28</v>
      </c>
      <c r="J180" s="6"/>
      <c r="K180" s="7"/>
      <c r="L180" s="7"/>
      <c r="M180" s="8" t="s">
        <v>29</v>
      </c>
      <c r="N180" s="6"/>
      <c r="O180" s="6"/>
      <c r="P180" s="7"/>
      <c r="Q180" s="7"/>
      <c r="R180" s="8" t="s">
        <v>29</v>
      </c>
      <c r="S180" s="6"/>
      <c r="T180" s="38">
        <f>+COUNTIF(Tabla133[[#This Row],[Concepto]:[Concepto3]],"Concepto Favorable")</f>
        <v>1</v>
      </c>
      <c r="U180" s="38">
        <f>+COUNTIF(Tabla133[[#This Row],[Concepto]:[Concepto3]],"Concepto No Favorable")</f>
        <v>0</v>
      </c>
      <c r="V180" s="38">
        <f>+COUNTIF(Tabla133[[#This Row],[Concepto]:[Concepto3]],"Sin meta asignada en el periodo")</f>
        <v>0</v>
      </c>
      <c r="W180" s="38">
        <f t="shared" si="2"/>
        <v>1</v>
      </c>
    </row>
    <row r="181" spans="1:23" s="38" customFormat="1" ht="59.95" customHeight="1" x14ac:dyDescent="0.3">
      <c r="A181" s="6" t="s">
        <v>114</v>
      </c>
      <c r="B181" s="6" t="s">
        <v>111</v>
      </c>
      <c r="C181" s="6" t="s">
        <v>230</v>
      </c>
      <c r="D181" s="6" t="s">
        <v>220</v>
      </c>
      <c r="E181" s="6"/>
      <c r="F181" s="7"/>
      <c r="G181" s="7"/>
      <c r="H181" s="8" t="s">
        <v>29</v>
      </c>
      <c r="I181" s="6"/>
      <c r="J181" s="6" t="s">
        <v>367</v>
      </c>
      <c r="K181" s="7">
        <v>2</v>
      </c>
      <c r="L181" s="7">
        <v>2</v>
      </c>
      <c r="M181" s="8">
        <v>1</v>
      </c>
      <c r="N181" s="6" t="s">
        <v>28</v>
      </c>
      <c r="O181" s="6"/>
      <c r="P181" s="7"/>
      <c r="Q181" s="7"/>
      <c r="R181" s="8" t="s">
        <v>29</v>
      </c>
      <c r="S181" s="6"/>
      <c r="T181" s="38">
        <f>+COUNTIF(Tabla133[[#This Row],[Concepto]:[Concepto3]],"Concepto Favorable")</f>
        <v>1</v>
      </c>
      <c r="U181" s="38">
        <f>+COUNTIF(Tabla133[[#This Row],[Concepto]:[Concepto3]],"Concepto No Favorable")</f>
        <v>0</v>
      </c>
      <c r="V181" s="38">
        <f>+COUNTIF(Tabla133[[#This Row],[Concepto]:[Concepto3]],"Sin meta asignada en el periodo")</f>
        <v>0</v>
      </c>
      <c r="W181" s="38">
        <f t="shared" si="2"/>
        <v>1</v>
      </c>
    </row>
    <row r="182" spans="1:23" s="38" customFormat="1" ht="59.95" customHeight="1" x14ac:dyDescent="0.3">
      <c r="A182" s="6" t="s">
        <v>70</v>
      </c>
      <c r="B182" s="6" t="s">
        <v>71</v>
      </c>
      <c r="C182" s="6" t="s">
        <v>230</v>
      </c>
      <c r="D182" s="6" t="s">
        <v>72</v>
      </c>
      <c r="E182" s="6" t="s">
        <v>368</v>
      </c>
      <c r="F182" s="7">
        <v>15</v>
      </c>
      <c r="G182" s="7">
        <v>15</v>
      </c>
      <c r="H182" s="8">
        <v>1</v>
      </c>
      <c r="I182" s="6" t="s">
        <v>28</v>
      </c>
      <c r="J182" s="6" t="s">
        <v>73</v>
      </c>
      <c r="K182" s="7">
        <v>1</v>
      </c>
      <c r="L182" s="7">
        <v>1</v>
      </c>
      <c r="M182" s="8">
        <v>1</v>
      </c>
      <c r="N182" s="6" t="s">
        <v>28</v>
      </c>
      <c r="O182" s="6" t="s">
        <v>369</v>
      </c>
      <c r="P182" s="7">
        <v>2</v>
      </c>
      <c r="Q182" s="7">
        <v>2</v>
      </c>
      <c r="R182" s="8">
        <v>1</v>
      </c>
      <c r="S182" s="6" t="s">
        <v>28</v>
      </c>
      <c r="T182" s="38">
        <f>+COUNTIF(Tabla133[[#This Row],[Concepto]:[Concepto3]],"Concepto Favorable")</f>
        <v>3</v>
      </c>
      <c r="U182" s="38">
        <f>+COUNTIF(Tabla133[[#This Row],[Concepto]:[Concepto3]],"Concepto No Favorable")</f>
        <v>0</v>
      </c>
      <c r="V182" s="38">
        <f>+COUNTIF(Tabla133[[#This Row],[Concepto]:[Concepto3]],"Sin meta asignada en el periodo")</f>
        <v>0</v>
      </c>
      <c r="W182" s="38">
        <f t="shared" si="2"/>
        <v>3</v>
      </c>
    </row>
    <row r="183" spans="1:23" s="38" customFormat="1" ht="59.95" customHeight="1" x14ac:dyDescent="0.3">
      <c r="A183" s="6" t="s">
        <v>74</v>
      </c>
      <c r="B183" s="6" t="s">
        <v>71</v>
      </c>
      <c r="C183" s="6" t="s">
        <v>230</v>
      </c>
      <c r="D183" s="6" t="s">
        <v>75</v>
      </c>
      <c r="E183" s="6" t="s">
        <v>368</v>
      </c>
      <c r="F183" s="7">
        <v>24</v>
      </c>
      <c r="G183" s="7">
        <v>24</v>
      </c>
      <c r="H183" s="8">
        <v>1</v>
      </c>
      <c r="I183" s="6" t="s">
        <v>28</v>
      </c>
      <c r="J183" s="6"/>
      <c r="K183" s="7"/>
      <c r="L183" s="7"/>
      <c r="M183" s="8" t="s">
        <v>29</v>
      </c>
      <c r="N183" s="6"/>
      <c r="O183" s="6" t="s">
        <v>369</v>
      </c>
      <c r="P183" s="7">
        <v>2</v>
      </c>
      <c r="Q183" s="7">
        <v>2</v>
      </c>
      <c r="R183" s="8">
        <v>1</v>
      </c>
      <c r="S183" s="6" t="s">
        <v>28</v>
      </c>
      <c r="T183" s="38">
        <f>+COUNTIF(Tabla133[[#This Row],[Concepto]:[Concepto3]],"Concepto Favorable")</f>
        <v>2</v>
      </c>
      <c r="U183" s="38">
        <f>+COUNTIF(Tabla133[[#This Row],[Concepto]:[Concepto3]],"Concepto No Favorable")</f>
        <v>0</v>
      </c>
      <c r="V183" s="38">
        <f>+COUNTIF(Tabla133[[#This Row],[Concepto]:[Concepto3]],"Sin meta asignada en el periodo")</f>
        <v>0</v>
      </c>
      <c r="W183" s="38">
        <f t="shared" si="2"/>
        <v>2</v>
      </c>
    </row>
    <row r="184" spans="1:23" s="38" customFormat="1" ht="59.95" customHeight="1" x14ac:dyDescent="0.3">
      <c r="A184" s="6" t="s">
        <v>269</v>
      </c>
      <c r="B184" s="6" t="s">
        <v>27</v>
      </c>
      <c r="C184" s="6" t="s">
        <v>231</v>
      </c>
      <c r="D184" s="6" t="s">
        <v>96</v>
      </c>
      <c r="E184" s="6"/>
      <c r="F184" s="7"/>
      <c r="G184" s="7"/>
      <c r="H184" s="8" t="s">
        <v>29</v>
      </c>
      <c r="I184" s="6"/>
      <c r="J184" s="6"/>
      <c r="K184" s="7"/>
      <c r="L184" s="7"/>
      <c r="M184" s="8" t="s">
        <v>29</v>
      </c>
      <c r="N184" s="6"/>
      <c r="O184" s="6" t="s">
        <v>298</v>
      </c>
      <c r="P184" s="7">
        <v>1</v>
      </c>
      <c r="Q184" s="7">
        <v>1</v>
      </c>
      <c r="R184" s="8">
        <v>1</v>
      </c>
      <c r="S184" s="6" t="s">
        <v>28</v>
      </c>
      <c r="T184" s="38">
        <f>+COUNTIF(Tabla133[[#This Row],[Concepto]:[Concepto3]],"Concepto Favorable")</f>
        <v>1</v>
      </c>
      <c r="U184" s="38">
        <f>+COUNTIF(Tabla133[[#This Row],[Concepto]:[Concepto3]],"Concepto No Favorable")</f>
        <v>0</v>
      </c>
      <c r="V184" s="38">
        <f>+COUNTIF(Tabla133[[#This Row],[Concepto]:[Concepto3]],"Sin meta asignada en el periodo")</f>
        <v>0</v>
      </c>
      <c r="W184" s="38">
        <f t="shared" si="2"/>
        <v>1</v>
      </c>
    </row>
    <row r="185" spans="1:23" s="38" customFormat="1" ht="59.95" customHeight="1" x14ac:dyDescent="0.3">
      <c r="A185" s="6" t="s">
        <v>188</v>
      </c>
      <c r="B185" s="6" t="s">
        <v>189</v>
      </c>
      <c r="C185" s="6" t="s">
        <v>231</v>
      </c>
      <c r="D185" s="6" t="s">
        <v>190</v>
      </c>
      <c r="E185" s="6" t="s">
        <v>313</v>
      </c>
      <c r="F185" s="7">
        <v>3</v>
      </c>
      <c r="G185" s="7">
        <v>3</v>
      </c>
      <c r="H185" s="8">
        <v>1</v>
      </c>
      <c r="I185" s="6" t="s">
        <v>28</v>
      </c>
      <c r="J185" s="6"/>
      <c r="K185" s="7"/>
      <c r="L185" s="7"/>
      <c r="M185" s="8" t="s">
        <v>29</v>
      </c>
      <c r="N185" s="6"/>
      <c r="O185" s="6"/>
      <c r="P185" s="7"/>
      <c r="Q185" s="7"/>
      <c r="R185" s="8" t="s">
        <v>29</v>
      </c>
      <c r="S185" s="6"/>
      <c r="T185" s="38">
        <f>+COUNTIF(Tabla133[[#This Row],[Concepto]:[Concepto3]],"Concepto Favorable")</f>
        <v>1</v>
      </c>
      <c r="U185" s="38">
        <f>+COUNTIF(Tabla133[[#This Row],[Concepto]:[Concepto3]],"Concepto No Favorable")</f>
        <v>0</v>
      </c>
      <c r="V185" s="38">
        <f>+COUNTIF(Tabla133[[#This Row],[Concepto]:[Concepto3]],"Sin meta asignada en el periodo")</f>
        <v>0</v>
      </c>
      <c r="W185" s="38">
        <f t="shared" si="2"/>
        <v>1</v>
      </c>
    </row>
    <row r="186" spans="1:23" s="38" customFormat="1" ht="59.95" customHeight="1" x14ac:dyDescent="0.3">
      <c r="A186" s="6" t="s">
        <v>191</v>
      </c>
      <c r="B186" s="6" t="s">
        <v>189</v>
      </c>
      <c r="C186" s="6" t="s">
        <v>231</v>
      </c>
      <c r="D186" s="6" t="s">
        <v>192</v>
      </c>
      <c r="E186" s="6" t="s">
        <v>314</v>
      </c>
      <c r="F186" s="7">
        <v>6</v>
      </c>
      <c r="G186" s="7">
        <v>6</v>
      </c>
      <c r="H186" s="8">
        <v>1</v>
      </c>
      <c r="I186" s="6" t="s">
        <v>28</v>
      </c>
      <c r="J186" s="6"/>
      <c r="K186" s="7"/>
      <c r="L186" s="7"/>
      <c r="M186" s="8" t="s">
        <v>29</v>
      </c>
      <c r="N186" s="6"/>
      <c r="O186" s="6"/>
      <c r="P186" s="7"/>
      <c r="Q186" s="7"/>
      <c r="R186" s="8" t="s">
        <v>29</v>
      </c>
      <c r="S186" s="6"/>
      <c r="T186" s="38">
        <f>+COUNTIF(Tabla133[[#This Row],[Concepto]:[Concepto3]],"Concepto Favorable")</f>
        <v>1</v>
      </c>
      <c r="U186" s="38">
        <f>+COUNTIF(Tabla133[[#This Row],[Concepto]:[Concepto3]],"Concepto No Favorable")</f>
        <v>0</v>
      </c>
      <c r="V186" s="38">
        <f>+COUNTIF(Tabla133[[#This Row],[Concepto]:[Concepto3]],"Sin meta asignada en el periodo")</f>
        <v>0</v>
      </c>
      <c r="W186" s="38">
        <f t="shared" si="2"/>
        <v>1</v>
      </c>
    </row>
    <row r="187" spans="1:23" s="38" customFormat="1" ht="59.95" customHeight="1" x14ac:dyDescent="0.3">
      <c r="A187" s="6" t="s">
        <v>193</v>
      </c>
      <c r="B187" s="6" t="s">
        <v>189</v>
      </c>
      <c r="C187" s="6" t="s">
        <v>231</v>
      </c>
      <c r="D187" s="6" t="s">
        <v>194</v>
      </c>
      <c r="E187" s="6" t="s">
        <v>315</v>
      </c>
      <c r="F187" s="7">
        <v>1</v>
      </c>
      <c r="G187" s="7">
        <v>1</v>
      </c>
      <c r="H187" s="8">
        <v>1</v>
      </c>
      <c r="I187" s="6" t="s">
        <v>28</v>
      </c>
      <c r="J187" s="6"/>
      <c r="K187" s="7"/>
      <c r="L187" s="7"/>
      <c r="M187" s="8" t="s">
        <v>29</v>
      </c>
      <c r="N187" s="6"/>
      <c r="O187" s="6"/>
      <c r="P187" s="7"/>
      <c r="Q187" s="7"/>
      <c r="R187" s="8" t="s">
        <v>29</v>
      </c>
      <c r="S187" s="6"/>
      <c r="T187" s="38">
        <f>+COUNTIF(Tabla133[[#This Row],[Concepto]:[Concepto3]],"Concepto Favorable")</f>
        <v>1</v>
      </c>
      <c r="U187" s="38">
        <f>+COUNTIF(Tabla133[[#This Row],[Concepto]:[Concepto3]],"Concepto No Favorable")</f>
        <v>0</v>
      </c>
      <c r="V187" s="38">
        <f>+COUNTIF(Tabla133[[#This Row],[Concepto]:[Concepto3]],"Sin meta asignada en el periodo")</f>
        <v>0</v>
      </c>
      <c r="W187" s="38">
        <f t="shared" si="2"/>
        <v>1</v>
      </c>
    </row>
    <row r="188" spans="1:23" s="38" customFormat="1" ht="59.95" customHeight="1" x14ac:dyDescent="0.3">
      <c r="A188" s="6" t="s">
        <v>195</v>
      </c>
      <c r="B188" s="6" t="s">
        <v>189</v>
      </c>
      <c r="C188" s="6" t="s">
        <v>231</v>
      </c>
      <c r="D188" s="6" t="s">
        <v>196</v>
      </c>
      <c r="E188" s="6" t="s">
        <v>316</v>
      </c>
      <c r="F188" s="7">
        <v>3</v>
      </c>
      <c r="G188" s="7">
        <v>3</v>
      </c>
      <c r="H188" s="8">
        <v>1</v>
      </c>
      <c r="I188" s="6" t="s">
        <v>28</v>
      </c>
      <c r="J188" s="6"/>
      <c r="K188" s="7"/>
      <c r="L188" s="7"/>
      <c r="M188" s="8" t="s">
        <v>29</v>
      </c>
      <c r="N188" s="6"/>
      <c r="O188" s="6"/>
      <c r="P188" s="7"/>
      <c r="Q188" s="7"/>
      <c r="R188" s="8" t="s">
        <v>29</v>
      </c>
      <c r="S188" s="6"/>
      <c r="T188" s="38">
        <f>+COUNTIF(Tabla133[[#This Row],[Concepto]:[Concepto3]],"Concepto Favorable")</f>
        <v>1</v>
      </c>
      <c r="U188" s="38">
        <f>+COUNTIF(Tabla133[[#This Row],[Concepto]:[Concepto3]],"Concepto No Favorable")</f>
        <v>0</v>
      </c>
      <c r="V188" s="38">
        <f>+COUNTIF(Tabla133[[#This Row],[Concepto]:[Concepto3]],"Sin meta asignada en el periodo")</f>
        <v>0</v>
      </c>
      <c r="W188" s="38">
        <f t="shared" si="2"/>
        <v>1</v>
      </c>
    </row>
    <row r="189" spans="1:23" s="38" customFormat="1" ht="59.95" customHeight="1" x14ac:dyDescent="0.3">
      <c r="A189" s="6" t="s">
        <v>53</v>
      </c>
      <c r="B189" s="6" t="s">
        <v>54</v>
      </c>
      <c r="C189" s="6" t="s">
        <v>231</v>
      </c>
      <c r="D189" s="6" t="s">
        <v>55</v>
      </c>
      <c r="E189" s="6" t="s">
        <v>317</v>
      </c>
      <c r="F189" s="7">
        <v>1</v>
      </c>
      <c r="G189" s="7">
        <v>1</v>
      </c>
      <c r="H189" s="8">
        <v>1</v>
      </c>
      <c r="I189" s="6" t="s">
        <v>28</v>
      </c>
      <c r="J189" s="6"/>
      <c r="K189" s="7"/>
      <c r="L189" s="7"/>
      <c r="M189" s="8" t="s">
        <v>29</v>
      </c>
      <c r="N189" s="6"/>
      <c r="O189" s="6"/>
      <c r="P189" s="7"/>
      <c r="Q189" s="7"/>
      <c r="R189" s="8" t="s">
        <v>29</v>
      </c>
      <c r="S189" s="6"/>
      <c r="T189" s="38">
        <f>+COUNTIF(Tabla133[[#This Row],[Concepto]:[Concepto3]],"Concepto Favorable")</f>
        <v>1</v>
      </c>
      <c r="U189" s="38">
        <f>+COUNTIF(Tabla133[[#This Row],[Concepto]:[Concepto3]],"Concepto No Favorable")</f>
        <v>0</v>
      </c>
      <c r="V189" s="38">
        <f>+COUNTIF(Tabla133[[#This Row],[Concepto]:[Concepto3]],"Sin meta asignada en el periodo")</f>
        <v>0</v>
      </c>
      <c r="W189" s="38">
        <f t="shared" si="2"/>
        <v>1</v>
      </c>
    </row>
    <row r="190" spans="1:23" s="38" customFormat="1" ht="59.95" customHeight="1" x14ac:dyDescent="0.3">
      <c r="A190" s="6" t="s">
        <v>56</v>
      </c>
      <c r="B190" s="6" t="s">
        <v>54</v>
      </c>
      <c r="C190" s="6" t="s">
        <v>231</v>
      </c>
      <c r="D190" s="6" t="s">
        <v>57</v>
      </c>
      <c r="E190" s="6" t="s">
        <v>319</v>
      </c>
      <c r="F190" s="7">
        <v>1</v>
      </c>
      <c r="G190" s="7">
        <v>1</v>
      </c>
      <c r="H190" s="8">
        <v>1</v>
      </c>
      <c r="I190" s="6" t="s">
        <v>28</v>
      </c>
      <c r="J190" s="6"/>
      <c r="K190" s="7"/>
      <c r="L190" s="7"/>
      <c r="M190" s="8" t="s">
        <v>29</v>
      </c>
      <c r="N190" s="6"/>
      <c r="O190" s="6"/>
      <c r="P190" s="7"/>
      <c r="Q190" s="7"/>
      <c r="R190" s="8" t="s">
        <v>29</v>
      </c>
      <c r="S190" s="6"/>
      <c r="T190" s="38">
        <f>+COUNTIF(Tabla133[[#This Row],[Concepto]:[Concepto3]],"Concepto Favorable")</f>
        <v>1</v>
      </c>
      <c r="U190" s="38">
        <f>+COUNTIF(Tabla133[[#This Row],[Concepto]:[Concepto3]],"Concepto No Favorable")</f>
        <v>0</v>
      </c>
      <c r="V190" s="38">
        <f>+COUNTIF(Tabla133[[#This Row],[Concepto]:[Concepto3]],"Sin meta asignada en el periodo")</f>
        <v>0</v>
      </c>
      <c r="W190" s="38">
        <f t="shared" si="2"/>
        <v>1</v>
      </c>
    </row>
    <row r="191" spans="1:23" s="38" customFormat="1" ht="59.95" customHeight="1" x14ac:dyDescent="0.3">
      <c r="A191" s="6" t="s">
        <v>58</v>
      </c>
      <c r="B191" s="6" t="s">
        <v>54</v>
      </c>
      <c r="C191" s="6" t="s">
        <v>231</v>
      </c>
      <c r="D191" s="6" t="s">
        <v>59</v>
      </c>
      <c r="E191" s="6"/>
      <c r="F191" s="7"/>
      <c r="G191" s="7"/>
      <c r="H191" s="8" t="s">
        <v>29</v>
      </c>
      <c r="I191" s="6"/>
      <c r="J191" s="6" t="s">
        <v>321</v>
      </c>
      <c r="K191" s="7">
        <v>1</v>
      </c>
      <c r="L191" s="7">
        <v>1</v>
      </c>
      <c r="M191" s="8">
        <v>1</v>
      </c>
      <c r="N191" s="6" t="s">
        <v>28</v>
      </c>
      <c r="O191" s="6"/>
      <c r="P191" s="7"/>
      <c r="Q191" s="7"/>
      <c r="R191" s="8" t="s">
        <v>29</v>
      </c>
      <c r="S191" s="6"/>
      <c r="T191" s="38">
        <f>+COUNTIF(Tabla133[[#This Row],[Concepto]:[Concepto3]],"Concepto Favorable")</f>
        <v>1</v>
      </c>
      <c r="U191" s="38">
        <f>+COUNTIF(Tabla133[[#This Row],[Concepto]:[Concepto3]],"Concepto No Favorable")</f>
        <v>0</v>
      </c>
      <c r="V191" s="38">
        <f>+COUNTIF(Tabla133[[#This Row],[Concepto]:[Concepto3]],"Sin meta asignada en el periodo")</f>
        <v>0</v>
      </c>
      <c r="W191" s="38">
        <f t="shared" si="2"/>
        <v>1</v>
      </c>
    </row>
    <row r="192" spans="1:23" s="38" customFormat="1" ht="59.95" customHeight="1" x14ac:dyDescent="0.3">
      <c r="A192" s="6" t="s">
        <v>97</v>
      </c>
      <c r="B192" s="6" t="s">
        <v>95</v>
      </c>
      <c r="C192" s="6" t="s">
        <v>231</v>
      </c>
      <c r="D192" s="6" t="s">
        <v>98</v>
      </c>
      <c r="E192" s="6"/>
      <c r="F192" s="7"/>
      <c r="G192" s="7"/>
      <c r="H192" s="8" t="s">
        <v>29</v>
      </c>
      <c r="I192" s="6"/>
      <c r="J192" s="6" t="s">
        <v>99</v>
      </c>
      <c r="K192" s="7">
        <v>1</v>
      </c>
      <c r="L192" s="7">
        <v>1</v>
      </c>
      <c r="M192" s="8">
        <v>1</v>
      </c>
      <c r="N192" s="6" t="s">
        <v>28</v>
      </c>
      <c r="O192" s="6"/>
      <c r="P192" s="7"/>
      <c r="Q192" s="7"/>
      <c r="R192" s="8" t="s">
        <v>29</v>
      </c>
      <c r="S192" s="6"/>
      <c r="T192" s="38">
        <f>+COUNTIF(Tabla133[[#This Row],[Concepto]:[Concepto3]],"Concepto Favorable")</f>
        <v>1</v>
      </c>
      <c r="U192" s="38">
        <f>+COUNTIF(Tabla133[[#This Row],[Concepto]:[Concepto3]],"Concepto No Favorable")</f>
        <v>0</v>
      </c>
      <c r="V192" s="38">
        <f>+COUNTIF(Tabla133[[#This Row],[Concepto]:[Concepto3]],"Sin meta asignada en el periodo")</f>
        <v>0</v>
      </c>
      <c r="W192" s="38">
        <f t="shared" si="2"/>
        <v>1</v>
      </c>
    </row>
    <row r="193" spans="1:23" s="38" customFormat="1" ht="59.95" customHeight="1" x14ac:dyDescent="0.3">
      <c r="A193" s="6" t="s">
        <v>104</v>
      </c>
      <c r="B193" s="6" t="s">
        <v>105</v>
      </c>
      <c r="C193" s="6" t="s">
        <v>231</v>
      </c>
      <c r="D193" s="6" t="s">
        <v>106</v>
      </c>
      <c r="E193" s="6" t="s">
        <v>343</v>
      </c>
      <c r="F193" s="7">
        <v>8</v>
      </c>
      <c r="G193" s="7">
        <v>8</v>
      </c>
      <c r="H193" s="8">
        <v>1</v>
      </c>
      <c r="I193" s="6" t="s">
        <v>28</v>
      </c>
      <c r="J193" s="6" t="s">
        <v>344</v>
      </c>
      <c r="K193" s="7">
        <v>1</v>
      </c>
      <c r="L193" s="7">
        <v>1</v>
      </c>
      <c r="M193" s="8">
        <v>1</v>
      </c>
      <c r="N193" s="6" t="s">
        <v>28</v>
      </c>
      <c r="O193" s="6"/>
      <c r="P193" s="7"/>
      <c r="Q193" s="7"/>
      <c r="R193" s="8" t="s">
        <v>29</v>
      </c>
      <c r="S193" s="6"/>
      <c r="T193" s="38">
        <f>+COUNTIF(Tabla133[[#This Row],[Concepto]:[Concepto3]],"Concepto Favorable")</f>
        <v>2</v>
      </c>
      <c r="U193" s="38">
        <f>+COUNTIF(Tabla133[[#This Row],[Concepto]:[Concepto3]],"Concepto No Favorable")</f>
        <v>0</v>
      </c>
      <c r="V193" s="38">
        <f>+COUNTIF(Tabla133[[#This Row],[Concepto]:[Concepto3]],"Sin meta asignada en el periodo")</f>
        <v>0</v>
      </c>
      <c r="W193" s="38">
        <f t="shared" si="2"/>
        <v>2</v>
      </c>
    </row>
    <row r="194" spans="1:23" s="38" customFormat="1" ht="59.95" customHeight="1" x14ac:dyDescent="0.3">
      <c r="A194" s="6" t="s">
        <v>109</v>
      </c>
      <c r="B194" s="6" t="s">
        <v>105</v>
      </c>
      <c r="C194" s="6" t="s">
        <v>231</v>
      </c>
      <c r="D194" s="6" t="s">
        <v>276</v>
      </c>
      <c r="E194" s="6" t="s">
        <v>346</v>
      </c>
      <c r="F194" s="7">
        <v>3</v>
      </c>
      <c r="G194" s="7">
        <v>3</v>
      </c>
      <c r="H194" s="8">
        <v>1</v>
      </c>
      <c r="I194" s="6" t="s">
        <v>28</v>
      </c>
      <c r="J194" s="6"/>
      <c r="K194" s="7"/>
      <c r="L194" s="7"/>
      <c r="M194" s="8" t="s">
        <v>29</v>
      </c>
      <c r="N194" s="6"/>
      <c r="O194" s="6"/>
      <c r="P194" s="7"/>
      <c r="Q194" s="7"/>
      <c r="R194" s="8" t="s">
        <v>29</v>
      </c>
      <c r="S194" s="6"/>
      <c r="T194" s="38">
        <f>+COUNTIF(Tabla133[[#This Row],[Concepto]:[Concepto3]],"Concepto Favorable")</f>
        <v>1</v>
      </c>
      <c r="U194" s="38">
        <f>+COUNTIF(Tabla133[[#This Row],[Concepto]:[Concepto3]],"Concepto No Favorable")</f>
        <v>0</v>
      </c>
      <c r="V194" s="38">
        <f>+COUNTIF(Tabla133[[#This Row],[Concepto]:[Concepto3]],"Sin meta asignada en el periodo")</f>
        <v>0</v>
      </c>
      <c r="W194" s="38">
        <f t="shared" si="2"/>
        <v>1</v>
      </c>
    </row>
    <row r="195" spans="1:23" s="38" customFormat="1" ht="59.95" customHeight="1" x14ac:dyDescent="0.3">
      <c r="A195" s="6" t="s">
        <v>110</v>
      </c>
      <c r="B195" s="6" t="s">
        <v>111</v>
      </c>
      <c r="C195" s="6" t="s">
        <v>231</v>
      </c>
      <c r="D195" s="6" t="s">
        <v>112</v>
      </c>
      <c r="E195" s="6" t="s">
        <v>363</v>
      </c>
      <c r="F195" s="7">
        <v>7</v>
      </c>
      <c r="G195" s="7">
        <v>7</v>
      </c>
      <c r="H195" s="8">
        <v>1</v>
      </c>
      <c r="I195" s="6" t="s">
        <v>28</v>
      </c>
      <c r="J195" s="6"/>
      <c r="K195" s="7"/>
      <c r="L195" s="7"/>
      <c r="M195" s="8" t="s">
        <v>29</v>
      </c>
      <c r="N195" s="6"/>
      <c r="O195" s="6"/>
      <c r="P195" s="7"/>
      <c r="Q195" s="7"/>
      <c r="R195" s="8" t="s">
        <v>29</v>
      </c>
      <c r="S195" s="6"/>
      <c r="T195" s="38">
        <f>+COUNTIF(Tabla133[[#This Row],[Concepto]:[Concepto3]],"Concepto Favorable")</f>
        <v>1</v>
      </c>
      <c r="U195" s="38">
        <f>+COUNTIF(Tabla133[[#This Row],[Concepto]:[Concepto3]],"Concepto No Favorable")</f>
        <v>0</v>
      </c>
      <c r="V195" s="38">
        <f>+COUNTIF(Tabla133[[#This Row],[Concepto]:[Concepto3]],"Sin meta asignada en el periodo")</f>
        <v>0</v>
      </c>
      <c r="W195" s="38">
        <f t="shared" si="2"/>
        <v>1</v>
      </c>
    </row>
    <row r="196" spans="1:23" s="38" customFormat="1" ht="59.95" customHeight="1" x14ac:dyDescent="0.3">
      <c r="A196" s="6" t="s">
        <v>114</v>
      </c>
      <c r="B196" s="6" t="s">
        <v>111</v>
      </c>
      <c r="C196" s="6" t="s">
        <v>231</v>
      </c>
      <c r="D196" s="6" t="s">
        <v>220</v>
      </c>
      <c r="E196" s="6"/>
      <c r="F196" s="7"/>
      <c r="G196" s="7"/>
      <c r="H196" s="8" t="s">
        <v>29</v>
      </c>
      <c r="I196" s="6"/>
      <c r="J196" s="6" t="s">
        <v>367</v>
      </c>
      <c r="K196" s="7">
        <v>6</v>
      </c>
      <c r="L196" s="7">
        <v>6</v>
      </c>
      <c r="M196" s="8">
        <v>1</v>
      </c>
      <c r="N196" s="6" t="s">
        <v>28</v>
      </c>
      <c r="O196" s="6"/>
      <c r="P196" s="7"/>
      <c r="Q196" s="7"/>
      <c r="R196" s="8" t="s">
        <v>29</v>
      </c>
      <c r="S196" s="6"/>
      <c r="T196" s="38">
        <f>+COUNTIF(Tabla133[[#This Row],[Concepto]:[Concepto3]],"Concepto Favorable")</f>
        <v>1</v>
      </c>
      <c r="U196" s="38">
        <f>+COUNTIF(Tabla133[[#This Row],[Concepto]:[Concepto3]],"Concepto No Favorable")</f>
        <v>0</v>
      </c>
      <c r="V196" s="38">
        <f>+COUNTIF(Tabla133[[#This Row],[Concepto]:[Concepto3]],"Sin meta asignada en el periodo")</f>
        <v>0</v>
      </c>
      <c r="W196" s="38">
        <f t="shared" si="2"/>
        <v>1</v>
      </c>
    </row>
    <row r="197" spans="1:23" s="38" customFormat="1" ht="59.95" customHeight="1" x14ac:dyDescent="0.3">
      <c r="A197" s="6" t="s">
        <v>70</v>
      </c>
      <c r="B197" s="6" t="s">
        <v>71</v>
      </c>
      <c r="C197" s="6" t="s">
        <v>231</v>
      </c>
      <c r="D197" s="6" t="s">
        <v>72</v>
      </c>
      <c r="E197" s="6" t="s">
        <v>368</v>
      </c>
      <c r="F197" s="7">
        <v>24</v>
      </c>
      <c r="G197" s="7">
        <v>24</v>
      </c>
      <c r="H197" s="8">
        <v>1</v>
      </c>
      <c r="I197" s="6" t="s">
        <v>28</v>
      </c>
      <c r="J197" s="6" t="s">
        <v>73</v>
      </c>
      <c r="K197" s="7">
        <v>3</v>
      </c>
      <c r="L197" s="7">
        <v>3</v>
      </c>
      <c r="M197" s="8">
        <v>1</v>
      </c>
      <c r="N197" s="6" t="s">
        <v>28</v>
      </c>
      <c r="O197" s="6" t="s">
        <v>369</v>
      </c>
      <c r="P197" s="7">
        <v>2</v>
      </c>
      <c r="Q197" s="7">
        <v>2</v>
      </c>
      <c r="R197" s="8">
        <v>1</v>
      </c>
      <c r="S197" s="6" t="s">
        <v>28</v>
      </c>
      <c r="T197" s="38">
        <f>+COUNTIF(Tabla133[[#This Row],[Concepto]:[Concepto3]],"Concepto Favorable")</f>
        <v>3</v>
      </c>
      <c r="U197" s="38">
        <f>+COUNTIF(Tabla133[[#This Row],[Concepto]:[Concepto3]],"Concepto No Favorable")</f>
        <v>0</v>
      </c>
      <c r="V197" s="38">
        <f>+COUNTIF(Tabla133[[#This Row],[Concepto]:[Concepto3]],"Sin meta asignada en el periodo")</f>
        <v>0</v>
      </c>
      <c r="W197" s="38">
        <f t="shared" ref="W197:W260" si="3">+T197+V197</f>
        <v>3</v>
      </c>
    </row>
    <row r="198" spans="1:23" s="38" customFormat="1" ht="59.95" customHeight="1" x14ac:dyDescent="0.3">
      <c r="A198" s="6" t="s">
        <v>74</v>
      </c>
      <c r="B198" s="6" t="s">
        <v>71</v>
      </c>
      <c r="C198" s="6" t="s">
        <v>231</v>
      </c>
      <c r="D198" s="6" t="s">
        <v>75</v>
      </c>
      <c r="E198" s="6" t="s">
        <v>368</v>
      </c>
      <c r="F198" s="7">
        <v>24</v>
      </c>
      <c r="G198" s="7">
        <v>24</v>
      </c>
      <c r="H198" s="8">
        <v>1</v>
      </c>
      <c r="I198" s="6" t="s">
        <v>28</v>
      </c>
      <c r="J198" s="6"/>
      <c r="K198" s="7"/>
      <c r="L198" s="7"/>
      <c r="M198" s="8" t="s">
        <v>29</v>
      </c>
      <c r="N198" s="6"/>
      <c r="O198" s="6" t="s">
        <v>369</v>
      </c>
      <c r="P198" s="7">
        <v>2</v>
      </c>
      <c r="Q198" s="7">
        <v>2</v>
      </c>
      <c r="R198" s="8">
        <v>1</v>
      </c>
      <c r="S198" s="6" t="s">
        <v>28</v>
      </c>
      <c r="T198" s="38">
        <f>+COUNTIF(Tabla133[[#This Row],[Concepto]:[Concepto3]],"Concepto Favorable")</f>
        <v>2</v>
      </c>
      <c r="U198" s="38">
        <f>+COUNTIF(Tabla133[[#This Row],[Concepto]:[Concepto3]],"Concepto No Favorable")</f>
        <v>0</v>
      </c>
      <c r="V198" s="38">
        <f>+COUNTIF(Tabla133[[#This Row],[Concepto]:[Concepto3]],"Sin meta asignada en el periodo")</f>
        <v>0</v>
      </c>
      <c r="W198" s="38">
        <f t="shared" si="3"/>
        <v>2</v>
      </c>
    </row>
    <row r="199" spans="1:23" s="38" customFormat="1" ht="59.95" customHeight="1" x14ac:dyDescent="0.3">
      <c r="A199" s="6" t="s">
        <v>269</v>
      </c>
      <c r="B199" s="6" t="s">
        <v>27</v>
      </c>
      <c r="C199" s="6" t="s">
        <v>4</v>
      </c>
      <c r="D199" s="6" t="s">
        <v>96</v>
      </c>
      <c r="E199" s="6"/>
      <c r="F199" s="7"/>
      <c r="G199" s="7"/>
      <c r="H199" s="8" t="s">
        <v>29</v>
      </c>
      <c r="I199" s="6"/>
      <c r="J199" s="6"/>
      <c r="K199" s="7"/>
      <c r="L199" s="7"/>
      <c r="M199" s="8" t="s">
        <v>29</v>
      </c>
      <c r="N199" s="6"/>
      <c r="O199" s="6" t="s">
        <v>298</v>
      </c>
      <c r="P199" s="7">
        <v>1</v>
      </c>
      <c r="Q199" s="7">
        <v>1</v>
      </c>
      <c r="R199" s="8">
        <v>1</v>
      </c>
      <c r="S199" s="6" t="s">
        <v>28</v>
      </c>
      <c r="T199" s="38">
        <f>+COUNTIF(Tabla133[[#This Row],[Concepto]:[Concepto3]],"Concepto Favorable")</f>
        <v>1</v>
      </c>
      <c r="U199" s="38">
        <f>+COUNTIF(Tabla133[[#This Row],[Concepto]:[Concepto3]],"Concepto No Favorable")</f>
        <v>0</v>
      </c>
      <c r="V199" s="38">
        <f>+COUNTIF(Tabla133[[#This Row],[Concepto]:[Concepto3]],"Sin meta asignada en el periodo")</f>
        <v>0</v>
      </c>
      <c r="W199" s="38">
        <f t="shared" si="3"/>
        <v>1</v>
      </c>
    </row>
    <row r="200" spans="1:23" s="38" customFormat="1" ht="59.95" customHeight="1" x14ac:dyDescent="0.3">
      <c r="A200" s="6" t="s">
        <v>188</v>
      </c>
      <c r="B200" s="6" t="s">
        <v>189</v>
      </c>
      <c r="C200" s="6" t="s">
        <v>4</v>
      </c>
      <c r="D200" s="6" t="s">
        <v>190</v>
      </c>
      <c r="E200" s="6" t="s">
        <v>313</v>
      </c>
      <c r="F200" s="7">
        <v>0</v>
      </c>
      <c r="G200" s="7">
        <v>0</v>
      </c>
      <c r="H200" s="8" t="s">
        <v>29</v>
      </c>
      <c r="I200" s="6" t="s">
        <v>47</v>
      </c>
      <c r="J200" s="6"/>
      <c r="K200" s="7"/>
      <c r="L200" s="7"/>
      <c r="M200" s="8" t="s">
        <v>29</v>
      </c>
      <c r="N200" s="6"/>
      <c r="O200" s="6"/>
      <c r="P200" s="7"/>
      <c r="Q200" s="7"/>
      <c r="R200" s="8" t="s">
        <v>29</v>
      </c>
      <c r="S200" s="6"/>
      <c r="T200" s="38">
        <f>+COUNTIF(Tabla133[[#This Row],[Concepto]:[Concepto3]],"Concepto Favorable")</f>
        <v>0</v>
      </c>
      <c r="U200" s="38">
        <f>+COUNTIF(Tabla133[[#This Row],[Concepto]:[Concepto3]],"Concepto No Favorable")</f>
        <v>1</v>
      </c>
      <c r="V200" s="38">
        <f>+COUNTIF(Tabla133[[#This Row],[Concepto]:[Concepto3]],"Sin meta asignada en el periodo")</f>
        <v>0</v>
      </c>
      <c r="W200" s="38">
        <f t="shared" si="3"/>
        <v>0</v>
      </c>
    </row>
    <row r="201" spans="1:23" s="38" customFormat="1" ht="59.95" customHeight="1" x14ac:dyDescent="0.3">
      <c r="A201" s="6" t="s">
        <v>191</v>
      </c>
      <c r="B201" s="6" t="s">
        <v>189</v>
      </c>
      <c r="C201" s="6" t="s">
        <v>4</v>
      </c>
      <c r="D201" s="6" t="s">
        <v>192</v>
      </c>
      <c r="E201" s="6" t="s">
        <v>314</v>
      </c>
      <c r="F201" s="7">
        <v>6</v>
      </c>
      <c r="G201" s="7">
        <v>6</v>
      </c>
      <c r="H201" s="8">
        <v>1</v>
      </c>
      <c r="I201" s="6" t="s">
        <v>28</v>
      </c>
      <c r="J201" s="6"/>
      <c r="K201" s="7"/>
      <c r="L201" s="7"/>
      <c r="M201" s="8" t="s">
        <v>29</v>
      </c>
      <c r="N201" s="6"/>
      <c r="O201" s="6"/>
      <c r="P201" s="7"/>
      <c r="Q201" s="7"/>
      <c r="R201" s="8" t="s">
        <v>29</v>
      </c>
      <c r="S201" s="6"/>
      <c r="T201" s="38">
        <f>+COUNTIF(Tabla133[[#This Row],[Concepto]:[Concepto3]],"Concepto Favorable")</f>
        <v>1</v>
      </c>
      <c r="U201" s="38">
        <f>+COUNTIF(Tabla133[[#This Row],[Concepto]:[Concepto3]],"Concepto No Favorable")</f>
        <v>0</v>
      </c>
      <c r="V201" s="38">
        <f>+COUNTIF(Tabla133[[#This Row],[Concepto]:[Concepto3]],"Sin meta asignada en el periodo")</f>
        <v>0</v>
      </c>
      <c r="W201" s="38">
        <f t="shared" si="3"/>
        <v>1</v>
      </c>
    </row>
    <row r="202" spans="1:23" s="38" customFormat="1" ht="59.95" customHeight="1" x14ac:dyDescent="0.3">
      <c r="A202" s="6" t="s">
        <v>193</v>
      </c>
      <c r="B202" s="6" t="s">
        <v>189</v>
      </c>
      <c r="C202" s="6" t="s">
        <v>4</v>
      </c>
      <c r="D202" s="6" t="s">
        <v>194</v>
      </c>
      <c r="E202" s="6" t="s">
        <v>315</v>
      </c>
      <c r="F202" s="7">
        <v>4</v>
      </c>
      <c r="G202" s="7">
        <v>4</v>
      </c>
      <c r="H202" s="8">
        <v>1</v>
      </c>
      <c r="I202" s="6" t="s">
        <v>28</v>
      </c>
      <c r="J202" s="6"/>
      <c r="K202" s="7"/>
      <c r="L202" s="7"/>
      <c r="M202" s="8" t="s">
        <v>29</v>
      </c>
      <c r="N202" s="6"/>
      <c r="O202" s="6"/>
      <c r="P202" s="7"/>
      <c r="Q202" s="7"/>
      <c r="R202" s="8" t="s">
        <v>29</v>
      </c>
      <c r="S202" s="6"/>
      <c r="T202" s="38">
        <f>+COUNTIF(Tabla133[[#This Row],[Concepto]:[Concepto3]],"Concepto Favorable")</f>
        <v>1</v>
      </c>
      <c r="U202" s="38">
        <f>+COUNTIF(Tabla133[[#This Row],[Concepto]:[Concepto3]],"Concepto No Favorable")</f>
        <v>0</v>
      </c>
      <c r="V202" s="38">
        <f>+COUNTIF(Tabla133[[#This Row],[Concepto]:[Concepto3]],"Sin meta asignada en el periodo")</f>
        <v>0</v>
      </c>
      <c r="W202" s="38">
        <f t="shared" si="3"/>
        <v>1</v>
      </c>
    </row>
    <row r="203" spans="1:23" s="38" customFormat="1" ht="59.95" customHeight="1" x14ac:dyDescent="0.3">
      <c r="A203" s="6" t="s">
        <v>195</v>
      </c>
      <c r="B203" s="6" t="s">
        <v>189</v>
      </c>
      <c r="C203" s="6" t="s">
        <v>4</v>
      </c>
      <c r="D203" s="6" t="s">
        <v>196</v>
      </c>
      <c r="E203" s="6" t="s">
        <v>316</v>
      </c>
      <c r="F203" s="7">
        <v>0</v>
      </c>
      <c r="G203" s="7">
        <v>0</v>
      </c>
      <c r="H203" s="8" t="s">
        <v>29</v>
      </c>
      <c r="I203" s="6" t="s">
        <v>47</v>
      </c>
      <c r="J203" s="6"/>
      <c r="K203" s="7"/>
      <c r="L203" s="7"/>
      <c r="M203" s="8" t="s">
        <v>29</v>
      </c>
      <c r="N203" s="6"/>
      <c r="O203" s="6"/>
      <c r="P203" s="7"/>
      <c r="Q203" s="7"/>
      <c r="R203" s="8" t="s">
        <v>29</v>
      </c>
      <c r="S203" s="6"/>
      <c r="T203" s="38">
        <f>+COUNTIF(Tabla133[[#This Row],[Concepto]:[Concepto3]],"Concepto Favorable")</f>
        <v>0</v>
      </c>
      <c r="U203" s="38">
        <f>+COUNTIF(Tabla133[[#This Row],[Concepto]:[Concepto3]],"Concepto No Favorable")</f>
        <v>1</v>
      </c>
      <c r="V203" s="38">
        <f>+COUNTIF(Tabla133[[#This Row],[Concepto]:[Concepto3]],"Sin meta asignada en el periodo")</f>
        <v>0</v>
      </c>
      <c r="W203" s="38">
        <f t="shared" si="3"/>
        <v>0</v>
      </c>
    </row>
    <row r="204" spans="1:23" s="38" customFormat="1" ht="59.95" customHeight="1" x14ac:dyDescent="0.3">
      <c r="A204" s="6" t="s">
        <v>53</v>
      </c>
      <c r="B204" s="6" t="s">
        <v>54</v>
      </c>
      <c r="C204" s="6" t="s">
        <v>4</v>
      </c>
      <c r="D204" s="6" t="s">
        <v>55</v>
      </c>
      <c r="E204" s="6" t="s">
        <v>317</v>
      </c>
      <c r="F204" s="7">
        <v>1</v>
      </c>
      <c r="G204" s="7">
        <v>1</v>
      </c>
      <c r="H204" s="8">
        <v>1</v>
      </c>
      <c r="I204" s="6" t="s">
        <v>28</v>
      </c>
      <c r="J204" s="6"/>
      <c r="K204" s="7"/>
      <c r="L204" s="7"/>
      <c r="M204" s="8" t="s">
        <v>29</v>
      </c>
      <c r="N204" s="6"/>
      <c r="O204" s="6"/>
      <c r="P204" s="7"/>
      <c r="Q204" s="7"/>
      <c r="R204" s="8" t="s">
        <v>29</v>
      </c>
      <c r="S204" s="6"/>
      <c r="T204" s="38">
        <f>+COUNTIF(Tabla133[[#This Row],[Concepto]:[Concepto3]],"Concepto Favorable")</f>
        <v>1</v>
      </c>
      <c r="U204" s="38">
        <f>+COUNTIF(Tabla133[[#This Row],[Concepto]:[Concepto3]],"Concepto No Favorable")</f>
        <v>0</v>
      </c>
      <c r="V204" s="38">
        <f>+COUNTIF(Tabla133[[#This Row],[Concepto]:[Concepto3]],"Sin meta asignada en el periodo")</f>
        <v>0</v>
      </c>
      <c r="W204" s="38">
        <f t="shared" si="3"/>
        <v>1</v>
      </c>
    </row>
    <row r="205" spans="1:23" s="38" customFormat="1" ht="59.95" customHeight="1" x14ac:dyDescent="0.3">
      <c r="A205" s="6" t="s">
        <v>56</v>
      </c>
      <c r="B205" s="6" t="s">
        <v>54</v>
      </c>
      <c r="C205" s="6" t="s">
        <v>4</v>
      </c>
      <c r="D205" s="6" t="s">
        <v>57</v>
      </c>
      <c r="E205" s="6" t="s">
        <v>319</v>
      </c>
      <c r="F205" s="7">
        <v>0</v>
      </c>
      <c r="G205" s="7">
        <v>0</v>
      </c>
      <c r="H205" s="8" t="s">
        <v>29</v>
      </c>
      <c r="I205" s="6" t="s">
        <v>32</v>
      </c>
      <c r="J205" s="6"/>
      <c r="K205" s="7"/>
      <c r="L205" s="7"/>
      <c r="M205" s="8" t="s">
        <v>29</v>
      </c>
      <c r="N205" s="6"/>
      <c r="O205" s="6"/>
      <c r="P205" s="7"/>
      <c r="Q205" s="7"/>
      <c r="R205" s="8" t="s">
        <v>29</v>
      </c>
      <c r="S205" s="6"/>
      <c r="T205" s="38">
        <f>+COUNTIF(Tabla133[[#This Row],[Concepto]:[Concepto3]],"Concepto Favorable")</f>
        <v>0</v>
      </c>
      <c r="U205" s="38">
        <f>+COUNTIF(Tabla133[[#This Row],[Concepto]:[Concepto3]],"Concepto No Favorable")</f>
        <v>0</v>
      </c>
      <c r="V205" s="38">
        <f>+COUNTIF(Tabla133[[#This Row],[Concepto]:[Concepto3]],"Sin meta asignada en el periodo")</f>
        <v>1</v>
      </c>
      <c r="W205" s="38">
        <f t="shared" si="3"/>
        <v>1</v>
      </c>
    </row>
    <row r="206" spans="1:23" s="38" customFormat="1" ht="59.95" customHeight="1" x14ac:dyDescent="0.3">
      <c r="A206" s="6" t="s">
        <v>58</v>
      </c>
      <c r="B206" s="6" t="s">
        <v>54</v>
      </c>
      <c r="C206" s="6" t="s">
        <v>4</v>
      </c>
      <c r="D206" s="6" t="s">
        <v>59</v>
      </c>
      <c r="E206" s="6"/>
      <c r="F206" s="7"/>
      <c r="G206" s="7"/>
      <c r="H206" s="8" t="s">
        <v>29</v>
      </c>
      <c r="I206" s="6"/>
      <c r="J206" s="6" t="s">
        <v>321</v>
      </c>
      <c r="K206" s="7">
        <v>1</v>
      </c>
      <c r="L206" s="7">
        <v>1</v>
      </c>
      <c r="M206" s="8">
        <v>1</v>
      </c>
      <c r="N206" s="6" t="s">
        <v>28</v>
      </c>
      <c r="O206" s="6"/>
      <c r="P206" s="7"/>
      <c r="Q206" s="7"/>
      <c r="R206" s="8" t="s">
        <v>29</v>
      </c>
      <c r="S206" s="6"/>
      <c r="T206" s="38">
        <f>+COUNTIF(Tabla133[[#This Row],[Concepto]:[Concepto3]],"Concepto Favorable")</f>
        <v>1</v>
      </c>
      <c r="U206" s="38">
        <f>+COUNTIF(Tabla133[[#This Row],[Concepto]:[Concepto3]],"Concepto No Favorable")</f>
        <v>0</v>
      </c>
      <c r="V206" s="38">
        <f>+COUNTIF(Tabla133[[#This Row],[Concepto]:[Concepto3]],"Sin meta asignada en el periodo")</f>
        <v>0</v>
      </c>
      <c r="W206" s="38">
        <f t="shared" si="3"/>
        <v>1</v>
      </c>
    </row>
    <row r="207" spans="1:23" s="38" customFormat="1" ht="59.95" customHeight="1" x14ac:dyDescent="0.3">
      <c r="A207" s="6" t="s">
        <v>97</v>
      </c>
      <c r="B207" s="6" t="s">
        <v>95</v>
      </c>
      <c r="C207" s="6" t="s">
        <v>4</v>
      </c>
      <c r="D207" s="6" t="s">
        <v>98</v>
      </c>
      <c r="E207" s="6"/>
      <c r="F207" s="7"/>
      <c r="G207" s="7"/>
      <c r="H207" s="8" t="s">
        <v>29</v>
      </c>
      <c r="I207" s="6"/>
      <c r="J207" s="6" t="s">
        <v>99</v>
      </c>
      <c r="K207" s="7">
        <v>2</v>
      </c>
      <c r="L207" s="7">
        <v>2</v>
      </c>
      <c r="M207" s="8">
        <v>1</v>
      </c>
      <c r="N207" s="6" t="s">
        <v>28</v>
      </c>
      <c r="O207" s="6"/>
      <c r="P207" s="7"/>
      <c r="Q207" s="7"/>
      <c r="R207" s="8" t="s">
        <v>29</v>
      </c>
      <c r="S207" s="6"/>
      <c r="T207" s="38">
        <f>+COUNTIF(Tabla133[[#This Row],[Concepto]:[Concepto3]],"Concepto Favorable")</f>
        <v>1</v>
      </c>
      <c r="U207" s="38">
        <f>+COUNTIF(Tabla133[[#This Row],[Concepto]:[Concepto3]],"Concepto No Favorable")</f>
        <v>0</v>
      </c>
      <c r="V207" s="38">
        <f>+COUNTIF(Tabla133[[#This Row],[Concepto]:[Concepto3]],"Sin meta asignada en el periodo")</f>
        <v>0</v>
      </c>
      <c r="W207" s="38">
        <f t="shared" si="3"/>
        <v>1</v>
      </c>
    </row>
    <row r="208" spans="1:23" s="38" customFormat="1" ht="59.95" customHeight="1" x14ac:dyDescent="0.3">
      <c r="A208" s="6" t="s">
        <v>104</v>
      </c>
      <c r="B208" s="6" t="s">
        <v>105</v>
      </c>
      <c r="C208" s="6" t="s">
        <v>4</v>
      </c>
      <c r="D208" s="6" t="s">
        <v>106</v>
      </c>
      <c r="E208" s="6" t="s">
        <v>343</v>
      </c>
      <c r="F208" s="7">
        <v>1</v>
      </c>
      <c r="G208" s="7">
        <v>1</v>
      </c>
      <c r="H208" s="8">
        <v>1</v>
      </c>
      <c r="I208" s="6" t="s">
        <v>28</v>
      </c>
      <c r="J208" s="6" t="s">
        <v>344</v>
      </c>
      <c r="K208" s="7">
        <v>1</v>
      </c>
      <c r="L208" s="7">
        <v>1</v>
      </c>
      <c r="M208" s="8">
        <v>1</v>
      </c>
      <c r="N208" s="6" t="s">
        <v>28</v>
      </c>
      <c r="O208" s="6"/>
      <c r="P208" s="7"/>
      <c r="Q208" s="7"/>
      <c r="R208" s="8" t="s">
        <v>29</v>
      </c>
      <c r="S208" s="6"/>
      <c r="T208" s="38">
        <f>+COUNTIF(Tabla133[[#This Row],[Concepto]:[Concepto3]],"Concepto Favorable")</f>
        <v>2</v>
      </c>
      <c r="U208" s="38">
        <f>+COUNTIF(Tabla133[[#This Row],[Concepto]:[Concepto3]],"Concepto No Favorable")</f>
        <v>0</v>
      </c>
      <c r="V208" s="38">
        <f>+COUNTIF(Tabla133[[#This Row],[Concepto]:[Concepto3]],"Sin meta asignada en el periodo")</f>
        <v>0</v>
      </c>
      <c r="W208" s="38">
        <f t="shared" si="3"/>
        <v>2</v>
      </c>
    </row>
    <row r="209" spans="1:23" s="38" customFormat="1" ht="59.95" customHeight="1" x14ac:dyDescent="0.3">
      <c r="A209" s="6" t="s">
        <v>109</v>
      </c>
      <c r="B209" s="6" t="s">
        <v>105</v>
      </c>
      <c r="C209" s="6" t="s">
        <v>4</v>
      </c>
      <c r="D209" s="6" t="s">
        <v>276</v>
      </c>
      <c r="E209" s="6" t="s">
        <v>346</v>
      </c>
      <c r="F209" s="7">
        <v>3</v>
      </c>
      <c r="G209" s="7">
        <v>3</v>
      </c>
      <c r="H209" s="8">
        <v>1</v>
      </c>
      <c r="I209" s="6" t="s">
        <v>28</v>
      </c>
      <c r="J209" s="6"/>
      <c r="K209" s="7"/>
      <c r="L209" s="7"/>
      <c r="M209" s="8" t="s">
        <v>29</v>
      </c>
      <c r="N209" s="6"/>
      <c r="O209" s="6"/>
      <c r="P209" s="7"/>
      <c r="Q209" s="7"/>
      <c r="R209" s="8" t="s">
        <v>29</v>
      </c>
      <c r="S209" s="6"/>
      <c r="T209" s="38">
        <f>+COUNTIF(Tabla133[[#This Row],[Concepto]:[Concepto3]],"Concepto Favorable")</f>
        <v>1</v>
      </c>
      <c r="U209" s="38">
        <f>+COUNTIF(Tabla133[[#This Row],[Concepto]:[Concepto3]],"Concepto No Favorable")</f>
        <v>0</v>
      </c>
      <c r="V209" s="38">
        <f>+COUNTIF(Tabla133[[#This Row],[Concepto]:[Concepto3]],"Sin meta asignada en el periodo")</f>
        <v>0</v>
      </c>
      <c r="W209" s="38">
        <f t="shared" si="3"/>
        <v>1</v>
      </c>
    </row>
    <row r="210" spans="1:23" s="38" customFormat="1" ht="59.95" customHeight="1" x14ac:dyDescent="0.3">
      <c r="A210" s="6" t="s">
        <v>110</v>
      </c>
      <c r="B210" s="6" t="s">
        <v>111</v>
      </c>
      <c r="C210" s="6" t="s">
        <v>4</v>
      </c>
      <c r="D210" s="6" t="s">
        <v>112</v>
      </c>
      <c r="E210" s="6" t="s">
        <v>363</v>
      </c>
      <c r="F210" s="7">
        <v>3</v>
      </c>
      <c r="G210" s="7">
        <v>3</v>
      </c>
      <c r="H210" s="8">
        <v>1</v>
      </c>
      <c r="I210" s="6" t="s">
        <v>28</v>
      </c>
      <c r="J210" s="6"/>
      <c r="K210" s="7"/>
      <c r="L210" s="7"/>
      <c r="M210" s="8" t="s">
        <v>29</v>
      </c>
      <c r="N210" s="6"/>
      <c r="O210" s="6"/>
      <c r="P210" s="7"/>
      <c r="Q210" s="7"/>
      <c r="R210" s="8" t="s">
        <v>29</v>
      </c>
      <c r="S210" s="6"/>
      <c r="T210" s="38">
        <f>+COUNTIF(Tabla133[[#This Row],[Concepto]:[Concepto3]],"Concepto Favorable")</f>
        <v>1</v>
      </c>
      <c r="U210" s="38">
        <f>+COUNTIF(Tabla133[[#This Row],[Concepto]:[Concepto3]],"Concepto No Favorable")</f>
        <v>0</v>
      </c>
      <c r="V210" s="38">
        <f>+COUNTIF(Tabla133[[#This Row],[Concepto]:[Concepto3]],"Sin meta asignada en el periodo")</f>
        <v>0</v>
      </c>
      <c r="W210" s="38">
        <f t="shared" si="3"/>
        <v>1</v>
      </c>
    </row>
    <row r="211" spans="1:23" s="38" customFormat="1" ht="59.95" customHeight="1" x14ac:dyDescent="0.3">
      <c r="A211" s="6" t="s">
        <v>114</v>
      </c>
      <c r="B211" s="6" t="s">
        <v>111</v>
      </c>
      <c r="C211" s="6" t="s">
        <v>4</v>
      </c>
      <c r="D211" s="6" t="s">
        <v>220</v>
      </c>
      <c r="E211" s="6"/>
      <c r="F211" s="7"/>
      <c r="G211" s="7"/>
      <c r="H211" s="8" t="s">
        <v>29</v>
      </c>
      <c r="I211" s="6"/>
      <c r="J211" s="6" t="s">
        <v>367</v>
      </c>
      <c r="K211" s="7">
        <v>1</v>
      </c>
      <c r="L211" s="7">
        <v>1</v>
      </c>
      <c r="M211" s="8">
        <v>1</v>
      </c>
      <c r="N211" s="6" t="s">
        <v>28</v>
      </c>
      <c r="O211" s="6"/>
      <c r="P211" s="7"/>
      <c r="Q211" s="7"/>
      <c r="R211" s="8" t="s">
        <v>29</v>
      </c>
      <c r="S211" s="6"/>
      <c r="T211" s="38">
        <f>+COUNTIF(Tabla133[[#This Row],[Concepto]:[Concepto3]],"Concepto Favorable")</f>
        <v>1</v>
      </c>
      <c r="U211" s="38">
        <f>+COUNTIF(Tabla133[[#This Row],[Concepto]:[Concepto3]],"Concepto No Favorable")</f>
        <v>0</v>
      </c>
      <c r="V211" s="38">
        <f>+COUNTIF(Tabla133[[#This Row],[Concepto]:[Concepto3]],"Sin meta asignada en el periodo")</f>
        <v>0</v>
      </c>
      <c r="W211" s="38">
        <f t="shared" si="3"/>
        <v>1</v>
      </c>
    </row>
    <row r="212" spans="1:23" s="38" customFormat="1" ht="59.95" customHeight="1" x14ac:dyDescent="0.3">
      <c r="A212" s="6" t="s">
        <v>70</v>
      </c>
      <c r="B212" s="6" t="s">
        <v>71</v>
      </c>
      <c r="C212" s="6" t="s">
        <v>4</v>
      </c>
      <c r="D212" s="6" t="s">
        <v>72</v>
      </c>
      <c r="E212" s="6" t="s">
        <v>368</v>
      </c>
      <c r="F212" s="7">
        <v>24</v>
      </c>
      <c r="G212" s="7">
        <v>24</v>
      </c>
      <c r="H212" s="8">
        <v>1</v>
      </c>
      <c r="I212" s="6" t="s">
        <v>28</v>
      </c>
      <c r="J212" s="6" t="s">
        <v>73</v>
      </c>
      <c r="K212" s="7">
        <v>1</v>
      </c>
      <c r="L212" s="7">
        <v>1</v>
      </c>
      <c r="M212" s="8">
        <v>1</v>
      </c>
      <c r="N212" s="6" t="s">
        <v>28</v>
      </c>
      <c r="O212" s="6" t="s">
        <v>369</v>
      </c>
      <c r="P212" s="7">
        <v>3</v>
      </c>
      <c r="Q212" s="7">
        <v>3</v>
      </c>
      <c r="R212" s="8">
        <v>1</v>
      </c>
      <c r="S212" s="6" t="s">
        <v>28</v>
      </c>
      <c r="T212" s="38">
        <f>+COUNTIF(Tabla133[[#This Row],[Concepto]:[Concepto3]],"Concepto Favorable")</f>
        <v>3</v>
      </c>
      <c r="U212" s="38">
        <f>+COUNTIF(Tabla133[[#This Row],[Concepto]:[Concepto3]],"Concepto No Favorable")</f>
        <v>0</v>
      </c>
      <c r="V212" s="38">
        <f>+COUNTIF(Tabla133[[#This Row],[Concepto]:[Concepto3]],"Sin meta asignada en el periodo")</f>
        <v>0</v>
      </c>
      <c r="W212" s="38">
        <f t="shared" si="3"/>
        <v>3</v>
      </c>
    </row>
    <row r="213" spans="1:23" s="38" customFormat="1" ht="59.95" customHeight="1" x14ac:dyDescent="0.3">
      <c r="A213" s="6" t="s">
        <v>74</v>
      </c>
      <c r="B213" s="6" t="s">
        <v>71</v>
      </c>
      <c r="C213" s="6" t="s">
        <v>4</v>
      </c>
      <c r="D213" s="6" t="s">
        <v>75</v>
      </c>
      <c r="E213" s="6" t="s">
        <v>368</v>
      </c>
      <c r="F213" s="7">
        <v>24</v>
      </c>
      <c r="G213" s="7">
        <v>24</v>
      </c>
      <c r="H213" s="8">
        <v>1</v>
      </c>
      <c r="I213" s="6" t="s">
        <v>28</v>
      </c>
      <c r="J213" s="6"/>
      <c r="K213" s="7"/>
      <c r="L213" s="7"/>
      <c r="M213" s="8" t="s">
        <v>29</v>
      </c>
      <c r="N213" s="6"/>
      <c r="O213" s="6" t="s">
        <v>369</v>
      </c>
      <c r="P213" s="7">
        <v>3</v>
      </c>
      <c r="Q213" s="7">
        <v>3</v>
      </c>
      <c r="R213" s="8">
        <v>1</v>
      </c>
      <c r="S213" s="6" t="s">
        <v>28</v>
      </c>
      <c r="T213" s="38">
        <f>+COUNTIF(Tabla133[[#This Row],[Concepto]:[Concepto3]],"Concepto Favorable")</f>
        <v>2</v>
      </c>
      <c r="U213" s="38">
        <f>+COUNTIF(Tabla133[[#This Row],[Concepto]:[Concepto3]],"Concepto No Favorable")</f>
        <v>0</v>
      </c>
      <c r="V213" s="38">
        <f>+COUNTIF(Tabla133[[#This Row],[Concepto]:[Concepto3]],"Sin meta asignada en el periodo")</f>
        <v>0</v>
      </c>
      <c r="W213" s="38">
        <f t="shared" si="3"/>
        <v>2</v>
      </c>
    </row>
    <row r="214" spans="1:23" s="38" customFormat="1" ht="59.95" customHeight="1" x14ac:dyDescent="0.3">
      <c r="A214" s="6" t="s">
        <v>269</v>
      </c>
      <c r="B214" s="6" t="s">
        <v>27</v>
      </c>
      <c r="C214" s="6" t="s">
        <v>232</v>
      </c>
      <c r="D214" s="6" t="s">
        <v>96</v>
      </c>
      <c r="E214" s="6"/>
      <c r="F214" s="7"/>
      <c r="G214" s="7"/>
      <c r="H214" s="8" t="s">
        <v>29</v>
      </c>
      <c r="I214" s="6"/>
      <c r="J214" s="6"/>
      <c r="K214" s="7"/>
      <c r="L214" s="7"/>
      <c r="M214" s="8" t="s">
        <v>29</v>
      </c>
      <c r="N214" s="6"/>
      <c r="O214" s="6" t="s">
        <v>298</v>
      </c>
      <c r="P214" s="7">
        <v>1</v>
      </c>
      <c r="Q214" s="7">
        <v>1</v>
      </c>
      <c r="R214" s="8">
        <v>1</v>
      </c>
      <c r="S214" s="6" t="s">
        <v>28</v>
      </c>
      <c r="T214" s="38">
        <f>+COUNTIF(Tabla133[[#This Row],[Concepto]:[Concepto3]],"Concepto Favorable")</f>
        <v>1</v>
      </c>
      <c r="U214" s="38">
        <f>+COUNTIF(Tabla133[[#This Row],[Concepto]:[Concepto3]],"Concepto No Favorable")</f>
        <v>0</v>
      </c>
      <c r="V214" s="38">
        <f>+COUNTIF(Tabla133[[#This Row],[Concepto]:[Concepto3]],"Sin meta asignada en el periodo")</f>
        <v>0</v>
      </c>
      <c r="W214" s="38">
        <f t="shared" si="3"/>
        <v>1</v>
      </c>
    </row>
    <row r="215" spans="1:23" s="38" customFormat="1" ht="59.95" customHeight="1" x14ac:dyDescent="0.3">
      <c r="A215" s="6" t="s">
        <v>188</v>
      </c>
      <c r="B215" s="6" t="s">
        <v>189</v>
      </c>
      <c r="C215" s="6" t="s">
        <v>232</v>
      </c>
      <c r="D215" s="6" t="s">
        <v>190</v>
      </c>
      <c r="E215" s="6" t="s">
        <v>313</v>
      </c>
      <c r="F215" s="7">
        <v>1</v>
      </c>
      <c r="G215" s="7">
        <v>1</v>
      </c>
      <c r="H215" s="8">
        <v>1</v>
      </c>
      <c r="I215" s="6" t="s">
        <v>28</v>
      </c>
      <c r="J215" s="6"/>
      <c r="K215" s="7"/>
      <c r="L215" s="7"/>
      <c r="M215" s="8" t="s">
        <v>29</v>
      </c>
      <c r="N215" s="6"/>
      <c r="O215" s="6"/>
      <c r="P215" s="7"/>
      <c r="Q215" s="7"/>
      <c r="R215" s="8" t="s">
        <v>29</v>
      </c>
      <c r="S215" s="6"/>
      <c r="T215" s="38">
        <f>+COUNTIF(Tabla133[[#This Row],[Concepto]:[Concepto3]],"Concepto Favorable")</f>
        <v>1</v>
      </c>
      <c r="U215" s="38">
        <f>+COUNTIF(Tabla133[[#This Row],[Concepto]:[Concepto3]],"Concepto No Favorable")</f>
        <v>0</v>
      </c>
      <c r="V215" s="38">
        <f>+COUNTIF(Tabla133[[#This Row],[Concepto]:[Concepto3]],"Sin meta asignada en el periodo")</f>
        <v>0</v>
      </c>
      <c r="W215" s="38">
        <f t="shared" si="3"/>
        <v>1</v>
      </c>
    </row>
    <row r="216" spans="1:23" s="38" customFormat="1" ht="59.95" customHeight="1" x14ac:dyDescent="0.3">
      <c r="A216" s="11" t="s">
        <v>191</v>
      </c>
      <c r="B216" s="11" t="s">
        <v>189</v>
      </c>
      <c r="C216" s="11" t="s">
        <v>232</v>
      </c>
      <c r="D216" s="11" t="s">
        <v>192</v>
      </c>
      <c r="E216" s="11" t="s">
        <v>314</v>
      </c>
      <c r="F216" s="12">
        <v>1</v>
      </c>
      <c r="G216" s="12">
        <v>1</v>
      </c>
      <c r="H216" s="8">
        <v>1</v>
      </c>
      <c r="I216" s="11" t="s">
        <v>47</v>
      </c>
      <c r="J216" s="11"/>
      <c r="K216" s="7"/>
      <c r="L216" s="12"/>
      <c r="M216" s="8" t="s">
        <v>29</v>
      </c>
      <c r="N216" s="11"/>
      <c r="O216" s="11"/>
      <c r="P216" s="12"/>
      <c r="Q216" s="12"/>
      <c r="R216" s="13" t="s">
        <v>29</v>
      </c>
      <c r="S216" s="11"/>
      <c r="T216" s="38">
        <f>+COUNTIF(Tabla133[[#This Row],[Concepto]:[Concepto3]],"Concepto Favorable")</f>
        <v>0</v>
      </c>
      <c r="U216" s="38">
        <f>+COUNTIF(Tabla133[[#This Row],[Concepto]:[Concepto3]],"Concepto No Favorable")</f>
        <v>1</v>
      </c>
      <c r="V216" s="38">
        <f>+COUNTIF(Tabla133[[#This Row],[Concepto]:[Concepto3]],"Sin meta asignada en el periodo")</f>
        <v>0</v>
      </c>
      <c r="W216" s="38">
        <f t="shared" si="3"/>
        <v>0</v>
      </c>
    </row>
    <row r="217" spans="1:23" s="38" customFormat="1" ht="59.95" customHeight="1" x14ac:dyDescent="0.3">
      <c r="A217" s="6" t="s">
        <v>193</v>
      </c>
      <c r="B217" s="6" t="s">
        <v>189</v>
      </c>
      <c r="C217" s="6" t="s">
        <v>232</v>
      </c>
      <c r="D217" s="6" t="s">
        <v>194</v>
      </c>
      <c r="E217" s="6" t="s">
        <v>315</v>
      </c>
      <c r="F217" s="7">
        <v>1</v>
      </c>
      <c r="G217" s="7">
        <v>1</v>
      </c>
      <c r="H217" s="8">
        <v>1</v>
      </c>
      <c r="I217" s="6" t="s">
        <v>28</v>
      </c>
      <c r="J217" s="6"/>
      <c r="K217" s="7"/>
      <c r="L217" s="7"/>
      <c r="M217" s="8" t="s">
        <v>29</v>
      </c>
      <c r="N217" s="6"/>
      <c r="O217" s="6"/>
      <c r="P217" s="7"/>
      <c r="Q217" s="7"/>
      <c r="R217" s="8" t="s">
        <v>29</v>
      </c>
      <c r="S217" s="6"/>
      <c r="T217" s="38">
        <f>+COUNTIF(Tabla133[[#This Row],[Concepto]:[Concepto3]],"Concepto Favorable")</f>
        <v>1</v>
      </c>
      <c r="U217" s="38">
        <f>+COUNTIF(Tabla133[[#This Row],[Concepto]:[Concepto3]],"Concepto No Favorable")</f>
        <v>0</v>
      </c>
      <c r="V217" s="38">
        <f>+COUNTIF(Tabla133[[#This Row],[Concepto]:[Concepto3]],"Sin meta asignada en el periodo")</f>
        <v>0</v>
      </c>
      <c r="W217" s="38">
        <f t="shared" si="3"/>
        <v>1</v>
      </c>
    </row>
    <row r="218" spans="1:23" s="38" customFormat="1" ht="59.95" customHeight="1" x14ac:dyDescent="0.3">
      <c r="A218" s="6" t="s">
        <v>195</v>
      </c>
      <c r="B218" s="6" t="s">
        <v>189</v>
      </c>
      <c r="C218" s="6" t="s">
        <v>232</v>
      </c>
      <c r="D218" s="6" t="s">
        <v>196</v>
      </c>
      <c r="E218" s="6" t="s">
        <v>316</v>
      </c>
      <c r="F218" s="7">
        <v>1</v>
      </c>
      <c r="G218" s="7">
        <v>1</v>
      </c>
      <c r="H218" s="8">
        <v>1</v>
      </c>
      <c r="I218" s="6" t="s">
        <v>28</v>
      </c>
      <c r="J218" s="6"/>
      <c r="K218" s="7"/>
      <c r="L218" s="7"/>
      <c r="M218" s="8" t="s">
        <v>29</v>
      </c>
      <c r="N218" s="6"/>
      <c r="O218" s="6"/>
      <c r="P218" s="7"/>
      <c r="Q218" s="7"/>
      <c r="R218" s="8" t="s">
        <v>29</v>
      </c>
      <c r="S218" s="6"/>
      <c r="T218" s="38">
        <f>+COUNTIF(Tabla133[[#This Row],[Concepto]:[Concepto3]],"Concepto Favorable")</f>
        <v>1</v>
      </c>
      <c r="U218" s="38">
        <f>+COUNTIF(Tabla133[[#This Row],[Concepto]:[Concepto3]],"Concepto No Favorable")</f>
        <v>0</v>
      </c>
      <c r="V218" s="38">
        <f>+COUNTIF(Tabla133[[#This Row],[Concepto]:[Concepto3]],"Sin meta asignada en el periodo")</f>
        <v>0</v>
      </c>
      <c r="W218" s="38">
        <f t="shared" si="3"/>
        <v>1</v>
      </c>
    </row>
    <row r="219" spans="1:23" s="38" customFormat="1" ht="59.95" customHeight="1" x14ac:dyDescent="0.3">
      <c r="A219" s="6" t="s">
        <v>53</v>
      </c>
      <c r="B219" s="6" t="s">
        <v>54</v>
      </c>
      <c r="C219" s="6" t="s">
        <v>232</v>
      </c>
      <c r="D219" s="6" t="s">
        <v>55</v>
      </c>
      <c r="E219" s="6" t="s">
        <v>317</v>
      </c>
      <c r="F219" s="7">
        <v>1</v>
      </c>
      <c r="G219" s="7">
        <v>1</v>
      </c>
      <c r="H219" s="8">
        <v>1</v>
      </c>
      <c r="I219" s="6" t="s">
        <v>28</v>
      </c>
      <c r="J219" s="6"/>
      <c r="K219" s="7"/>
      <c r="L219" s="7"/>
      <c r="M219" s="8" t="s">
        <v>29</v>
      </c>
      <c r="N219" s="6"/>
      <c r="O219" s="6"/>
      <c r="P219" s="7"/>
      <c r="Q219" s="7"/>
      <c r="R219" s="8" t="s">
        <v>29</v>
      </c>
      <c r="S219" s="6"/>
      <c r="T219" s="38">
        <f>+COUNTIF(Tabla133[[#This Row],[Concepto]:[Concepto3]],"Concepto Favorable")</f>
        <v>1</v>
      </c>
      <c r="U219" s="38">
        <f>+COUNTIF(Tabla133[[#This Row],[Concepto]:[Concepto3]],"Concepto No Favorable")</f>
        <v>0</v>
      </c>
      <c r="V219" s="38">
        <f>+COUNTIF(Tabla133[[#This Row],[Concepto]:[Concepto3]],"Sin meta asignada en el periodo")</f>
        <v>0</v>
      </c>
      <c r="W219" s="38">
        <f t="shared" si="3"/>
        <v>1</v>
      </c>
    </row>
    <row r="220" spans="1:23" s="38" customFormat="1" ht="59.95" customHeight="1" x14ac:dyDescent="0.3">
      <c r="A220" s="6" t="s">
        <v>56</v>
      </c>
      <c r="B220" s="6" t="s">
        <v>54</v>
      </c>
      <c r="C220" s="6" t="s">
        <v>232</v>
      </c>
      <c r="D220" s="6" t="s">
        <v>57</v>
      </c>
      <c r="E220" s="6" t="s">
        <v>319</v>
      </c>
      <c r="F220" s="7">
        <v>1</v>
      </c>
      <c r="G220" s="7">
        <v>1</v>
      </c>
      <c r="H220" s="8">
        <v>1</v>
      </c>
      <c r="I220" s="6" t="s">
        <v>28</v>
      </c>
      <c r="J220" s="6"/>
      <c r="K220" s="7"/>
      <c r="L220" s="7"/>
      <c r="M220" s="8" t="s">
        <v>29</v>
      </c>
      <c r="N220" s="6"/>
      <c r="O220" s="6"/>
      <c r="P220" s="7"/>
      <c r="Q220" s="7"/>
      <c r="R220" s="8" t="s">
        <v>29</v>
      </c>
      <c r="S220" s="6"/>
      <c r="T220" s="38">
        <f>+COUNTIF(Tabla133[[#This Row],[Concepto]:[Concepto3]],"Concepto Favorable")</f>
        <v>1</v>
      </c>
      <c r="U220" s="38">
        <f>+COUNTIF(Tabla133[[#This Row],[Concepto]:[Concepto3]],"Concepto No Favorable")</f>
        <v>0</v>
      </c>
      <c r="V220" s="38">
        <f>+COUNTIF(Tabla133[[#This Row],[Concepto]:[Concepto3]],"Sin meta asignada en el periodo")</f>
        <v>0</v>
      </c>
      <c r="W220" s="38">
        <f t="shared" si="3"/>
        <v>1</v>
      </c>
    </row>
    <row r="221" spans="1:23" s="38" customFormat="1" ht="59.95" customHeight="1" x14ac:dyDescent="0.3">
      <c r="A221" s="6" t="s">
        <v>58</v>
      </c>
      <c r="B221" s="6" t="s">
        <v>54</v>
      </c>
      <c r="C221" s="6" t="s">
        <v>232</v>
      </c>
      <c r="D221" s="6" t="s">
        <v>59</v>
      </c>
      <c r="E221" s="6"/>
      <c r="F221" s="7"/>
      <c r="G221" s="7"/>
      <c r="H221" s="8" t="s">
        <v>29</v>
      </c>
      <c r="I221" s="6"/>
      <c r="J221" s="6" t="s">
        <v>321</v>
      </c>
      <c r="K221" s="7">
        <v>0</v>
      </c>
      <c r="L221" s="7">
        <v>0</v>
      </c>
      <c r="M221" s="8" t="s">
        <v>29</v>
      </c>
      <c r="N221" s="6" t="s">
        <v>32</v>
      </c>
      <c r="O221" s="6"/>
      <c r="P221" s="7"/>
      <c r="Q221" s="7"/>
      <c r="R221" s="8" t="s">
        <v>29</v>
      </c>
      <c r="S221" s="6"/>
      <c r="T221" s="38">
        <f>+COUNTIF(Tabla133[[#This Row],[Concepto]:[Concepto3]],"Concepto Favorable")</f>
        <v>0</v>
      </c>
      <c r="U221" s="38">
        <f>+COUNTIF(Tabla133[[#This Row],[Concepto]:[Concepto3]],"Concepto No Favorable")</f>
        <v>0</v>
      </c>
      <c r="V221" s="38">
        <f>+COUNTIF(Tabla133[[#This Row],[Concepto]:[Concepto3]],"Sin meta asignada en el periodo")</f>
        <v>1</v>
      </c>
      <c r="W221" s="38">
        <f t="shared" si="3"/>
        <v>1</v>
      </c>
    </row>
    <row r="222" spans="1:23" s="38" customFormat="1" ht="59.95" customHeight="1" x14ac:dyDescent="0.3">
      <c r="A222" s="6" t="s">
        <v>97</v>
      </c>
      <c r="B222" s="6" t="s">
        <v>95</v>
      </c>
      <c r="C222" s="6" t="s">
        <v>232</v>
      </c>
      <c r="D222" s="6" t="s">
        <v>98</v>
      </c>
      <c r="E222" s="6"/>
      <c r="F222" s="7"/>
      <c r="G222" s="7"/>
      <c r="H222" s="8" t="s">
        <v>29</v>
      </c>
      <c r="I222" s="6"/>
      <c r="J222" s="6" t="s">
        <v>99</v>
      </c>
      <c r="K222" s="7">
        <v>1</v>
      </c>
      <c r="L222" s="7">
        <v>1</v>
      </c>
      <c r="M222" s="8">
        <v>1</v>
      </c>
      <c r="N222" s="6" t="s">
        <v>47</v>
      </c>
      <c r="O222" s="6"/>
      <c r="P222" s="7"/>
      <c r="Q222" s="7"/>
      <c r="R222" s="8" t="s">
        <v>29</v>
      </c>
      <c r="S222" s="6"/>
      <c r="T222" s="38">
        <f>+COUNTIF(Tabla133[[#This Row],[Concepto]:[Concepto3]],"Concepto Favorable")</f>
        <v>0</v>
      </c>
      <c r="U222" s="38">
        <f>+COUNTIF(Tabla133[[#This Row],[Concepto]:[Concepto3]],"Concepto No Favorable")</f>
        <v>1</v>
      </c>
      <c r="V222" s="38">
        <f>+COUNTIF(Tabla133[[#This Row],[Concepto]:[Concepto3]],"Sin meta asignada en el periodo")</f>
        <v>0</v>
      </c>
      <c r="W222" s="38">
        <f t="shared" si="3"/>
        <v>0</v>
      </c>
    </row>
    <row r="223" spans="1:23" s="38" customFormat="1" ht="59.95" customHeight="1" x14ac:dyDescent="0.3">
      <c r="A223" s="6" t="s">
        <v>104</v>
      </c>
      <c r="B223" s="6" t="s">
        <v>105</v>
      </c>
      <c r="C223" s="6" t="s">
        <v>232</v>
      </c>
      <c r="D223" s="6" t="s">
        <v>106</v>
      </c>
      <c r="E223" s="6" t="s">
        <v>343</v>
      </c>
      <c r="F223" s="7">
        <v>1</v>
      </c>
      <c r="G223" s="7">
        <v>1</v>
      </c>
      <c r="H223" s="8">
        <v>1</v>
      </c>
      <c r="I223" s="6" t="s">
        <v>28</v>
      </c>
      <c r="J223" s="6" t="s">
        <v>344</v>
      </c>
      <c r="K223" s="7">
        <v>3</v>
      </c>
      <c r="L223" s="7">
        <v>3</v>
      </c>
      <c r="M223" s="8">
        <v>1</v>
      </c>
      <c r="N223" s="6" t="s">
        <v>28</v>
      </c>
      <c r="O223" s="6"/>
      <c r="P223" s="7"/>
      <c r="Q223" s="7"/>
      <c r="R223" s="8" t="s">
        <v>29</v>
      </c>
      <c r="S223" s="6"/>
      <c r="T223" s="38">
        <f>+COUNTIF(Tabla133[[#This Row],[Concepto]:[Concepto3]],"Concepto Favorable")</f>
        <v>2</v>
      </c>
      <c r="U223" s="38">
        <f>+COUNTIF(Tabla133[[#This Row],[Concepto]:[Concepto3]],"Concepto No Favorable")</f>
        <v>0</v>
      </c>
      <c r="V223" s="38">
        <f>+COUNTIF(Tabla133[[#This Row],[Concepto]:[Concepto3]],"Sin meta asignada en el periodo")</f>
        <v>0</v>
      </c>
      <c r="W223" s="38">
        <f t="shared" si="3"/>
        <v>2</v>
      </c>
    </row>
    <row r="224" spans="1:23" s="38" customFormat="1" ht="59.95" customHeight="1" x14ac:dyDescent="0.3">
      <c r="A224" s="6" t="s">
        <v>109</v>
      </c>
      <c r="B224" s="6" t="s">
        <v>105</v>
      </c>
      <c r="C224" s="6" t="s">
        <v>232</v>
      </c>
      <c r="D224" s="6" t="s">
        <v>276</v>
      </c>
      <c r="E224" s="6" t="s">
        <v>346</v>
      </c>
      <c r="F224" s="7">
        <v>3</v>
      </c>
      <c r="G224" s="7">
        <v>3</v>
      </c>
      <c r="H224" s="8">
        <v>1</v>
      </c>
      <c r="I224" s="6" t="s">
        <v>28</v>
      </c>
      <c r="J224" s="6"/>
      <c r="K224" s="7"/>
      <c r="L224" s="7"/>
      <c r="M224" s="8" t="s">
        <v>29</v>
      </c>
      <c r="N224" s="6"/>
      <c r="O224" s="6"/>
      <c r="P224" s="7"/>
      <c r="Q224" s="7"/>
      <c r="R224" s="8" t="s">
        <v>29</v>
      </c>
      <c r="S224" s="6"/>
      <c r="T224" s="38">
        <f>+COUNTIF(Tabla133[[#This Row],[Concepto]:[Concepto3]],"Concepto Favorable")</f>
        <v>1</v>
      </c>
      <c r="U224" s="38">
        <f>+COUNTIF(Tabla133[[#This Row],[Concepto]:[Concepto3]],"Concepto No Favorable")</f>
        <v>0</v>
      </c>
      <c r="V224" s="38">
        <f>+COUNTIF(Tabla133[[#This Row],[Concepto]:[Concepto3]],"Sin meta asignada en el periodo")</f>
        <v>0</v>
      </c>
      <c r="W224" s="38">
        <f t="shared" si="3"/>
        <v>1</v>
      </c>
    </row>
    <row r="225" spans="1:23" s="38" customFormat="1" ht="59.95" customHeight="1" x14ac:dyDescent="0.3">
      <c r="A225" s="6" t="s">
        <v>110</v>
      </c>
      <c r="B225" s="6" t="s">
        <v>111</v>
      </c>
      <c r="C225" s="6" t="s">
        <v>232</v>
      </c>
      <c r="D225" s="6" t="s">
        <v>112</v>
      </c>
      <c r="E225" s="6" t="s">
        <v>363</v>
      </c>
      <c r="F225" s="7">
        <v>1</v>
      </c>
      <c r="G225" s="7">
        <v>1</v>
      </c>
      <c r="H225" s="8">
        <v>1</v>
      </c>
      <c r="I225" s="6" t="s">
        <v>28</v>
      </c>
      <c r="J225" s="6"/>
      <c r="K225" s="7"/>
      <c r="L225" s="7"/>
      <c r="M225" s="8" t="s">
        <v>29</v>
      </c>
      <c r="N225" s="6"/>
      <c r="O225" s="6"/>
      <c r="P225" s="7"/>
      <c r="Q225" s="7"/>
      <c r="R225" s="8" t="s">
        <v>29</v>
      </c>
      <c r="S225" s="6"/>
      <c r="T225" s="38">
        <f>+COUNTIF(Tabla133[[#This Row],[Concepto]:[Concepto3]],"Concepto Favorable")</f>
        <v>1</v>
      </c>
      <c r="U225" s="38">
        <f>+COUNTIF(Tabla133[[#This Row],[Concepto]:[Concepto3]],"Concepto No Favorable")</f>
        <v>0</v>
      </c>
      <c r="V225" s="38">
        <f>+COUNTIF(Tabla133[[#This Row],[Concepto]:[Concepto3]],"Sin meta asignada en el periodo")</f>
        <v>0</v>
      </c>
      <c r="W225" s="38">
        <f t="shared" si="3"/>
        <v>1</v>
      </c>
    </row>
    <row r="226" spans="1:23" s="38" customFormat="1" ht="59.95" customHeight="1" x14ac:dyDescent="0.3">
      <c r="A226" s="6" t="s">
        <v>114</v>
      </c>
      <c r="B226" s="6" t="s">
        <v>111</v>
      </c>
      <c r="C226" s="6" t="s">
        <v>232</v>
      </c>
      <c r="D226" s="6" t="s">
        <v>220</v>
      </c>
      <c r="E226" s="6"/>
      <c r="F226" s="7"/>
      <c r="G226" s="7"/>
      <c r="H226" s="8" t="s">
        <v>29</v>
      </c>
      <c r="I226" s="6"/>
      <c r="J226" s="6" t="s">
        <v>367</v>
      </c>
      <c r="K226" s="7">
        <v>1</v>
      </c>
      <c r="L226" s="7">
        <v>1</v>
      </c>
      <c r="M226" s="8">
        <v>1</v>
      </c>
      <c r="N226" s="6" t="s">
        <v>28</v>
      </c>
      <c r="O226" s="6"/>
      <c r="P226" s="7"/>
      <c r="Q226" s="7"/>
      <c r="R226" s="8" t="s">
        <v>29</v>
      </c>
      <c r="S226" s="6"/>
      <c r="T226" s="38">
        <f>+COUNTIF(Tabla133[[#This Row],[Concepto]:[Concepto3]],"Concepto Favorable")</f>
        <v>1</v>
      </c>
      <c r="U226" s="38">
        <f>+COUNTIF(Tabla133[[#This Row],[Concepto]:[Concepto3]],"Concepto No Favorable")</f>
        <v>0</v>
      </c>
      <c r="V226" s="38">
        <f>+COUNTIF(Tabla133[[#This Row],[Concepto]:[Concepto3]],"Sin meta asignada en el periodo")</f>
        <v>0</v>
      </c>
      <c r="W226" s="38">
        <f t="shared" si="3"/>
        <v>1</v>
      </c>
    </row>
    <row r="227" spans="1:23" s="38" customFormat="1" ht="59.95" customHeight="1" x14ac:dyDescent="0.3">
      <c r="A227" s="6" t="s">
        <v>70</v>
      </c>
      <c r="B227" s="6" t="s">
        <v>71</v>
      </c>
      <c r="C227" s="6" t="s">
        <v>232</v>
      </c>
      <c r="D227" s="6" t="s">
        <v>72</v>
      </c>
      <c r="E227" s="6" t="s">
        <v>368</v>
      </c>
      <c r="F227" s="7">
        <v>18</v>
      </c>
      <c r="G227" s="7">
        <v>18</v>
      </c>
      <c r="H227" s="8">
        <v>1</v>
      </c>
      <c r="I227" s="6" t="s">
        <v>28</v>
      </c>
      <c r="J227" s="6" t="s">
        <v>73</v>
      </c>
      <c r="K227" s="7">
        <v>0</v>
      </c>
      <c r="L227" s="7">
        <v>0</v>
      </c>
      <c r="M227" s="8" t="s">
        <v>29</v>
      </c>
      <c r="N227" s="6" t="s">
        <v>32</v>
      </c>
      <c r="O227" s="6" t="s">
        <v>369</v>
      </c>
      <c r="P227" s="7">
        <v>3</v>
      </c>
      <c r="Q227" s="7">
        <v>3</v>
      </c>
      <c r="R227" s="8">
        <v>1</v>
      </c>
      <c r="S227" s="6" t="s">
        <v>28</v>
      </c>
      <c r="T227" s="38">
        <f>+COUNTIF(Tabla133[[#This Row],[Concepto]:[Concepto3]],"Concepto Favorable")</f>
        <v>2</v>
      </c>
      <c r="U227" s="38">
        <f>+COUNTIF(Tabla133[[#This Row],[Concepto]:[Concepto3]],"Concepto No Favorable")</f>
        <v>0</v>
      </c>
      <c r="V227" s="38">
        <f>+COUNTIF(Tabla133[[#This Row],[Concepto]:[Concepto3]],"Sin meta asignada en el periodo")</f>
        <v>1</v>
      </c>
      <c r="W227" s="38">
        <f t="shared" si="3"/>
        <v>3</v>
      </c>
    </row>
    <row r="228" spans="1:23" s="38" customFormat="1" ht="59.95" customHeight="1" x14ac:dyDescent="0.3">
      <c r="A228" s="6" t="s">
        <v>74</v>
      </c>
      <c r="B228" s="6" t="s">
        <v>71</v>
      </c>
      <c r="C228" s="6" t="s">
        <v>232</v>
      </c>
      <c r="D228" s="6" t="s">
        <v>75</v>
      </c>
      <c r="E228" s="6" t="s">
        <v>368</v>
      </c>
      <c r="F228" s="7">
        <v>18</v>
      </c>
      <c r="G228" s="7">
        <v>18</v>
      </c>
      <c r="H228" s="8">
        <v>1</v>
      </c>
      <c r="I228" s="6" t="s">
        <v>28</v>
      </c>
      <c r="J228" s="6"/>
      <c r="K228" s="7"/>
      <c r="L228" s="7"/>
      <c r="M228" s="8" t="s">
        <v>29</v>
      </c>
      <c r="N228" s="6"/>
      <c r="O228" s="6" t="s">
        <v>369</v>
      </c>
      <c r="P228" s="7">
        <v>4</v>
      </c>
      <c r="Q228" s="7">
        <v>4</v>
      </c>
      <c r="R228" s="8">
        <v>1</v>
      </c>
      <c r="S228" s="6" t="s">
        <v>28</v>
      </c>
      <c r="T228" s="38">
        <f>+COUNTIF(Tabla133[[#This Row],[Concepto]:[Concepto3]],"Concepto Favorable")</f>
        <v>2</v>
      </c>
      <c r="U228" s="38">
        <f>+COUNTIF(Tabla133[[#This Row],[Concepto]:[Concepto3]],"Concepto No Favorable")</f>
        <v>0</v>
      </c>
      <c r="V228" s="38">
        <f>+COUNTIF(Tabla133[[#This Row],[Concepto]:[Concepto3]],"Sin meta asignada en el periodo")</f>
        <v>0</v>
      </c>
      <c r="W228" s="38">
        <f t="shared" si="3"/>
        <v>2</v>
      </c>
    </row>
    <row r="229" spans="1:23" s="38" customFormat="1" ht="59.95" customHeight="1" x14ac:dyDescent="0.3">
      <c r="A229" s="6" t="s">
        <v>269</v>
      </c>
      <c r="B229" s="6" t="s">
        <v>27</v>
      </c>
      <c r="C229" s="6" t="s">
        <v>233</v>
      </c>
      <c r="D229" s="6" t="s">
        <v>96</v>
      </c>
      <c r="E229" s="6"/>
      <c r="F229" s="7"/>
      <c r="G229" s="7"/>
      <c r="H229" s="8" t="s">
        <v>29</v>
      </c>
      <c r="I229" s="6"/>
      <c r="J229" s="6"/>
      <c r="K229" s="7"/>
      <c r="L229" s="7"/>
      <c r="M229" s="8" t="s">
        <v>29</v>
      </c>
      <c r="N229" s="6"/>
      <c r="O229" s="6" t="s">
        <v>298</v>
      </c>
      <c r="P229" s="7">
        <v>1</v>
      </c>
      <c r="Q229" s="7">
        <v>1</v>
      </c>
      <c r="R229" s="8">
        <v>1</v>
      </c>
      <c r="S229" s="6" t="s">
        <v>28</v>
      </c>
      <c r="T229" s="38">
        <f>+COUNTIF(Tabla133[[#This Row],[Concepto]:[Concepto3]],"Concepto Favorable")</f>
        <v>1</v>
      </c>
      <c r="U229" s="38">
        <f>+COUNTIF(Tabla133[[#This Row],[Concepto]:[Concepto3]],"Concepto No Favorable")</f>
        <v>0</v>
      </c>
      <c r="V229" s="38">
        <f>+COUNTIF(Tabla133[[#This Row],[Concepto]:[Concepto3]],"Sin meta asignada en el periodo")</f>
        <v>0</v>
      </c>
      <c r="W229" s="38">
        <f t="shared" si="3"/>
        <v>1</v>
      </c>
    </row>
    <row r="230" spans="1:23" s="38" customFormat="1" ht="59.95" customHeight="1" x14ac:dyDescent="0.3">
      <c r="A230" s="6" t="s">
        <v>188</v>
      </c>
      <c r="B230" s="6" t="s">
        <v>189</v>
      </c>
      <c r="C230" s="6" t="s">
        <v>233</v>
      </c>
      <c r="D230" s="6" t="s">
        <v>190</v>
      </c>
      <c r="E230" s="6" t="s">
        <v>313</v>
      </c>
      <c r="F230" s="7">
        <v>3</v>
      </c>
      <c r="G230" s="7">
        <v>3</v>
      </c>
      <c r="H230" s="8">
        <v>1</v>
      </c>
      <c r="I230" s="6" t="s">
        <v>28</v>
      </c>
      <c r="J230" s="6"/>
      <c r="K230" s="7"/>
      <c r="L230" s="7"/>
      <c r="M230" s="8" t="s">
        <v>29</v>
      </c>
      <c r="N230" s="6"/>
      <c r="O230" s="6"/>
      <c r="P230" s="7"/>
      <c r="Q230" s="7"/>
      <c r="R230" s="8" t="s">
        <v>29</v>
      </c>
      <c r="S230" s="6"/>
      <c r="T230" s="38">
        <f>+COUNTIF(Tabla133[[#This Row],[Concepto]:[Concepto3]],"Concepto Favorable")</f>
        <v>1</v>
      </c>
      <c r="U230" s="38">
        <f>+COUNTIF(Tabla133[[#This Row],[Concepto]:[Concepto3]],"Concepto No Favorable")</f>
        <v>0</v>
      </c>
      <c r="V230" s="38">
        <f>+COUNTIF(Tabla133[[#This Row],[Concepto]:[Concepto3]],"Sin meta asignada en el periodo")</f>
        <v>0</v>
      </c>
      <c r="W230" s="38">
        <f t="shared" si="3"/>
        <v>1</v>
      </c>
    </row>
    <row r="231" spans="1:23" s="38" customFormat="1" ht="59.95" customHeight="1" x14ac:dyDescent="0.3">
      <c r="A231" s="6" t="s">
        <v>191</v>
      </c>
      <c r="B231" s="6" t="s">
        <v>189</v>
      </c>
      <c r="C231" s="6" t="s">
        <v>233</v>
      </c>
      <c r="D231" s="6" t="s">
        <v>192</v>
      </c>
      <c r="E231" s="6" t="s">
        <v>314</v>
      </c>
      <c r="F231" s="7">
        <v>6</v>
      </c>
      <c r="G231" s="7">
        <v>6</v>
      </c>
      <c r="H231" s="8">
        <v>1</v>
      </c>
      <c r="I231" s="6" t="s">
        <v>28</v>
      </c>
      <c r="J231" s="6"/>
      <c r="K231" s="7"/>
      <c r="L231" s="7"/>
      <c r="M231" s="8" t="s">
        <v>29</v>
      </c>
      <c r="N231" s="6"/>
      <c r="O231" s="6"/>
      <c r="P231" s="7"/>
      <c r="Q231" s="7"/>
      <c r="R231" s="8" t="s">
        <v>29</v>
      </c>
      <c r="S231" s="6"/>
      <c r="T231" s="38">
        <f>+COUNTIF(Tabla133[[#This Row],[Concepto]:[Concepto3]],"Concepto Favorable")</f>
        <v>1</v>
      </c>
      <c r="U231" s="38">
        <f>+COUNTIF(Tabla133[[#This Row],[Concepto]:[Concepto3]],"Concepto No Favorable")</f>
        <v>0</v>
      </c>
      <c r="V231" s="38">
        <f>+COUNTIF(Tabla133[[#This Row],[Concepto]:[Concepto3]],"Sin meta asignada en el periodo")</f>
        <v>0</v>
      </c>
      <c r="W231" s="38">
        <f t="shared" si="3"/>
        <v>1</v>
      </c>
    </row>
    <row r="232" spans="1:23" s="38" customFormat="1" ht="59.95" customHeight="1" x14ac:dyDescent="0.3">
      <c r="A232" s="6" t="s">
        <v>193</v>
      </c>
      <c r="B232" s="6" t="s">
        <v>189</v>
      </c>
      <c r="C232" s="6" t="s">
        <v>233</v>
      </c>
      <c r="D232" s="6" t="s">
        <v>194</v>
      </c>
      <c r="E232" s="6" t="s">
        <v>315</v>
      </c>
      <c r="F232" s="7">
        <v>6</v>
      </c>
      <c r="G232" s="7">
        <v>6</v>
      </c>
      <c r="H232" s="8">
        <v>1</v>
      </c>
      <c r="I232" s="6" t="s">
        <v>28</v>
      </c>
      <c r="J232" s="6"/>
      <c r="K232" s="7"/>
      <c r="L232" s="7"/>
      <c r="M232" s="8" t="s">
        <v>29</v>
      </c>
      <c r="N232" s="6"/>
      <c r="O232" s="6"/>
      <c r="P232" s="7"/>
      <c r="Q232" s="7"/>
      <c r="R232" s="8" t="s">
        <v>29</v>
      </c>
      <c r="S232" s="6"/>
      <c r="T232" s="38">
        <f>+COUNTIF(Tabla133[[#This Row],[Concepto]:[Concepto3]],"Concepto Favorable")</f>
        <v>1</v>
      </c>
      <c r="U232" s="38">
        <f>+COUNTIF(Tabla133[[#This Row],[Concepto]:[Concepto3]],"Concepto No Favorable")</f>
        <v>0</v>
      </c>
      <c r="V232" s="38">
        <f>+COUNTIF(Tabla133[[#This Row],[Concepto]:[Concepto3]],"Sin meta asignada en el periodo")</f>
        <v>0</v>
      </c>
      <c r="W232" s="38">
        <f t="shared" si="3"/>
        <v>1</v>
      </c>
    </row>
    <row r="233" spans="1:23" s="38" customFormat="1" ht="59.95" customHeight="1" x14ac:dyDescent="0.3">
      <c r="A233" s="6" t="s">
        <v>195</v>
      </c>
      <c r="B233" s="6" t="s">
        <v>189</v>
      </c>
      <c r="C233" s="6" t="s">
        <v>233</v>
      </c>
      <c r="D233" s="6" t="s">
        <v>196</v>
      </c>
      <c r="E233" s="6" t="s">
        <v>316</v>
      </c>
      <c r="F233" s="7">
        <v>3</v>
      </c>
      <c r="G233" s="7">
        <v>3</v>
      </c>
      <c r="H233" s="8">
        <v>1</v>
      </c>
      <c r="I233" s="6" t="s">
        <v>28</v>
      </c>
      <c r="J233" s="6"/>
      <c r="K233" s="7"/>
      <c r="L233" s="7"/>
      <c r="M233" s="8" t="s">
        <v>29</v>
      </c>
      <c r="N233" s="6"/>
      <c r="O233" s="6"/>
      <c r="P233" s="7"/>
      <c r="Q233" s="7"/>
      <c r="R233" s="8" t="s">
        <v>29</v>
      </c>
      <c r="S233" s="6"/>
      <c r="T233" s="38">
        <f>+COUNTIF(Tabla133[[#This Row],[Concepto]:[Concepto3]],"Concepto Favorable")</f>
        <v>1</v>
      </c>
      <c r="U233" s="38">
        <f>+COUNTIF(Tabla133[[#This Row],[Concepto]:[Concepto3]],"Concepto No Favorable")</f>
        <v>0</v>
      </c>
      <c r="V233" s="38">
        <f>+COUNTIF(Tabla133[[#This Row],[Concepto]:[Concepto3]],"Sin meta asignada en el periodo")</f>
        <v>0</v>
      </c>
      <c r="W233" s="38">
        <f t="shared" si="3"/>
        <v>1</v>
      </c>
    </row>
    <row r="234" spans="1:23" s="38" customFormat="1" ht="59.95" customHeight="1" x14ac:dyDescent="0.3">
      <c r="A234" s="6" t="s">
        <v>53</v>
      </c>
      <c r="B234" s="6" t="s">
        <v>54</v>
      </c>
      <c r="C234" s="6" t="s">
        <v>233</v>
      </c>
      <c r="D234" s="6" t="s">
        <v>55</v>
      </c>
      <c r="E234" s="6" t="s">
        <v>317</v>
      </c>
      <c r="F234" s="7">
        <v>10</v>
      </c>
      <c r="G234" s="7">
        <v>10</v>
      </c>
      <c r="H234" s="8">
        <v>1</v>
      </c>
      <c r="I234" s="6" t="s">
        <v>28</v>
      </c>
      <c r="J234" s="6"/>
      <c r="K234" s="7"/>
      <c r="L234" s="7"/>
      <c r="M234" s="8" t="s">
        <v>29</v>
      </c>
      <c r="N234" s="6"/>
      <c r="O234" s="6"/>
      <c r="P234" s="7"/>
      <c r="Q234" s="7"/>
      <c r="R234" s="8" t="s">
        <v>29</v>
      </c>
      <c r="S234" s="6"/>
      <c r="T234" s="38">
        <f>+COUNTIF(Tabla133[[#This Row],[Concepto]:[Concepto3]],"Concepto Favorable")</f>
        <v>1</v>
      </c>
      <c r="U234" s="38">
        <f>+COUNTIF(Tabla133[[#This Row],[Concepto]:[Concepto3]],"Concepto No Favorable")</f>
        <v>0</v>
      </c>
      <c r="V234" s="38">
        <f>+COUNTIF(Tabla133[[#This Row],[Concepto]:[Concepto3]],"Sin meta asignada en el periodo")</f>
        <v>0</v>
      </c>
      <c r="W234" s="38">
        <f t="shared" si="3"/>
        <v>1</v>
      </c>
    </row>
    <row r="235" spans="1:23" s="38" customFormat="1" ht="59.95" customHeight="1" x14ac:dyDescent="0.3">
      <c r="A235" s="6" t="s">
        <v>56</v>
      </c>
      <c r="B235" s="6" t="s">
        <v>54</v>
      </c>
      <c r="C235" s="6" t="s">
        <v>233</v>
      </c>
      <c r="D235" s="6" t="s">
        <v>57</v>
      </c>
      <c r="E235" s="6" t="s">
        <v>319</v>
      </c>
      <c r="F235" s="7">
        <v>10</v>
      </c>
      <c r="G235" s="7">
        <v>10</v>
      </c>
      <c r="H235" s="8">
        <v>1</v>
      </c>
      <c r="I235" s="6" t="s">
        <v>28</v>
      </c>
      <c r="J235" s="6"/>
      <c r="K235" s="7"/>
      <c r="L235" s="7"/>
      <c r="M235" s="8" t="s">
        <v>29</v>
      </c>
      <c r="N235" s="6"/>
      <c r="O235" s="6"/>
      <c r="P235" s="7"/>
      <c r="Q235" s="7"/>
      <c r="R235" s="8" t="s">
        <v>29</v>
      </c>
      <c r="S235" s="6"/>
      <c r="T235" s="38">
        <f>+COUNTIF(Tabla133[[#This Row],[Concepto]:[Concepto3]],"Concepto Favorable")</f>
        <v>1</v>
      </c>
      <c r="U235" s="38">
        <f>+COUNTIF(Tabla133[[#This Row],[Concepto]:[Concepto3]],"Concepto No Favorable")</f>
        <v>0</v>
      </c>
      <c r="V235" s="38">
        <f>+COUNTIF(Tabla133[[#This Row],[Concepto]:[Concepto3]],"Sin meta asignada en el periodo")</f>
        <v>0</v>
      </c>
      <c r="W235" s="38">
        <f t="shared" si="3"/>
        <v>1</v>
      </c>
    </row>
    <row r="236" spans="1:23" s="38" customFormat="1" ht="59.95" customHeight="1" x14ac:dyDescent="0.3">
      <c r="A236" s="6" t="s">
        <v>58</v>
      </c>
      <c r="B236" s="6" t="s">
        <v>54</v>
      </c>
      <c r="C236" s="6" t="s">
        <v>233</v>
      </c>
      <c r="D236" s="6" t="s">
        <v>59</v>
      </c>
      <c r="E236" s="6"/>
      <c r="F236" s="7"/>
      <c r="G236" s="7"/>
      <c r="H236" s="8" t="s">
        <v>29</v>
      </c>
      <c r="I236" s="6"/>
      <c r="J236" s="6" t="s">
        <v>321</v>
      </c>
      <c r="K236" s="7">
        <v>1</v>
      </c>
      <c r="L236" s="7">
        <v>1</v>
      </c>
      <c r="M236" s="8">
        <v>1</v>
      </c>
      <c r="N236" s="6" t="s">
        <v>28</v>
      </c>
      <c r="O236" s="6"/>
      <c r="P236" s="7"/>
      <c r="Q236" s="7"/>
      <c r="R236" s="8" t="s">
        <v>29</v>
      </c>
      <c r="S236" s="6"/>
      <c r="T236" s="38">
        <f>+COUNTIF(Tabla133[[#This Row],[Concepto]:[Concepto3]],"Concepto Favorable")</f>
        <v>1</v>
      </c>
      <c r="U236" s="38">
        <f>+COUNTIF(Tabla133[[#This Row],[Concepto]:[Concepto3]],"Concepto No Favorable")</f>
        <v>0</v>
      </c>
      <c r="V236" s="38">
        <f>+COUNTIF(Tabla133[[#This Row],[Concepto]:[Concepto3]],"Sin meta asignada en el periodo")</f>
        <v>0</v>
      </c>
      <c r="W236" s="38">
        <f t="shared" si="3"/>
        <v>1</v>
      </c>
    </row>
    <row r="237" spans="1:23" s="38" customFormat="1" ht="59.95" customHeight="1" x14ac:dyDescent="0.3">
      <c r="A237" s="6" t="s">
        <v>97</v>
      </c>
      <c r="B237" s="6" t="s">
        <v>95</v>
      </c>
      <c r="C237" s="6" t="s">
        <v>233</v>
      </c>
      <c r="D237" s="6" t="s">
        <v>98</v>
      </c>
      <c r="E237" s="6"/>
      <c r="F237" s="7"/>
      <c r="G237" s="7"/>
      <c r="H237" s="8" t="s">
        <v>29</v>
      </c>
      <c r="I237" s="6"/>
      <c r="J237" s="6" t="s">
        <v>99</v>
      </c>
      <c r="K237" s="7">
        <v>2</v>
      </c>
      <c r="L237" s="7">
        <v>2</v>
      </c>
      <c r="M237" s="8">
        <v>1</v>
      </c>
      <c r="N237" s="6" t="s">
        <v>28</v>
      </c>
      <c r="O237" s="6"/>
      <c r="P237" s="7"/>
      <c r="Q237" s="7"/>
      <c r="R237" s="8" t="s">
        <v>29</v>
      </c>
      <c r="S237" s="6"/>
      <c r="T237" s="38">
        <f>+COUNTIF(Tabla133[[#This Row],[Concepto]:[Concepto3]],"Concepto Favorable")</f>
        <v>1</v>
      </c>
      <c r="U237" s="38">
        <f>+COUNTIF(Tabla133[[#This Row],[Concepto]:[Concepto3]],"Concepto No Favorable")</f>
        <v>0</v>
      </c>
      <c r="V237" s="38">
        <f>+COUNTIF(Tabla133[[#This Row],[Concepto]:[Concepto3]],"Sin meta asignada en el periodo")</f>
        <v>0</v>
      </c>
      <c r="W237" s="38">
        <f t="shared" si="3"/>
        <v>1</v>
      </c>
    </row>
    <row r="238" spans="1:23" s="38" customFormat="1" ht="59.95" customHeight="1" x14ac:dyDescent="0.3">
      <c r="A238" s="6" t="s">
        <v>104</v>
      </c>
      <c r="B238" s="6" t="s">
        <v>105</v>
      </c>
      <c r="C238" s="6" t="s">
        <v>233</v>
      </c>
      <c r="D238" s="6" t="s">
        <v>106</v>
      </c>
      <c r="E238" s="6" t="s">
        <v>343</v>
      </c>
      <c r="F238" s="7">
        <v>40</v>
      </c>
      <c r="G238" s="7">
        <v>40</v>
      </c>
      <c r="H238" s="8">
        <v>1</v>
      </c>
      <c r="I238" s="6" t="s">
        <v>28</v>
      </c>
      <c r="J238" s="6" t="s">
        <v>344</v>
      </c>
      <c r="K238" s="7">
        <v>3</v>
      </c>
      <c r="L238" s="7">
        <v>3</v>
      </c>
      <c r="M238" s="8">
        <v>1</v>
      </c>
      <c r="N238" s="6" t="s">
        <v>28</v>
      </c>
      <c r="O238" s="6"/>
      <c r="P238" s="7"/>
      <c r="Q238" s="7"/>
      <c r="R238" s="8" t="s">
        <v>29</v>
      </c>
      <c r="S238" s="6"/>
      <c r="T238" s="38">
        <f>+COUNTIF(Tabla133[[#This Row],[Concepto]:[Concepto3]],"Concepto Favorable")</f>
        <v>2</v>
      </c>
      <c r="U238" s="38">
        <f>+COUNTIF(Tabla133[[#This Row],[Concepto]:[Concepto3]],"Concepto No Favorable")</f>
        <v>0</v>
      </c>
      <c r="V238" s="38">
        <f>+COUNTIF(Tabla133[[#This Row],[Concepto]:[Concepto3]],"Sin meta asignada en el periodo")</f>
        <v>0</v>
      </c>
      <c r="W238" s="38">
        <f t="shared" si="3"/>
        <v>2</v>
      </c>
    </row>
    <row r="239" spans="1:23" s="38" customFormat="1" ht="59.95" customHeight="1" x14ac:dyDescent="0.3">
      <c r="A239" s="6" t="s">
        <v>109</v>
      </c>
      <c r="B239" s="6" t="s">
        <v>105</v>
      </c>
      <c r="C239" s="6" t="s">
        <v>233</v>
      </c>
      <c r="D239" s="6" t="s">
        <v>276</v>
      </c>
      <c r="E239" s="6" t="s">
        <v>346</v>
      </c>
      <c r="F239" s="7">
        <v>3</v>
      </c>
      <c r="G239" s="7">
        <v>3</v>
      </c>
      <c r="H239" s="8">
        <v>1</v>
      </c>
      <c r="I239" s="6" t="s">
        <v>28</v>
      </c>
      <c r="J239" s="6"/>
      <c r="K239" s="7"/>
      <c r="L239" s="7"/>
      <c r="M239" s="8" t="s">
        <v>29</v>
      </c>
      <c r="N239" s="6"/>
      <c r="O239" s="6"/>
      <c r="P239" s="7"/>
      <c r="Q239" s="7"/>
      <c r="R239" s="8" t="s">
        <v>29</v>
      </c>
      <c r="S239" s="6"/>
      <c r="T239" s="38">
        <f>+COUNTIF(Tabla133[[#This Row],[Concepto]:[Concepto3]],"Concepto Favorable")</f>
        <v>1</v>
      </c>
      <c r="U239" s="38">
        <f>+COUNTIF(Tabla133[[#This Row],[Concepto]:[Concepto3]],"Concepto No Favorable")</f>
        <v>0</v>
      </c>
      <c r="V239" s="38">
        <f>+COUNTIF(Tabla133[[#This Row],[Concepto]:[Concepto3]],"Sin meta asignada en el periodo")</f>
        <v>0</v>
      </c>
      <c r="W239" s="38">
        <f t="shared" si="3"/>
        <v>1</v>
      </c>
    </row>
    <row r="240" spans="1:23" s="38" customFormat="1" ht="59.95" customHeight="1" x14ac:dyDescent="0.3">
      <c r="A240" s="6" t="s">
        <v>110</v>
      </c>
      <c r="B240" s="6" t="s">
        <v>111</v>
      </c>
      <c r="C240" s="6" t="s">
        <v>233</v>
      </c>
      <c r="D240" s="6" t="s">
        <v>112</v>
      </c>
      <c r="E240" s="6" t="s">
        <v>363</v>
      </c>
      <c r="F240" s="7">
        <v>3</v>
      </c>
      <c r="G240" s="7">
        <v>3</v>
      </c>
      <c r="H240" s="8">
        <v>1</v>
      </c>
      <c r="I240" s="6" t="s">
        <v>28</v>
      </c>
      <c r="J240" s="6"/>
      <c r="K240" s="7"/>
      <c r="L240" s="7"/>
      <c r="M240" s="8" t="s">
        <v>29</v>
      </c>
      <c r="N240" s="6"/>
      <c r="O240" s="6"/>
      <c r="P240" s="7"/>
      <c r="Q240" s="7"/>
      <c r="R240" s="8" t="s">
        <v>29</v>
      </c>
      <c r="S240" s="6"/>
      <c r="T240" s="38">
        <f>+COUNTIF(Tabla133[[#This Row],[Concepto]:[Concepto3]],"Concepto Favorable")</f>
        <v>1</v>
      </c>
      <c r="U240" s="38">
        <f>+COUNTIF(Tabla133[[#This Row],[Concepto]:[Concepto3]],"Concepto No Favorable")</f>
        <v>0</v>
      </c>
      <c r="V240" s="38">
        <f>+COUNTIF(Tabla133[[#This Row],[Concepto]:[Concepto3]],"Sin meta asignada en el periodo")</f>
        <v>0</v>
      </c>
      <c r="W240" s="38">
        <f t="shared" si="3"/>
        <v>1</v>
      </c>
    </row>
    <row r="241" spans="1:23" s="38" customFormat="1" ht="59.95" customHeight="1" x14ac:dyDescent="0.3">
      <c r="A241" s="6" t="s">
        <v>114</v>
      </c>
      <c r="B241" s="6" t="s">
        <v>111</v>
      </c>
      <c r="C241" s="6" t="s">
        <v>233</v>
      </c>
      <c r="D241" s="6" t="s">
        <v>220</v>
      </c>
      <c r="E241" s="6"/>
      <c r="F241" s="7"/>
      <c r="G241" s="7"/>
      <c r="H241" s="8" t="s">
        <v>29</v>
      </c>
      <c r="I241" s="6"/>
      <c r="J241" s="6" t="s">
        <v>367</v>
      </c>
      <c r="K241" s="7">
        <v>3</v>
      </c>
      <c r="L241" s="7">
        <v>3</v>
      </c>
      <c r="M241" s="8">
        <v>1</v>
      </c>
      <c r="N241" s="6" t="s">
        <v>28</v>
      </c>
      <c r="O241" s="6"/>
      <c r="P241" s="7"/>
      <c r="Q241" s="7"/>
      <c r="R241" s="8" t="s">
        <v>29</v>
      </c>
      <c r="S241" s="6"/>
      <c r="T241" s="38">
        <f>+COUNTIF(Tabla133[[#This Row],[Concepto]:[Concepto3]],"Concepto Favorable")</f>
        <v>1</v>
      </c>
      <c r="U241" s="38">
        <f>+COUNTIF(Tabla133[[#This Row],[Concepto]:[Concepto3]],"Concepto No Favorable")</f>
        <v>0</v>
      </c>
      <c r="V241" s="38">
        <f>+COUNTIF(Tabla133[[#This Row],[Concepto]:[Concepto3]],"Sin meta asignada en el periodo")</f>
        <v>0</v>
      </c>
      <c r="W241" s="38">
        <f t="shared" si="3"/>
        <v>1</v>
      </c>
    </row>
    <row r="242" spans="1:23" s="38" customFormat="1" ht="59.95" customHeight="1" x14ac:dyDescent="0.3">
      <c r="A242" s="6" t="s">
        <v>70</v>
      </c>
      <c r="B242" s="6" t="s">
        <v>71</v>
      </c>
      <c r="C242" s="11" t="s">
        <v>233</v>
      </c>
      <c r="D242" s="6" t="s">
        <v>72</v>
      </c>
      <c r="E242" s="6" t="s">
        <v>368</v>
      </c>
      <c r="F242" s="7">
        <v>24</v>
      </c>
      <c r="G242" s="7">
        <v>24</v>
      </c>
      <c r="H242" s="8">
        <v>1</v>
      </c>
      <c r="I242" s="6" t="s">
        <v>28</v>
      </c>
      <c r="J242" s="6" t="s">
        <v>73</v>
      </c>
      <c r="K242" s="7">
        <v>1</v>
      </c>
      <c r="L242" s="7">
        <v>1</v>
      </c>
      <c r="M242" s="8">
        <v>1</v>
      </c>
      <c r="N242" s="6" t="s">
        <v>28</v>
      </c>
      <c r="O242" s="6" t="s">
        <v>369</v>
      </c>
      <c r="P242" s="7">
        <v>0</v>
      </c>
      <c r="Q242" s="7">
        <v>0</v>
      </c>
      <c r="R242" s="8" t="s">
        <v>29</v>
      </c>
      <c r="S242" s="6" t="s">
        <v>32</v>
      </c>
      <c r="T242" s="38">
        <f>+COUNTIF(Tabla133[[#This Row],[Concepto]:[Concepto3]],"Concepto Favorable")</f>
        <v>2</v>
      </c>
      <c r="U242" s="38">
        <f>+COUNTIF(Tabla133[[#This Row],[Concepto]:[Concepto3]],"Concepto No Favorable")</f>
        <v>0</v>
      </c>
      <c r="V242" s="38">
        <f>+COUNTIF(Tabla133[[#This Row],[Concepto]:[Concepto3]],"Sin meta asignada en el periodo")</f>
        <v>1</v>
      </c>
      <c r="W242" s="38">
        <f t="shared" si="3"/>
        <v>3</v>
      </c>
    </row>
    <row r="243" spans="1:23" s="38" customFormat="1" ht="59.95" customHeight="1" x14ac:dyDescent="0.3">
      <c r="A243" s="6" t="s">
        <v>74</v>
      </c>
      <c r="B243" s="6" t="s">
        <v>71</v>
      </c>
      <c r="C243" s="11" t="s">
        <v>233</v>
      </c>
      <c r="D243" s="6" t="s">
        <v>75</v>
      </c>
      <c r="E243" s="6" t="s">
        <v>368</v>
      </c>
      <c r="F243" s="7">
        <v>24</v>
      </c>
      <c r="G243" s="7">
        <v>24</v>
      </c>
      <c r="H243" s="8">
        <v>1</v>
      </c>
      <c r="I243" s="6" t="s">
        <v>28</v>
      </c>
      <c r="J243" s="6"/>
      <c r="K243" s="7"/>
      <c r="L243" s="7"/>
      <c r="M243" s="8" t="s">
        <v>29</v>
      </c>
      <c r="N243" s="6"/>
      <c r="O243" s="6" t="s">
        <v>369</v>
      </c>
      <c r="P243" s="7">
        <v>0</v>
      </c>
      <c r="Q243" s="7">
        <v>0</v>
      </c>
      <c r="R243" s="8" t="s">
        <v>29</v>
      </c>
      <c r="S243" s="6" t="s">
        <v>32</v>
      </c>
      <c r="T243" s="38">
        <f>+COUNTIF(Tabla133[[#This Row],[Concepto]:[Concepto3]],"Concepto Favorable")</f>
        <v>1</v>
      </c>
      <c r="U243" s="38">
        <f>+COUNTIF(Tabla133[[#This Row],[Concepto]:[Concepto3]],"Concepto No Favorable")</f>
        <v>0</v>
      </c>
      <c r="V243" s="38">
        <f>+COUNTIF(Tabla133[[#This Row],[Concepto]:[Concepto3]],"Sin meta asignada en el periodo")</f>
        <v>1</v>
      </c>
      <c r="W243" s="38">
        <f t="shared" si="3"/>
        <v>2</v>
      </c>
    </row>
    <row r="244" spans="1:23" s="38" customFormat="1" ht="59.95" customHeight="1" x14ac:dyDescent="0.3">
      <c r="A244" s="6" t="s">
        <v>269</v>
      </c>
      <c r="B244" s="6" t="s">
        <v>27</v>
      </c>
      <c r="C244" s="11" t="s">
        <v>234</v>
      </c>
      <c r="D244" s="6" t="s">
        <v>96</v>
      </c>
      <c r="E244" s="6"/>
      <c r="F244" s="7"/>
      <c r="G244" s="7"/>
      <c r="H244" s="8" t="s">
        <v>29</v>
      </c>
      <c r="I244" s="6"/>
      <c r="J244" s="6"/>
      <c r="K244" s="7"/>
      <c r="L244" s="7"/>
      <c r="M244" s="8" t="s">
        <v>29</v>
      </c>
      <c r="N244" s="6"/>
      <c r="O244" s="6" t="s">
        <v>298</v>
      </c>
      <c r="P244" s="7">
        <v>1</v>
      </c>
      <c r="Q244" s="7">
        <v>1</v>
      </c>
      <c r="R244" s="8">
        <v>1</v>
      </c>
      <c r="S244" s="6" t="s">
        <v>28</v>
      </c>
      <c r="T244" s="38">
        <f>+COUNTIF(Tabla133[[#This Row],[Concepto]:[Concepto3]],"Concepto Favorable")</f>
        <v>1</v>
      </c>
      <c r="U244" s="38">
        <f>+COUNTIF(Tabla133[[#This Row],[Concepto]:[Concepto3]],"Concepto No Favorable")</f>
        <v>0</v>
      </c>
      <c r="V244" s="38">
        <f>+COUNTIF(Tabla133[[#This Row],[Concepto]:[Concepto3]],"Sin meta asignada en el periodo")</f>
        <v>0</v>
      </c>
      <c r="W244" s="38">
        <f t="shared" si="3"/>
        <v>1</v>
      </c>
    </row>
    <row r="245" spans="1:23" s="38" customFormat="1" ht="59.95" customHeight="1" x14ac:dyDescent="0.3">
      <c r="A245" s="6" t="s">
        <v>188</v>
      </c>
      <c r="B245" s="6" t="s">
        <v>189</v>
      </c>
      <c r="C245" s="11" t="s">
        <v>234</v>
      </c>
      <c r="D245" s="6" t="s">
        <v>190</v>
      </c>
      <c r="E245" s="6" t="s">
        <v>313</v>
      </c>
      <c r="F245" s="7">
        <v>3</v>
      </c>
      <c r="G245" s="7">
        <v>3</v>
      </c>
      <c r="H245" s="8">
        <v>1</v>
      </c>
      <c r="I245" s="6" t="s">
        <v>28</v>
      </c>
      <c r="J245" s="6"/>
      <c r="K245" s="7"/>
      <c r="L245" s="7"/>
      <c r="M245" s="8" t="s">
        <v>29</v>
      </c>
      <c r="N245" s="6"/>
      <c r="O245" s="6"/>
      <c r="P245" s="7"/>
      <c r="Q245" s="7"/>
      <c r="R245" s="8" t="s">
        <v>29</v>
      </c>
      <c r="S245" s="6"/>
      <c r="T245" s="38">
        <f>+COUNTIF(Tabla133[[#This Row],[Concepto]:[Concepto3]],"Concepto Favorable")</f>
        <v>1</v>
      </c>
      <c r="U245" s="38">
        <f>+COUNTIF(Tabla133[[#This Row],[Concepto]:[Concepto3]],"Concepto No Favorable")</f>
        <v>0</v>
      </c>
      <c r="V245" s="38">
        <f>+COUNTIF(Tabla133[[#This Row],[Concepto]:[Concepto3]],"Sin meta asignada en el periodo")</f>
        <v>0</v>
      </c>
      <c r="W245" s="38">
        <f t="shared" si="3"/>
        <v>1</v>
      </c>
    </row>
    <row r="246" spans="1:23" s="38" customFormat="1" ht="59.95" customHeight="1" x14ac:dyDescent="0.3">
      <c r="A246" s="6" t="s">
        <v>191</v>
      </c>
      <c r="B246" s="6" t="s">
        <v>189</v>
      </c>
      <c r="C246" s="11" t="s">
        <v>234</v>
      </c>
      <c r="D246" s="6" t="s">
        <v>192</v>
      </c>
      <c r="E246" s="6" t="s">
        <v>314</v>
      </c>
      <c r="F246" s="7">
        <v>0</v>
      </c>
      <c r="G246" s="7">
        <v>0</v>
      </c>
      <c r="H246" s="8" t="s">
        <v>29</v>
      </c>
      <c r="I246" s="6" t="s">
        <v>32</v>
      </c>
      <c r="J246" s="6"/>
      <c r="K246" s="7"/>
      <c r="L246" s="7"/>
      <c r="M246" s="8" t="s">
        <v>29</v>
      </c>
      <c r="N246" s="6"/>
      <c r="O246" s="6"/>
      <c r="P246" s="7"/>
      <c r="Q246" s="7"/>
      <c r="R246" s="8" t="s">
        <v>29</v>
      </c>
      <c r="S246" s="6"/>
      <c r="T246" s="38">
        <f>+COUNTIF(Tabla133[[#This Row],[Concepto]:[Concepto3]],"Concepto Favorable")</f>
        <v>0</v>
      </c>
      <c r="U246" s="38">
        <f>+COUNTIF(Tabla133[[#This Row],[Concepto]:[Concepto3]],"Concepto No Favorable")</f>
        <v>0</v>
      </c>
      <c r="V246" s="38">
        <f>+COUNTIF(Tabla133[[#This Row],[Concepto]:[Concepto3]],"Sin meta asignada en el periodo")</f>
        <v>1</v>
      </c>
      <c r="W246" s="38">
        <f t="shared" si="3"/>
        <v>1</v>
      </c>
    </row>
    <row r="247" spans="1:23" s="38" customFormat="1" ht="59.95" customHeight="1" x14ac:dyDescent="0.3">
      <c r="A247" s="6" t="s">
        <v>193</v>
      </c>
      <c r="B247" s="6" t="s">
        <v>189</v>
      </c>
      <c r="C247" s="11" t="s">
        <v>234</v>
      </c>
      <c r="D247" s="6" t="s">
        <v>194</v>
      </c>
      <c r="E247" s="6" t="s">
        <v>315</v>
      </c>
      <c r="F247" s="7">
        <v>0</v>
      </c>
      <c r="G247" s="7">
        <v>0</v>
      </c>
      <c r="H247" s="8" t="s">
        <v>29</v>
      </c>
      <c r="I247" s="6" t="s">
        <v>32</v>
      </c>
      <c r="J247" s="6"/>
      <c r="K247" s="7"/>
      <c r="L247" s="7"/>
      <c r="M247" s="8" t="s">
        <v>29</v>
      </c>
      <c r="N247" s="6"/>
      <c r="O247" s="6"/>
      <c r="P247" s="7"/>
      <c r="Q247" s="7"/>
      <c r="R247" s="8" t="s">
        <v>29</v>
      </c>
      <c r="S247" s="6"/>
      <c r="T247" s="38">
        <f>+COUNTIF(Tabla133[[#This Row],[Concepto]:[Concepto3]],"Concepto Favorable")</f>
        <v>0</v>
      </c>
      <c r="U247" s="38">
        <f>+COUNTIF(Tabla133[[#This Row],[Concepto]:[Concepto3]],"Concepto No Favorable")</f>
        <v>0</v>
      </c>
      <c r="V247" s="38">
        <f>+COUNTIF(Tabla133[[#This Row],[Concepto]:[Concepto3]],"Sin meta asignada en el periodo")</f>
        <v>1</v>
      </c>
      <c r="W247" s="38">
        <f t="shared" si="3"/>
        <v>1</v>
      </c>
    </row>
    <row r="248" spans="1:23" s="38" customFormat="1" ht="59.95" customHeight="1" x14ac:dyDescent="0.3">
      <c r="A248" s="6" t="s">
        <v>195</v>
      </c>
      <c r="B248" s="6" t="s">
        <v>189</v>
      </c>
      <c r="C248" s="11" t="s">
        <v>234</v>
      </c>
      <c r="D248" s="6" t="s">
        <v>196</v>
      </c>
      <c r="E248" s="6" t="s">
        <v>316</v>
      </c>
      <c r="F248" s="7">
        <v>3</v>
      </c>
      <c r="G248" s="7">
        <v>3</v>
      </c>
      <c r="H248" s="8">
        <v>1</v>
      </c>
      <c r="I248" s="6" t="s">
        <v>28</v>
      </c>
      <c r="J248" s="6"/>
      <c r="K248" s="7"/>
      <c r="L248" s="7"/>
      <c r="M248" s="8" t="s">
        <v>29</v>
      </c>
      <c r="N248" s="6"/>
      <c r="O248" s="6"/>
      <c r="P248" s="7"/>
      <c r="Q248" s="7"/>
      <c r="R248" s="8" t="s">
        <v>29</v>
      </c>
      <c r="S248" s="6"/>
      <c r="T248" s="38">
        <f>+COUNTIF(Tabla133[[#This Row],[Concepto]:[Concepto3]],"Concepto Favorable")</f>
        <v>1</v>
      </c>
      <c r="U248" s="38">
        <f>+COUNTIF(Tabla133[[#This Row],[Concepto]:[Concepto3]],"Concepto No Favorable")</f>
        <v>0</v>
      </c>
      <c r="V248" s="38">
        <f>+COUNTIF(Tabla133[[#This Row],[Concepto]:[Concepto3]],"Sin meta asignada en el periodo")</f>
        <v>0</v>
      </c>
      <c r="W248" s="38">
        <f t="shared" si="3"/>
        <v>1</v>
      </c>
    </row>
    <row r="249" spans="1:23" s="38" customFormat="1" ht="59.95" customHeight="1" x14ac:dyDescent="0.3">
      <c r="A249" s="6" t="s">
        <v>53</v>
      </c>
      <c r="B249" s="6" t="s">
        <v>54</v>
      </c>
      <c r="C249" s="11" t="s">
        <v>234</v>
      </c>
      <c r="D249" s="6" t="s">
        <v>55</v>
      </c>
      <c r="E249" s="6" t="s">
        <v>317</v>
      </c>
      <c r="F249" s="7">
        <v>1</v>
      </c>
      <c r="G249" s="7">
        <v>1</v>
      </c>
      <c r="H249" s="8">
        <v>1</v>
      </c>
      <c r="I249" s="6" t="s">
        <v>28</v>
      </c>
      <c r="J249" s="6"/>
      <c r="K249" s="7"/>
      <c r="L249" s="7"/>
      <c r="M249" s="8" t="s">
        <v>29</v>
      </c>
      <c r="N249" s="6"/>
      <c r="O249" s="6"/>
      <c r="P249" s="7"/>
      <c r="Q249" s="7"/>
      <c r="R249" s="8" t="s">
        <v>29</v>
      </c>
      <c r="S249" s="6"/>
      <c r="T249" s="38">
        <f>+COUNTIF(Tabla133[[#This Row],[Concepto]:[Concepto3]],"Concepto Favorable")</f>
        <v>1</v>
      </c>
      <c r="U249" s="38">
        <f>+COUNTIF(Tabla133[[#This Row],[Concepto]:[Concepto3]],"Concepto No Favorable")</f>
        <v>0</v>
      </c>
      <c r="V249" s="38">
        <f>+COUNTIF(Tabla133[[#This Row],[Concepto]:[Concepto3]],"Sin meta asignada en el periodo")</f>
        <v>0</v>
      </c>
      <c r="W249" s="38">
        <f t="shared" si="3"/>
        <v>1</v>
      </c>
    </row>
    <row r="250" spans="1:23" s="38" customFormat="1" ht="59.95" customHeight="1" x14ac:dyDescent="0.3">
      <c r="A250" s="6" t="s">
        <v>56</v>
      </c>
      <c r="B250" s="6" t="s">
        <v>54</v>
      </c>
      <c r="C250" s="11" t="s">
        <v>234</v>
      </c>
      <c r="D250" s="6" t="s">
        <v>57</v>
      </c>
      <c r="E250" s="6" t="s">
        <v>319</v>
      </c>
      <c r="F250" s="7">
        <v>0</v>
      </c>
      <c r="G250" s="7">
        <v>0</v>
      </c>
      <c r="H250" s="8" t="s">
        <v>29</v>
      </c>
      <c r="I250" s="6" t="s">
        <v>32</v>
      </c>
      <c r="J250" s="6"/>
      <c r="K250" s="7"/>
      <c r="L250" s="7"/>
      <c r="M250" s="8" t="s">
        <v>29</v>
      </c>
      <c r="N250" s="6"/>
      <c r="O250" s="6"/>
      <c r="P250" s="7"/>
      <c r="Q250" s="7"/>
      <c r="R250" s="8" t="s">
        <v>29</v>
      </c>
      <c r="S250" s="6"/>
      <c r="T250" s="38">
        <f>+COUNTIF(Tabla133[[#This Row],[Concepto]:[Concepto3]],"Concepto Favorable")</f>
        <v>0</v>
      </c>
      <c r="U250" s="38">
        <f>+COUNTIF(Tabla133[[#This Row],[Concepto]:[Concepto3]],"Concepto No Favorable")</f>
        <v>0</v>
      </c>
      <c r="V250" s="38">
        <f>+COUNTIF(Tabla133[[#This Row],[Concepto]:[Concepto3]],"Sin meta asignada en el periodo")</f>
        <v>1</v>
      </c>
      <c r="W250" s="38">
        <f t="shared" si="3"/>
        <v>1</v>
      </c>
    </row>
    <row r="251" spans="1:23" s="38" customFormat="1" ht="59.95" customHeight="1" x14ac:dyDescent="0.3">
      <c r="A251" s="6" t="s">
        <v>58</v>
      </c>
      <c r="B251" s="6" t="s">
        <v>54</v>
      </c>
      <c r="C251" s="11" t="s">
        <v>234</v>
      </c>
      <c r="D251" s="6" t="s">
        <v>59</v>
      </c>
      <c r="E251" s="6"/>
      <c r="F251" s="7"/>
      <c r="G251" s="7"/>
      <c r="H251" s="8" t="s">
        <v>29</v>
      </c>
      <c r="I251" s="6"/>
      <c r="J251" s="6" t="s">
        <v>321</v>
      </c>
      <c r="K251" s="7">
        <v>1</v>
      </c>
      <c r="L251" s="7">
        <v>3</v>
      </c>
      <c r="M251" s="8">
        <v>1</v>
      </c>
      <c r="N251" s="6" t="s">
        <v>28</v>
      </c>
      <c r="O251" s="6"/>
      <c r="P251" s="7"/>
      <c r="Q251" s="7"/>
      <c r="R251" s="8" t="s">
        <v>29</v>
      </c>
      <c r="S251" s="6"/>
      <c r="T251" s="38">
        <f>+COUNTIF(Tabla133[[#This Row],[Concepto]:[Concepto3]],"Concepto Favorable")</f>
        <v>1</v>
      </c>
      <c r="U251" s="38">
        <f>+COUNTIF(Tabla133[[#This Row],[Concepto]:[Concepto3]],"Concepto No Favorable")</f>
        <v>0</v>
      </c>
      <c r="V251" s="38">
        <f>+COUNTIF(Tabla133[[#This Row],[Concepto]:[Concepto3]],"Sin meta asignada en el periodo")</f>
        <v>0</v>
      </c>
      <c r="W251" s="38">
        <f t="shared" si="3"/>
        <v>1</v>
      </c>
    </row>
    <row r="252" spans="1:23" s="38" customFormat="1" ht="59.95" customHeight="1" x14ac:dyDescent="0.3">
      <c r="A252" s="6" t="s">
        <v>97</v>
      </c>
      <c r="B252" s="6" t="s">
        <v>95</v>
      </c>
      <c r="C252" s="11" t="s">
        <v>234</v>
      </c>
      <c r="D252" s="6" t="s">
        <v>98</v>
      </c>
      <c r="E252" s="6"/>
      <c r="F252" s="7"/>
      <c r="G252" s="7"/>
      <c r="H252" s="8" t="s">
        <v>29</v>
      </c>
      <c r="I252" s="6"/>
      <c r="J252" s="6" t="s">
        <v>99</v>
      </c>
      <c r="K252" s="7">
        <v>0</v>
      </c>
      <c r="L252" s="7">
        <v>0</v>
      </c>
      <c r="M252" s="8" t="s">
        <v>29</v>
      </c>
      <c r="N252" s="6" t="s">
        <v>32</v>
      </c>
      <c r="O252" s="6"/>
      <c r="P252" s="7"/>
      <c r="Q252" s="7"/>
      <c r="R252" s="8" t="s">
        <v>29</v>
      </c>
      <c r="S252" s="6"/>
      <c r="T252" s="38">
        <f>+COUNTIF(Tabla133[[#This Row],[Concepto]:[Concepto3]],"Concepto Favorable")</f>
        <v>0</v>
      </c>
      <c r="U252" s="38">
        <f>+COUNTIF(Tabla133[[#This Row],[Concepto]:[Concepto3]],"Concepto No Favorable")</f>
        <v>0</v>
      </c>
      <c r="V252" s="38">
        <f>+COUNTIF(Tabla133[[#This Row],[Concepto]:[Concepto3]],"Sin meta asignada en el periodo")</f>
        <v>1</v>
      </c>
      <c r="W252" s="38">
        <f t="shared" si="3"/>
        <v>1</v>
      </c>
    </row>
    <row r="253" spans="1:23" s="38" customFormat="1" ht="59.95" customHeight="1" x14ac:dyDescent="0.3">
      <c r="A253" s="6" t="s">
        <v>104</v>
      </c>
      <c r="B253" s="6" t="s">
        <v>105</v>
      </c>
      <c r="C253" s="11" t="s">
        <v>234</v>
      </c>
      <c r="D253" s="6" t="s">
        <v>106</v>
      </c>
      <c r="E253" s="6" t="s">
        <v>343</v>
      </c>
      <c r="F253" s="7">
        <v>62</v>
      </c>
      <c r="G253" s="7">
        <v>62</v>
      </c>
      <c r="H253" s="8">
        <v>1</v>
      </c>
      <c r="I253" s="6" t="s">
        <v>28</v>
      </c>
      <c r="J253" s="6" t="s">
        <v>344</v>
      </c>
      <c r="K253" s="7">
        <v>3</v>
      </c>
      <c r="L253" s="7">
        <v>3</v>
      </c>
      <c r="M253" s="8">
        <v>1</v>
      </c>
      <c r="N253" s="6" t="s">
        <v>28</v>
      </c>
      <c r="O253" s="6"/>
      <c r="P253" s="7"/>
      <c r="Q253" s="7"/>
      <c r="R253" s="8" t="s">
        <v>29</v>
      </c>
      <c r="S253" s="6"/>
      <c r="T253" s="38">
        <f>+COUNTIF(Tabla133[[#This Row],[Concepto]:[Concepto3]],"Concepto Favorable")</f>
        <v>2</v>
      </c>
      <c r="U253" s="38">
        <f>+COUNTIF(Tabla133[[#This Row],[Concepto]:[Concepto3]],"Concepto No Favorable")</f>
        <v>0</v>
      </c>
      <c r="V253" s="38">
        <f>+COUNTIF(Tabla133[[#This Row],[Concepto]:[Concepto3]],"Sin meta asignada en el periodo")</f>
        <v>0</v>
      </c>
      <c r="W253" s="38">
        <f t="shared" si="3"/>
        <v>2</v>
      </c>
    </row>
    <row r="254" spans="1:23" s="38" customFormat="1" ht="59.95" customHeight="1" x14ac:dyDescent="0.3">
      <c r="A254" s="6" t="s">
        <v>109</v>
      </c>
      <c r="B254" s="6" t="s">
        <v>105</v>
      </c>
      <c r="C254" s="11" t="s">
        <v>234</v>
      </c>
      <c r="D254" s="6" t="s">
        <v>276</v>
      </c>
      <c r="E254" s="6" t="s">
        <v>346</v>
      </c>
      <c r="F254" s="7">
        <v>3</v>
      </c>
      <c r="G254" s="7">
        <v>3</v>
      </c>
      <c r="H254" s="8">
        <v>1</v>
      </c>
      <c r="I254" s="6" t="s">
        <v>28</v>
      </c>
      <c r="J254" s="6"/>
      <c r="K254" s="7"/>
      <c r="L254" s="7"/>
      <c r="M254" s="8" t="s">
        <v>29</v>
      </c>
      <c r="N254" s="6"/>
      <c r="O254" s="6"/>
      <c r="P254" s="7"/>
      <c r="Q254" s="7"/>
      <c r="R254" s="8" t="s">
        <v>29</v>
      </c>
      <c r="S254" s="6"/>
      <c r="T254" s="38">
        <f>+COUNTIF(Tabla133[[#This Row],[Concepto]:[Concepto3]],"Concepto Favorable")</f>
        <v>1</v>
      </c>
      <c r="U254" s="38">
        <f>+COUNTIF(Tabla133[[#This Row],[Concepto]:[Concepto3]],"Concepto No Favorable")</f>
        <v>0</v>
      </c>
      <c r="V254" s="38">
        <f>+COUNTIF(Tabla133[[#This Row],[Concepto]:[Concepto3]],"Sin meta asignada en el periodo")</f>
        <v>0</v>
      </c>
      <c r="W254" s="38">
        <f t="shared" si="3"/>
        <v>1</v>
      </c>
    </row>
    <row r="255" spans="1:23" s="38" customFormat="1" ht="59.95" customHeight="1" x14ac:dyDescent="0.3">
      <c r="A255" s="6" t="s">
        <v>110</v>
      </c>
      <c r="B255" s="6" t="s">
        <v>111</v>
      </c>
      <c r="C255" s="11" t="s">
        <v>234</v>
      </c>
      <c r="D255" s="6" t="s">
        <v>112</v>
      </c>
      <c r="E255" s="6" t="s">
        <v>363</v>
      </c>
      <c r="F255" s="7">
        <v>3</v>
      </c>
      <c r="G255" s="7">
        <v>3</v>
      </c>
      <c r="H255" s="8">
        <v>1</v>
      </c>
      <c r="I255" s="6" t="s">
        <v>28</v>
      </c>
      <c r="J255" s="6"/>
      <c r="K255" s="7"/>
      <c r="L255" s="7"/>
      <c r="M255" s="8" t="s">
        <v>29</v>
      </c>
      <c r="N255" s="6"/>
      <c r="O255" s="6"/>
      <c r="P255" s="7"/>
      <c r="Q255" s="7"/>
      <c r="R255" s="8" t="s">
        <v>29</v>
      </c>
      <c r="S255" s="6"/>
      <c r="T255" s="38">
        <f>+COUNTIF(Tabla133[[#This Row],[Concepto]:[Concepto3]],"Concepto Favorable")</f>
        <v>1</v>
      </c>
      <c r="U255" s="38">
        <f>+COUNTIF(Tabla133[[#This Row],[Concepto]:[Concepto3]],"Concepto No Favorable")</f>
        <v>0</v>
      </c>
      <c r="V255" s="38">
        <f>+COUNTIF(Tabla133[[#This Row],[Concepto]:[Concepto3]],"Sin meta asignada en el periodo")</f>
        <v>0</v>
      </c>
      <c r="W255" s="38">
        <f t="shared" si="3"/>
        <v>1</v>
      </c>
    </row>
    <row r="256" spans="1:23" s="38" customFormat="1" ht="59.95" customHeight="1" x14ac:dyDescent="0.3">
      <c r="A256" s="6" t="s">
        <v>114</v>
      </c>
      <c r="B256" s="6" t="s">
        <v>111</v>
      </c>
      <c r="C256" s="11" t="s">
        <v>234</v>
      </c>
      <c r="D256" s="6" t="s">
        <v>220</v>
      </c>
      <c r="E256" s="6"/>
      <c r="F256" s="7"/>
      <c r="G256" s="7"/>
      <c r="H256" s="8" t="s">
        <v>29</v>
      </c>
      <c r="I256" s="6"/>
      <c r="J256" s="6" t="s">
        <v>367</v>
      </c>
      <c r="K256" s="7">
        <v>5</v>
      </c>
      <c r="L256" s="7">
        <v>5</v>
      </c>
      <c r="M256" s="8">
        <v>1</v>
      </c>
      <c r="N256" s="6" t="s">
        <v>28</v>
      </c>
      <c r="O256" s="6"/>
      <c r="P256" s="7"/>
      <c r="Q256" s="7"/>
      <c r="R256" s="8" t="s">
        <v>29</v>
      </c>
      <c r="S256" s="6"/>
      <c r="T256" s="38">
        <f>+COUNTIF(Tabla133[[#This Row],[Concepto]:[Concepto3]],"Concepto Favorable")</f>
        <v>1</v>
      </c>
      <c r="U256" s="38">
        <f>+COUNTIF(Tabla133[[#This Row],[Concepto]:[Concepto3]],"Concepto No Favorable")</f>
        <v>0</v>
      </c>
      <c r="V256" s="38">
        <f>+COUNTIF(Tabla133[[#This Row],[Concepto]:[Concepto3]],"Sin meta asignada en el periodo")</f>
        <v>0</v>
      </c>
      <c r="W256" s="38">
        <f t="shared" si="3"/>
        <v>1</v>
      </c>
    </row>
    <row r="257" spans="1:23" s="38" customFormat="1" ht="59.95" customHeight="1" x14ac:dyDescent="0.3">
      <c r="A257" s="6" t="s">
        <v>70</v>
      </c>
      <c r="B257" s="6" t="s">
        <v>71</v>
      </c>
      <c r="C257" s="11" t="s">
        <v>234</v>
      </c>
      <c r="D257" s="6" t="s">
        <v>72</v>
      </c>
      <c r="E257" s="6" t="s">
        <v>368</v>
      </c>
      <c r="F257" s="7">
        <v>24</v>
      </c>
      <c r="G257" s="7">
        <v>24</v>
      </c>
      <c r="H257" s="8">
        <v>1</v>
      </c>
      <c r="I257" s="6" t="s">
        <v>28</v>
      </c>
      <c r="J257" s="6" t="s">
        <v>73</v>
      </c>
      <c r="K257" s="7">
        <v>0</v>
      </c>
      <c r="L257" s="7">
        <v>0</v>
      </c>
      <c r="M257" s="8" t="s">
        <v>29</v>
      </c>
      <c r="N257" s="6" t="s">
        <v>32</v>
      </c>
      <c r="O257" s="6" t="s">
        <v>369</v>
      </c>
      <c r="P257" s="7">
        <v>1</v>
      </c>
      <c r="Q257" s="7">
        <v>1</v>
      </c>
      <c r="R257" s="8">
        <v>1</v>
      </c>
      <c r="S257" s="6" t="s">
        <v>28</v>
      </c>
      <c r="T257" s="38">
        <f>+COUNTIF(Tabla133[[#This Row],[Concepto]:[Concepto3]],"Concepto Favorable")</f>
        <v>2</v>
      </c>
      <c r="U257" s="38">
        <f>+COUNTIF(Tabla133[[#This Row],[Concepto]:[Concepto3]],"Concepto No Favorable")</f>
        <v>0</v>
      </c>
      <c r="V257" s="38">
        <f>+COUNTIF(Tabla133[[#This Row],[Concepto]:[Concepto3]],"Sin meta asignada en el periodo")</f>
        <v>1</v>
      </c>
      <c r="W257" s="38">
        <f t="shared" si="3"/>
        <v>3</v>
      </c>
    </row>
    <row r="258" spans="1:23" s="38" customFormat="1" ht="59.95" customHeight="1" x14ac:dyDescent="0.3">
      <c r="A258" s="11" t="s">
        <v>74</v>
      </c>
      <c r="B258" s="11" t="s">
        <v>71</v>
      </c>
      <c r="C258" s="11" t="s">
        <v>234</v>
      </c>
      <c r="D258" s="11" t="s">
        <v>75</v>
      </c>
      <c r="E258" s="11" t="s">
        <v>368</v>
      </c>
      <c r="F258" s="7">
        <v>24</v>
      </c>
      <c r="G258" s="7">
        <v>24</v>
      </c>
      <c r="H258" s="8">
        <v>1</v>
      </c>
      <c r="I258" s="11" t="s">
        <v>28</v>
      </c>
      <c r="J258" s="11"/>
      <c r="K258" s="12"/>
      <c r="L258" s="12"/>
      <c r="M258" s="8" t="s">
        <v>29</v>
      </c>
      <c r="N258" s="11"/>
      <c r="O258" s="11" t="s">
        <v>369</v>
      </c>
      <c r="P258" s="12">
        <v>1</v>
      </c>
      <c r="Q258" s="12">
        <v>1</v>
      </c>
      <c r="R258" s="13">
        <v>1</v>
      </c>
      <c r="S258" s="11" t="s">
        <v>28</v>
      </c>
      <c r="T258" s="38">
        <f>+COUNTIF(Tabla133[[#This Row],[Concepto]:[Concepto3]],"Concepto Favorable")</f>
        <v>2</v>
      </c>
      <c r="U258" s="38">
        <f>+COUNTIF(Tabla133[[#This Row],[Concepto]:[Concepto3]],"Concepto No Favorable")</f>
        <v>0</v>
      </c>
      <c r="V258" s="38">
        <f>+COUNTIF(Tabla133[[#This Row],[Concepto]:[Concepto3]],"Sin meta asignada en el periodo")</f>
        <v>0</v>
      </c>
      <c r="W258" s="38">
        <f t="shared" si="3"/>
        <v>2</v>
      </c>
    </row>
    <row r="259" spans="1:23" s="38" customFormat="1" ht="59.95" customHeight="1" x14ac:dyDescent="0.3">
      <c r="A259" s="6" t="s">
        <v>269</v>
      </c>
      <c r="B259" s="6" t="s">
        <v>27</v>
      </c>
      <c r="C259" s="11" t="s">
        <v>235</v>
      </c>
      <c r="D259" s="6" t="s">
        <v>96</v>
      </c>
      <c r="E259" s="6"/>
      <c r="F259" s="7"/>
      <c r="G259" s="7"/>
      <c r="H259" s="8" t="s">
        <v>29</v>
      </c>
      <c r="I259" s="6"/>
      <c r="J259" s="6"/>
      <c r="K259" s="7"/>
      <c r="L259" s="7"/>
      <c r="M259" s="8" t="s">
        <v>29</v>
      </c>
      <c r="N259" s="6"/>
      <c r="O259" s="6" t="s">
        <v>298</v>
      </c>
      <c r="P259" s="7">
        <v>1</v>
      </c>
      <c r="Q259" s="7">
        <v>1</v>
      </c>
      <c r="R259" s="8">
        <v>1</v>
      </c>
      <c r="S259" s="6" t="s">
        <v>28</v>
      </c>
      <c r="T259" s="38">
        <f>+COUNTIF(Tabla133[[#This Row],[Concepto]:[Concepto3]],"Concepto Favorable")</f>
        <v>1</v>
      </c>
      <c r="U259" s="38">
        <f>+COUNTIF(Tabla133[[#This Row],[Concepto]:[Concepto3]],"Concepto No Favorable")</f>
        <v>0</v>
      </c>
      <c r="V259" s="38">
        <f>+COUNTIF(Tabla133[[#This Row],[Concepto]:[Concepto3]],"Sin meta asignada en el periodo")</f>
        <v>0</v>
      </c>
      <c r="W259" s="38">
        <f t="shared" si="3"/>
        <v>1</v>
      </c>
    </row>
    <row r="260" spans="1:23" s="38" customFormat="1" ht="59.95" customHeight="1" x14ac:dyDescent="0.3">
      <c r="A260" s="6" t="s">
        <v>188</v>
      </c>
      <c r="B260" s="6" t="s">
        <v>189</v>
      </c>
      <c r="C260" s="11" t="s">
        <v>235</v>
      </c>
      <c r="D260" s="6" t="s">
        <v>190</v>
      </c>
      <c r="E260" s="6" t="s">
        <v>313</v>
      </c>
      <c r="F260" s="7">
        <v>3</v>
      </c>
      <c r="G260" s="7">
        <v>3</v>
      </c>
      <c r="H260" s="8">
        <v>1</v>
      </c>
      <c r="I260" s="6" t="s">
        <v>28</v>
      </c>
      <c r="J260" s="6"/>
      <c r="K260" s="7"/>
      <c r="L260" s="7"/>
      <c r="M260" s="8" t="s">
        <v>29</v>
      </c>
      <c r="N260" s="6"/>
      <c r="O260" s="6"/>
      <c r="P260" s="7"/>
      <c r="Q260" s="7"/>
      <c r="R260" s="8" t="s">
        <v>29</v>
      </c>
      <c r="S260" s="6"/>
      <c r="T260" s="38">
        <f>+COUNTIF(Tabla133[[#This Row],[Concepto]:[Concepto3]],"Concepto Favorable")</f>
        <v>1</v>
      </c>
      <c r="U260" s="38">
        <f>+COUNTIF(Tabla133[[#This Row],[Concepto]:[Concepto3]],"Concepto No Favorable")</f>
        <v>0</v>
      </c>
      <c r="V260" s="38">
        <f>+COUNTIF(Tabla133[[#This Row],[Concepto]:[Concepto3]],"Sin meta asignada en el periodo")</f>
        <v>0</v>
      </c>
      <c r="W260" s="38">
        <f t="shared" si="3"/>
        <v>1</v>
      </c>
    </row>
    <row r="261" spans="1:23" s="38" customFormat="1" ht="59.95" customHeight="1" x14ac:dyDescent="0.3">
      <c r="A261" s="6" t="s">
        <v>191</v>
      </c>
      <c r="B261" s="6" t="s">
        <v>189</v>
      </c>
      <c r="C261" s="11" t="s">
        <v>235</v>
      </c>
      <c r="D261" s="6" t="s">
        <v>192</v>
      </c>
      <c r="E261" s="6" t="s">
        <v>314</v>
      </c>
      <c r="F261" s="7">
        <v>0</v>
      </c>
      <c r="G261" s="7">
        <v>0</v>
      </c>
      <c r="H261" s="8" t="s">
        <v>29</v>
      </c>
      <c r="I261" s="6" t="s">
        <v>32</v>
      </c>
      <c r="J261" s="6"/>
      <c r="K261" s="7"/>
      <c r="L261" s="7"/>
      <c r="M261" s="8" t="s">
        <v>29</v>
      </c>
      <c r="N261" s="6"/>
      <c r="O261" s="6"/>
      <c r="P261" s="7"/>
      <c r="Q261" s="7"/>
      <c r="R261" s="8" t="s">
        <v>29</v>
      </c>
      <c r="S261" s="6"/>
      <c r="T261" s="38">
        <f>+COUNTIF(Tabla133[[#This Row],[Concepto]:[Concepto3]],"Concepto Favorable")</f>
        <v>0</v>
      </c>
      <c r="U261" s="38">
        <f>+COUNTIF(Tabla133[[#This Row],[Concepto]:[Concepto3]],"Concepto No Favorable")</f>
        <v>0</v>
      </c>
      <c r="V261" s="38">
        <f>+COUNTIF(Tabla133[[#This Row],[Concepto]:[Concepto3]],"Sin meta asignada en el periodo")</f>
        <v>1</v>
      </c>
      <c r="W261" s="38">
        <f t="shared" ref="W261:W324" si="4">+T261+V261</f>
        <v>1</v>
      </c>
    </row>
    <row r="262" spans="1:23" s="38" customFormat="1" ht="59.95" customHeight="1" x14ac:dyDescent="0.3">
      <c r="A262" s="6" t="s">
        <v>193</v>
      </c>
      <c r="B262" s="6" t="s">
        <v>189</v>
      </c>
      <c r="C262" s="11" t="s">
        <v>235</v>
      </c>
      <c r="D262" s="6" t="s">
        <v>194</v>
      </c>
      <c r="E262" s="6" t="s">
        <v>315</v>
      </c>
      <c r="F262" s="7">
        <v>2</v>
      </c>
      <c r="G262" s="7">
        <v>2</v>
      </c>
      <c r="H262" s="8">
        <v>1</v>
      </c>
      <c r="I262" s="6" t="s">
        <v>28</v>
      </c>
      <c r="J262" s="6"/>
      <c r="K262" s="7"/>
      <c r="L262" s="7"/>
      <c r="M262" s="8" t="s">
        <v>29</v>
      </c>
      <c r="N262" s="6"/>
      <c r="O262" s="6"/>
      <c r="P262" s="7"/>
      <c r="Q262" s="7"/>
      <c r="R262" s="8" t="s">
        <v>29</v>
      </c>
      <c r="S262" s="6"/>
      <c r="T262" s="38">
        <f>+COUNTIF(Tabla133[[#This Row],[Concepto]:[Concepto3]],"Concepto Favorable")</f>
        <v>1</v>
      </c>
      <c r="U262" s="38">
        <f>+COUNTIF(Tabla133[[#This Row],[Concepto]:[Concepto3]],"Concepto No Favorable")</f>
        <v>0</v>
      </c>
      <c r="V262" s="38">
        <f>+COUNTIF(Tabla133[[#This Row],[Concepto]:[Concepto3]],"Sin meta asignada en el periodo")</f>
        <v>0</v>
      </c>
      <c r="W262" s="38">
        <f t="shared" si="4"/>
        <v>1</v>
      </c>
    </row>
    <row r="263" spans="1:23" s="38" customFormat="1" ht="59.95" customHeight="1" x14ac:dyDescent="0.3">
      <c r="A263" s="6" t="s">
        <v>195</v>
      </c>
      <c r="B263" s="6" t="s">
        <v>189</v>
      </c>
      <c r="C263" s="11" t="s">
        <v>235</v>
      </c>
      <c r="D263" s="6" t="s">
        <v>196</v>
      </c>
      <c r="E263" s="6" t="s">
        <v>316</v>
      </c>
      <c r="F263" s="7">
        <v>3</v>
      </c>
      <c r="G263" s="7">
        <v>3</v>
      </c>
      <c r="H263" s="8">
        <v>1</v>
      </c>
      <c r="I263" s="6" t="s">
        <v>28</v>
      </c>
      <c r="J263" s="6"/>
      <c r="K263" s="7"/>
      <c r="L263" s="7"/>
      <c r="M263" s="8" t="s">
        <v>29</v>
      </c>
      <c r="N263" s="6"/>
      <c r="O263" s="6"/>
      <c r="P263" s="7"/>
      <c r="Q263" s="7"/>
      <c r="R263" s="8" t="s">
        <v>29</v>
      </c>
      <c r="S263" s="6"/>
      <c r="T263" s="38">
        <f>+COUNTIF(Tabla133[[#This Row],[Concepto]:[Concepto3]],"Concepto Favorable")</f>
        <v>1</v>
      </c>
      <c r="U263" s="38">
        <f>+COUNTIF(Tabla133[[#This Row],[Concepto]:[Concepto3]],"Concepto No Favorable")</f>
        <v>0</v>
      </c>
      <c r="V263" s="38">
        <f>+COUNTIF(Tabla133[[#This Row],[Concepto]:[Concepto3]],"Sin meta asignada en el periodo")</f>
        <v>0</v>
      </c>
      <c r="W263" s="38">
        <f t="shared" si="4"/>
        <v>1</v>
      </c>
    </row>
    <row r="264" spans="1:23" s="38" customFormat="1" ht="59.95" customHeight="1" x14ac:dyDescent="0.3">
      <c r="A264" s="6" t="s">
        <v>53</v>
      </c>
      <c r="B264" s="6" t="s">
        <v>54</v>
      </c>
      <c r="C264" s="11" t="s">
        <v>235</v>
      </c>
      <c r="D264" s="6" t="s">
        <v>55</v>
      </c>
      <c r="E264" s="6" t="s">
        <v>317</v>
      </c>
      <c r="F264" s="7">
        <v>6</v>
      </c>
      <c r="G264" s="7">
        <v>6</v>
      </c>
      <c r="H264" s="8">
        <v>1</v>
      </c>
      <c r="I264" s="6" t="s">
        <v>28</v>
      </c>
      <c r="J264" s="6"/>
      <c r="K264" s="7"/>
      <c r="L264" s="7"/>
      <c r="M264" s="8" t="s">
        <v>29</v>
      </c>
      <c r="N264" s="6"/>
      <c r="O264" s="6"/>
      <c r="P264" s="7"/>
      <c r="Q264" s="7"/>
      <c r="R264" s="8" t="s">
        <v>29</v>
      </c>
      <c r="S264" s="6"/>
      <c r="T264" s="38">
        <f>+COUNTIF(Tabla133[[#This Row],[Concepto]:[Concepto3]],"Concepto Favorable")</f>
        <v>1</v>
      </c>
      <c r="U264" s="38">
        <f>+COUNTIF(Tabla133[[#This Row],[Concepto]:[Concepto3]],"Concepto No Favorable")</f>
        <v>0</v>
      </c>
      <c r="V264" s="38">
        <f>+COUNTIF(Tabla133[[#This Row],[Concepto]:[Concepto3]],"Sin meta asignada en el periodo")</f>
        <v>0</v>
      </c>
      <c r="W264" s="38">
        <f t="shared" si="4"/>
        <v>1</v>
      </c>
    </row>
    <row r="265" spans="1:23" s="38" customFormat="1" ht="59.95" customHeight="1" x14ac:dyDescent="0.3">
      <c r="A265" s="6" t="s">
        <v>56</v>
      </c>
      <c r="B265" s="6" t="s">
        <v>54</v>
      </c>
      <c r="C265" s="11" t="s">
        <v>235</v>
      </c>
      <c r="D265" s="6" t="s">
        <v>57</v>
      </c>
      <c r="E265" s="6" t="s">
        <v>319</v>
      </c>
      <c r="F265" s="7">
        <v>0</v>
      </c>
      <c r="G265" s="7">
        <v>0</v>
      </c>
      <c r="H265" s="8" t="s">
        <v>29</v>
      </c>
      <c r="I265" s="6" t="s">
        <v>28</v>
      </c>
      <c r="J265" s="6"/>
      <c r="K265" s="7"/>
      <c r="L265" s="7"/>
      <c r="M265" s="8" t="s">
        <v>29</v>
      </c>
      <c r="N265" s="6"/>
      <c r="O265" s="6"/>
      <c r="P265" s="7"/>
      <c r="Q265" s="7"/>
      <c r="R265" s="8" t="s">
        <v>29</v>
      </c>
      <c r="S265" s="6"/>
      <c r="T265" s="38">
        <f>+COUNTIF(Tabla133[[#This Row],[Concepto]:[Concepto3]],"Concepto Favorable")</f>
        <v>1</v>
      </c>
      <c r="U265" s="38">
        <f>+COUNTIF(Tabla133[[#This Row],[Concepto]:[Concepto3]],"Concepto No Favorable")</f>
        <v>0</v>
      </c>
      <c r="V265" s="38">
        <f>+COUNTIF(Tabla133[[#This Row],[Concepto]:[Concepto3]],"Sin meta asignada en el periodo")</f>
        <v>0</v>
      </c>
      <c r="W265" s="38">
        <f t="shared" si="4"/>
        <v>1</v>
      </c>
    </row>
    <row r="266" spans="1:23" s="38" customFormat="1" ht="59.95" customHeight="1" x14ac:dyDescent="0.3">
      <c r="A266" s="6" t="s">
        <v>58</v>
      </c>
      <c r="B266" s="6" t="s">
        <v>54</v>
      </c>
      <c r="C266" s="11" t="s">
        <v>235</v>
      </c>
      <c r="D266" s="6" t="s">
        <v>59</v>
      </c>
      <c r="E266" s="6"/>
      <c r="F266" s="7"/>
      <c r="G266" s="7"/>
      <c r="H266" s="8" t="s">
        <v>29</v>
      </c>
      <c r="I266" s="6"/>
      <c r="J266" s="6" t="s">
        <v>321</v>
      </c>
      <c r="K266" s="7">
        <v>1</v>
      </c>
      <c r="L266" s="7">
        <v>1</v>
      </c>
      <c r="M266" s="8">
        <v>1</v>
      </c>
      <c r="N266" s="6" t="s">
        <v>28</v>
      </c>
      <c r="O266" s="6"/>
      <c r="P266" s="7"/>
      <c r="Q266" s="7"/>
      <c r="R266" s="8" t="s">
        <v>29</v>
      </c>
      <c r="S266" s="6"/>
      <c r="T266" s="38">
        <f>+COUNTIF(Tabla133[[#This Row],[Concepto]:[Concepto3]],"Concepto Favorable")</f>
        <v>1</v>
      </c>
      <c r="U266" s="38">
        <f>+COUNTIF(Tabla133[[#This Row],[Concepto]:[Concepto3]],"Concepto No Favorable")</f>
        <v>0</v>
      </c>
      <c r="V266" s="38">
        <f>+COUNTIF(Tabla133[[#This Row],[Concepto]:[Concepto3]],"Sin meta asignada en el periodo")</f>
        <v>0</v>
      </c>
      <c r="W266" s="38">
        <f t="shared" si="4"/>
        <v>1</v>
      </c>
    </row>
    <row r="267" spans="1:23" s="38" customFormat="1" ht="59.95" customHeight="1" x14ac:dyDescent="0.3">
      <c r="A267" s="6" t="s">
        <v>97</v>
      </c>
      <c r="B267" s="6" t="s">
        <v>95</v>
      </c>
      <c r="C267" s="11" t="s">
        <v>235</v>
      </c>
      <c r="D267" s="6" t="s">
        <v>98</v>
      </c>
      <c r="E267" s="6"/>
      <c r="F267" s="7"/>
      <c r="G267" s="7"/>
      <c r="H267" s="8" t="s">
        <v>29</v>
      </c>
      <c r="I267" s="6"/>
      <c r="J267" s="6" t="s">
        <v>99</v>
      </c>
      <c r="K267" s="7">
        <v>0</v>
      </c>
      <c r="L267" s="7">
        <v>0</v>
      </c>
      <c r="M267" s="8" t="s">
        <v>29</v>
      </c>
      <c r="N267" s="6" t="s">
        <v>32</v>
      </c>
      <c r="O267" s="6"/>
      <c r="P267" s="7"/>
      <c r="Q267" s="7"/>
      <c r="R267" s="8" t="s">
        <v>29</v>
      </c>
      <c r="S267" s="6"/>
      <c r="T267" s="38">
        <f>+COUNTIF(Tabla133[[#This Row],[Concepto]:[Concepto3]],"Concepto Favorable")</f>
        <v>0</v>
      </c>
      <c r="U267" s="38">
        <f>+COUNTIF(Tabla133[[#This Row],[Concepto]:[Concepto3]],"Concepto No Favorable")</f>
        <v>0</v>
      </c>
      <c r="V267" s="38">
        <f>+COUNTIF(Tabla133[[#This Row],[Concepto]:[Concepto3]],"Sin meta asignada en el periodo")</f>
        <v>1</v>
      </c>
      <c r="W267" s="38">
        <f t="shared" si="4"/>
        <v>1</v>
      </c>
    </row>
    <row r="268" spans="1:23" s="38" customFormat="1" ht="59.95" customHeight="1" x14ac:dyDescent="0.3">
      <c r="A268" s="6" t="s">
        <v>104</v>
      </c>
      <c r="B268" s="6" t="s">
        <v>105</v>
      </c>
      <c r="C268" s="11" t="s">
        <v>235</v>
      </c>
      <c r="D268" s="6" t="s">
        <v>106</v>
      </c>
      <c r="E268" s="6" t="s">
        <v>343</v>
      </c>
      <c r="F268" s="7">
        <v>30</v>
      </c>
      <c r="G268" s="7">
        <v>30</v>
      </c>
      <c r="H268" s="8">
        <v>1</v>
      </c>
      <c r="I268" s="6" t="s">
        <v>28</v>
      </c>
      <c r="J268" s="6" t="s">
        <v>344</v>
      </c>
      <c r="K268" s="7">
        <v>3</v>
      </c>
      <c r="L268" s="7">
        <v>3</v>
      </c>
      <c r="M268" s="8">
        <v>1</v>
      </c>
      <c r="N268" s="6" t="s">
        <v>28</v>
      </c>
      <c r="O268" s="6"/>
      <c r="P268" s="7"/>
      <c r="Q268" s="7"/>
      <c r="R268" s="8" t="s">
        <v>29</v>
      </c>
      <c r="S268" s="6"/>
      <c r="T268" s="38">
        <f>+COUNTIF(Tabla133[[#This Row],[Concepto]:[Concepto3]],"Concepto Favorable")</f>
        <v>2</v>
      </c>
      <c r="U268" s="38">
        <f>+COUNTIF(Tabla133[[#This Row],[Concepto]:[Concepto3]],"Concepto No Favorable")</f>
        <v>0</v>
      </c>
      <c r="V268" s="38">
        <f>+COUNTIF(Tabla133[[#This Row],[Concepto]:[Concepto3]],"Sin meta asignada en el periodo")</f>
        <v>0</v>
      </c>
      <c r="W268" s="38">
        <f t="shared" si="4"/>
        <v>2</v>
      </c>
    </row>
    <row r="269" spans="1:23" s="38" customFormat="1" ht="59.95" customHeight="1" x14ac:dyDescent="0.3">
      <c r="A269" s="6" t="s">
        <v>109</v>
      </c>
      <c r="B269" s="6" t="s">
        <v>105</v>
      </c>
      <c r="C269" s="11" t="s">
        <v>235</v>
      </c>
      <c r="D269" s="6" t="s">
        <v>276</v>
      </c>
      <c r="E269" s="6" t="s">
        <v>346</v>
      </c>
      <c r="F269" s="7">
        <v>3</v>
      </c>
      <c r="G269" s="7">
        <v>3</v>
      </c>
      <c r="H269" s="8">
        <v>1</v>
      </c>
      <c r="I269" s="6" t="s">
        <v>28</v>
      </c>
      <c r="J269" s="6"/>
      <c r="K269" s="7"/>
      <c r="L269" s="7"/>
      <c r="M269" s="8" t="s">
        <v>29</v>
      </c>
      <c r="N269" s="6"/>
      <c r="O269" s="6"/>
      <c r="P269" s="7"/>
      <c r="Q269" s="7"/>
      <c r="R269" s="8" t="s">
        <v>29</v>
      </c>
      <c r="S269" s="6"/>
      <c r="T269" s="38">
        <f>+COUNTIF(Tabla133[[#This Row],[Concepto]:[Concepto3]],"Concepto Favorable")</f>
        <v>1</v>
      </c>
      <c r="U269" s="38">
        <f>+COUNTIF(Tabla133[[#This Row],[Concepto]:[Concepto3]],"Concepto No Favorable")</f>
        <v>0</v>
      </c>
      <c r="V269" s="38">
        <f>+COUNTIF(Tabla133[[#This Row],[Concepto]:[Concepto3]],"Sin meta asignada en el periodo")</f>
        <v>0</v>
      </c>
      <c r="W269" s="38">
        <f t="shared" si="4"/>
        <v>1</v>
      </c>
    </row>
    <row r="270" spans="1:23" s="38" customFormat="1" ht="59.95" customHeight="1" x14ac:dyDescent="0.3">
      <c r="A270" s="6" t="s">
        <v>110</v>
      </c>
      <c r="B270" s="6" t="s">
        <v>111</v>
      </c>
      <c r="C270" s="11" t="s">
        <v>235</v>
      </c>
      <c r="D270" s="6" t="s">
        <v>112</v>
      </c>
      <c r="E270" s="6" t="s">
        <v>363</v>
      </c>
      <c r="F270" s="7">
        <v>3</v>
      </c>
      <c r="G270" s="7">
        <v>3</v>
      </c>
      <c r="H270" s="8">
        <v>1</v>
      </c>
      <c r="I270" s="6" t="s">
        <v>28</v>
      </c>
      <c r="J270" s="6"/>
      <c r="K270" s="7"/>
      <c r="L270" s="7"/>
      <c r="M270" s="8" t="s">
        <v>29</v>
      </c>
      <c r="N270" s="6"/>
      <c r="O270" s="6"/>
      <c r="P270" s="7"/>
      <c r="Q270" s="7"/>
      <c r="R270" s="8" t="s">
        <v>29</v>
      </c>
      <c r="S270" s="6"/>
      <c r="T270" s="38">
        <f>+COUNTIF(Tabla133[[#This Row],[Concepto]:[Concepto3]],"Concepto Favorable")</f>
        <v>1</v>
      </c>
      <c r="U270" s="38">
        <f>+COUNTIF(Tabla133[[#This Row],[Concepto]:[Concepto3]],"Concepto No Favorable")</f>
        <v>0</v>
      </c>
      <c r="V270" s="38">
        <f>+COUNTIF(Tabla133[[#This Row],[Concepto]:[Concepto3]],"Sin meta asignada en el periodo")</f>
        <v>0</v>
      </c>
      <c r="W270" s="38">
        <f t="shared" si="4"/>
        <v>1</v>
      </c>
    </row>
    <row r="271" spans="1:23" s="38" customFormat="1" ht="59.95" customHeight="1" x14ac:dyDescent="0.3">
      <c r="A271" s="6" t="s">
        <v>114</v>
      </c>
      <c r="B271" s="6" t="s">
        <v>111</v>
      </c>
      <c r="C271" s="11" t="s">
        <v>235</v>
      </c>
      <c r="D271" s="6" t="s">
        <v>220</v>
      </c>
      <c r="E271" s="6"/>
      <c r="F271" s="7"/>
      <c r="G271" s="7"/>
      <c r="H271" s="8" t="s">
        <v>29</v>
      </c>
      <c r="I271" s="6"/>
      <c r="J271" s="6" t="s">
        <v>367</v>
      </c>
      <c r="K271" s="7">
        <v>3</v>
      </c>
      <c r="L271" s="7">
        <v>3</v>
      </c>
      <c r="M271" s="8">
        <v>1</v>
      </c>
      <c r="N271" s="6" t="s">
        <v>28</v>
      </c>
      <c r="O271" s="6"/>
      <c r="P271" s="7"/>
      <c r="Q271" s="7"/>
      <c r="R271" s="8" t="s">
        <v>29</v>
      </c>
      <c r="S271" s="6"/>
      <c r="T271" s="38">
        <f>+COUNTIF(Tabla133[[#This Row],[Concepto]:[Concepto3]],"Concepto Favorable")</f>
        <v>1</v>
      </c>
      <c r="U271" s="38">
        <f>+COUNTIF(Tabla133[[#This Row],[Concepto]:[Concepto3]],"Concepto No Favorable")</f>
        <v>0</v>
      </c>
      <c r="V271" s="38">
        <f>+COUNTIF(Tabla133[[#This Row],[Concepto]:[Concepto3]],"Sin meta asignada en el periodo")</f>
        <v>0</v>
      </c>
      <c r="W271" s="38">
        <f t="shared" si="4"/>
        <v>1</v>
      </c>
    </row>
    <row r="272" spans="1:23" s="38" customFormat="1" ht="59.95" customHeight="1" x14ac:dyDescent="0.3">
      <c r="A272" s="6" t="s">
        <v>70</v>
      </c>
      <c r="B272" s="6" t="s">
        <v>71</v>
      </c>
      <c r="C272" s="11" t="s">
        <v>235</v>
      </c>
      <c r="D272" s="6" t="s">
        <v>72</v>
      </c>
      <c r="E272" s="6" t="s">
        <v>368</v>
      </c>
      <c r="F272" s="7">
        <v>24</v>
      </c>
      <c r="G272" s="7">
        <v>24</v>
      </c>
      <c r="H272" s="8">
        <v>1</v>
      </c>
      <c r="I272" s="6" t="s">
        <v>28</v>
      </c>
      <c r="J272" s="6" t="s">
        <v>73</v>
      </c>
      <c r="K272" s="7">
        <v>1</v>
      </c>
      <c r="L272" s="7">
        <v>1</v>
      </c>
      <c r="M272" s="8">
        <v>1</v>
      </c>
      <c r="N272" s="6" t="s">
        <v>47</v>
      </c>
      <c r="O272" s="6" t="s">
        <v>369</v>
      </c>
      <c r="P272" s="7">
        <v>1</v>
      </c>
      <c r="Q272" s="7">
        <v>1</v>
      </c>
      <c r="R272" s="8">
        <v>1</v>
      </c>
      <c r="S272" s="6" t="s">
        <v>28</v>
      </c>
      <c r="T272" s="38">
        <f>+COUNTIF(Tabla133[[#This Row],[Concepto]:[Concepto3]],"Concepto Favorable")</f>
        <v>2</v>
      </c>
      <c r="U272" s="38">
        <f>+COUNTIF(Tabla133[[#This Row],[Concepto]:[Concepto3]],"Concepto No Favorable")</f>
        <v>1</v>
      </c>
      <c r="V272" s="38">
        <f>+COUNTIF(Tabla133[[#This Row],[Concepto]:[Concepto3]],"Sin meta asignada en el periodo")</f>
        <v>0</v>
      </c>
      <c r="W272" s="38">
        <f t="shared" si="4"/>
        <v>2</v>
      </c>
    </row>
    <row r="273" spans="1:23" s="38" customFormat="1" ht="59.95" customHeight="1" x14ac:dyDescent="0.3">
      <c r="A273" s="6" t="s">
        <v>74</v>
      </c>
      <c r="B273" s="6" t="s">
        <v>71</v>
      </c>
      <c r="C273" s="11" t="s">
        <v>235</v>
      </c>
      <c r="D273" s="6" t="s">
        <v>75</v>
      </c>
      <c r="E273" s="6" t="s">
        <v>368</v>
      </c>
      <c r="F273" s="7">
        <v>24</v>
      </c>
      <c r="G273" s="7">
        <v>24</v>
      </c>
      <c r="H273" s="8">
        <v>1</v>
      </c>
      <c r="I273" s="6" t="s">
        <v>28</v>
      </c>
      <c r="J273" s="6"/>
      <c r="K273" s="7"/>
      <c r="L273" s="7"/>
      <c r="M273" s="8" t="s">
        <v>29</v>
      </c>
      <c r="N273" s="6"/>
      <c r="O273" s="6" t="s">
        <v>369</v>
      </c>
      <c r="P273" s="7">
        <v>1</v>
      </c>
      <c r="Q273" s="7">
        <v>1</v>
      </c>
      <c r="R273" s="8">
        <v>1</v>
      </c>
      <c r="S273" s="6" t="s">
        <v>28</v>
      </c>
      <c r="T273" s="38">
        <f>+COUNTIF(Tabla133[[#This Row],[Concepto]:[Concepto3]],"Concepto Favorable")</f>
        <v>2</v>
      </c>
      <c r="U273" s="38">
        <f>+COUNTIF(Tabla133[[#This Row],[Concepto]:[Concepto3]],"Concepto No Favorable")</f>
        <v>0</v>
      </c>
      <c r="V273" s="38">
        <f>+COUNTIF(Tabla133[[#This Row],[Concepto]:[Concepto3]],"Sin meta asignada en el periodo")</f>
        <v>0</v>
      </c>
      <c r="W273" s="38">
        <f t="shared" si="4"/>
        <v>2</v>
      </c>
    </row>
    <row r="274" spans="1:23" s="38" customFormat="1" ht="59.95" customHeight="1" x14ac:dyDescent="0.3">
      <c r="A274" s="6" t="s">
        <v>269</v>
      </c>
      <c r="B274" s="6" t="s">
        <v>27</v>
      </c>
      <c r="C274" s="11" t="s">
        <v>236</v>
      </c>
      <c r="D274" s="6" t="s">
        <v>96</v>
      </c>
      <c r="E274" s="6"/>
      <c r="F274" s="7"/>
      <c r="G274" s="7"/>
      <c r="H274" s="8" t="s">
        <v>29</v>
      </c>
      <c r="I274" s="6"/>
      <c r="J274" s="6"/>
      <c r="K274" s="7"/>
      <c r="L274" s="7"/>
      <c r="M274" s="8" t="s">
        <v>29</v>
      </c>
      <c r="N274" s="6"/>
      <c r="O274" s="6" t="s">
        <v>298</v>
      </c>
      <c r="P274" s="7">
        <v>3</v>
      </c>
      <c r="Q274" s="7">
        <v>3</v>
      </c>
      <c r="R274" s="8">
        <v>1</v>
      </c>
      <c r="S274" s="6" t="s">
        <v>28</v>
      </c>
      <c r="T274" s="38">
        <f>+COUNTIF(Tabla133[[#This Row],[Concepto]:[Concepto3]],"Concepto Favorable")</f>
        <v>1</v>
      </c>
      <c r="U274" s="38">
        <f>+COUNTIF(Tabla133[[#This Row],[Concepto]:[Concepto3]],"Concepto No Favorable")</f>
        <v>0</v>
      </c>
      <c r="V274" s="38">
        <f>+COUNTIF(Tabla133[[#This Row],[Concepto]:[Concepto3]],"Sin meta asignada en el periodo")</f>
        <v>0</v>
      </c>
      <c r="W274" s="38">
        <f t="shared" si="4"/>
        <v>1</v>
      </c>
    </row>
    <row r="275" spans="1:23" s="38" customFormat="1" ht="59.95" customHeight="1" x14ac:dyDescent="0.3">
      <c r="A275" s="11" t="s">
        <v>188</v>
      </c>
      <c r="B275" s="11" t="s">
        <v>189</v>
      </c>
      <c r="C275" s="11" t="s">
        <v>236</v>
      </c>
      <c r="D275" s="11" t="s">
        <v>190</v>
      </c>
      <c r="E275" s="11" t="s">
        <v>313</v>
      </c>
      <c r="F275" s="12">
        <v>3</v>
      </c>
      <c r="G275" s="12">
        <v>3</v>
      </c>
      <c r="H275" s="8">
        <v>1</v>
      </c>
      <c r="I275" s="11" t="s">
        <v>28</v>
      </c>
      <c r="J275" s="11"/>
      <c r="K275" s="12"/>
      <c r="L275" s="12"/>
      <c r="M275" s="8" t="s">
        <v>29</v>
      </c>
      <c r="N275" s="11"/>
      <c r="O275" s="11"/>
      <c r="P275" s="12"/>
      <c r="Q275" s="12"/>
      <c r="R275" s="13" t="s">
        <v>29</v>
      </c>
      <c r="S275" s="11"/>
      <c r="T275" s="38">
        <f>+COUNTIF(Tabla133[[#This Row],[Concepto]:[Concepto3]],"Concepto Favorable")</f>
        <v>1</v>
      </c>
      <c r="U275" s="38">
        <f>+COUNTIF(Tabla133[[#This Row],[Concepto]:[Concepto3]],"Concepto No Favorable")</f>
        <v>0</v>
      </c>
      <c r="V275" s="38">
        <f>+COUNTIF(Tabla133[[#This Row],[Concepto]:[Concepto3]],"Sin meta asignada en el periodo")</f>
        <v>0</v>
      </c>
      <c r="W275" s="38">
        <f t="shared" si="4"/>
        <v>1</v>
      </c>
    </row>
    <row r="276" spans="1:23" s="38" customFormat="1" ht="59.95" customHeight="1" x14ac:dyDescent="0.3">
      <c r="A276" s="6" t="s">
        <v>191</v>
      </c>
      <c r="B276" s="6" t="s">
        <v>189</v>
      </c>
      <c r="C276" s="11" t="s">
        <v>236</v>
      </c>
      <c r="D276" s="6" t="s">
        <v>192</v>
      </c>
      <c r="E276" s="6" t="s">
        <v>314</v>
      </c>
      <c r="F276" s="7">
        <v>0</v>
      </c>
      <c r="G276" s="7">
        <v>0</v>
      </c>
      <c r="H276" s="8" t="s">
        <v>29</v>
      </c>
      <c r="I276" s="6" t="s">
        <v>32</v>
      </c>
      <c r="J276" s="6"/>
      <c r="K276" s="7"/>
      <c r="L276" s="7"/>
      <c r="M276" s="8" t="s">
        <v>29</v>
      </c>
      <c r="N276" s="6"/>
      <c r="O276" s="6"/>
      <c r="P276" s="7"/>
      <c r="Q276" s="7"/>
      <c r="R276" s="8" t="s">
        <v>29</v>
      </c>
      <c r="S276" s="6"/>
      <c r="T276" s="38">
        <f>+COUNTIF(Tabla133[[#This Row],[Concepto]:[Concepto3]],"Concepto Favorable")</f>
        <v>0</v>
      </c>
      <c r="U276" s="38">
        <f>+COUNTIF(Tabla133[[#This Row],[Concepto]:[Concepto3]],"Concepto No Favorable")</f>
        <v>0</v>
      </c>
      <c r="V276" s="38">
        <f>+COUNTIF(Tabla133[[#This Row],[Concepto]:[Concepto3]],"Sin meta asignada en el periodo")</f>
        <v>1</v>
      </c>
      <c r="W276" s="38">
        <f t="shared" si="4"/>
        <v>1</v>
      </c>
    </row>
    <row r="277" spans="1:23" s="38" customFormat="1" ht="59.95" customHeight="1" x14ac:dyDescent="0.3">
      <c r="A277" s="6" t="s">
        <v>193</v>
      </c>
      <c r="B277" s="6" t="s">
        <v>189</v>
      </c>
      <c r="C277" s="11" t="s">
        <v>236</v>
      </c>
      <c r="D277" s="6" t="s">
        <v>194</v>
      </c>
      <c r="E277" s="6" t="s">
        <v>315</v>
      </c>
      <c r="F277" s="7">
        <v>1</v>
      </c>
      <c r="G277" s="7">
        <v>1</v>
      </c>
      <c r="H277" s="8">
        <v>1</v>
      </c>
      <c r="I277" s="6" t="s">
        <v>28</v>
      </c>
      <c r="J277" s="6"/>
      <c r="K277" s="7"/>
      <c r="L277" s="7"/>
      <c r="M277" s="8" t="s">
        <v>29</v>
      </c>
      <c r="N277" s="6"/>
      <c r="O277" s="6"/>
      <c r="P277" s="7"/>
      <c r="Q277" s="7"/>
      <c r="R277" s="8" t="s">
        <v>29</v>
      </c>
      <c r="S277" s="6"/>
      <c r="T277" s="38">
        <f>+COUNTIF(Tabla133[[#This Row],[Concepto]:[Concepto3]],"Concepto Favorable")</f>
        <v>1</v>
      </c>
      <c r="U277" s="38">
        <f>+COUNTIF(Tabla133[[#This Row],[Concepto]:[Concepto3]],"Concepto No Favorable")</f>
        <v>0</v>
      </c>
      <c r="V277" s="38">
        <f>+COUNTIF(Tabla133[[#This Row],[Concepto]:[Concepto3]],"Sin meta asignada en el periodo")</f>
        <v>0</v>
      </c>
      <c r="W277" s="38">
        <f t="shared" si="4"/>
        <v>1</v>
      </c>
    </row>
    <row r="278" spans="1:23" s="38" customFormat="1" ht="59.95" customHeight="1" x14ac:dyDescent="0.3">
      <c r="A278" s="6" t="s">
        <v>195</v>
      </c>
      <c r="B278" s="6" t="s">
        <v>189</v>
      </c>
      <c r="C278" s="11" t="s">
        <v>236</v>
      </c>
      <c r="D278" s="6" t="s">
        <v>196</v>
      </c>
      <c r="E278" s="6" t="s">
        <v>316</v>
      </c>
      <c r="F278" s="7">
        <v>3</v>
      </c>
      <c r="G278" s="7">
        <v>3</v>
      </c>
      <c r="H278" s="8">
        <v>1</v>
      </c>
      <c r="I278" s="6" t="s">
        <v>28</v>
      </c>
      <c r="J278" s="6"/>
      <c r="K278" s="7"/>
      <c r="L278" s="7"/>
      <c r="M278" s="8" t="s">
        <v>29</v>
      </c>
      <c r="N278" s="6"/>
      <c r="O278" s="6"/>
      <c r="P278" s="7"/>
      <c r="Q278" s="7"/>
      <c r="R278" s="8" t="s">
        <v>29</v>
      </c>
      <c r="S278" s="6"/>
      <c r="T278" s="38">
        <f>+COUNTIF(Tabla133[[#This Row],[Concepto]:[Concepto3]],"Concepto Favorable")</f>
        <v>1</v>
      </c>
      <c r="U278" s="38">
        <f>+COUNTIF(Tabla133[[#This Row],[Concepto]:[Concepto3]],"Concepto No Favorable")</f>
        <v>0</v>
      </c>
      <c r="V278" s="38">
        <f>+COUNTIF(Tabla133[[#This Row],[Concepto]:[Concepto3]],"Sin meta asignada en el periodo")</f>
        <v>0</v>
      </c>
      <c r="W278" s="38">
        <f t="shared" si="4"/>
        <v>1</v>
      </c>
    </row>
    <row r="279" spans="1:23" s="38" customFormat="1" ht="59.95" customHeight="1" x14ac:dyDescent="0.3">
      <c r="A279" s="6" t="s">
        <v>53</v>
      </c>
      <c r="B279" s="6" t="s">
        <v>54</v>
      </c>
      <c r="C279" s="11" t="s">
        <v>236</v>
      </c>
      <c r="D279" s="6" t="s">
        <v>55</v>
      </c>
      <c r="E279" s="6" t="s">
        <v>317</v>
      </c>
      <c r="F279" s="7">
        <v>7</v>
      </c>
      <c r="G279" s="7">
        <v>7</v>
      </c>
      <c r="H279" s="8">
        <v>1</v>
      </c>
      <c r="I279" s="6" t="s">
        <v>28</v>
      </c>
      <c r="J279" s="6"/>
      <c r="K279" s="7"/>
      <c r="L279" s="7"/>
      <c r="M279" s="8" t="s">
        <v>29</v>
      </c>
      <c r="N279" s="6"/>
      <c r="O279" s="6"/>
      <c r="P279" s="7"/>
      <c r="Q279" s="7"/>
      <c r="R279" s="8" t="s">
        <v>29</v>
      </c>
      <c r="S279" s="6"/>
      <c r="T279" s="38">
        <f>+COUNTIF(Tabla133[[#This Row],[Concepto]:[Concepto3]],"Concepto Favorable")</f>
        <v>1</v>
      </c>
      <c r="U279" s="38">
        <f>+COUNTIF(Tabla133[[#This Row],[Concepto]:[Concepto3]],"Concepto No Favorable")</f>
        <v>0</v>
      </c>
      <c r="V279" s="38">
        <f>+COUNTIF(Tabla133[[#This Row],[Concepto]:[Concepto3]],"Sin meta asignada en el periodo")</f>
        <v>0</v>
      </c>
      <c r="W279" s="38">
        <f t="shared" si="4"/>
        <v>1</v>
      </c>
    </row>
    <row r="280" spans="1:23" s="38" customFormat="1" ht="59.95" customHeight="1" x14ac:dyDescent="0.3">
      <c r="A280" s="6" t="s">
        <v>56</v>
      </c>
      <c r="B280" s="6" t="s">
        <v>54</v>
      </c>
      <c r="C280" s="11" t="s">
        <v>236</v>
      </c>
      <c r="D280" s="6" t="s">
        <v>57</v>
      </c>
      <c r="E280" s="6" t="s">
        <v>319</v>
      </c>
      <c r="F280" s="7">
        <v>5</v>
      </c>
      <c r="G280" s="7">
        <v>5</v>
      </c>
      <c r="H280" s="8">
        <v>1</v>
      </c>
      <c r="I280" s="6" t="s">
        <v>28</v>
      </c>
      <c r="J280" s="6"/>
      <c r="K280" s="7"/>
      <c r="L280" s="7"/>
      <c r="M280" s="8" t="s">
        <v>29</v>
      </c>
      <c r="N280" s="6"/>
      <c r="O280" s="6"/>
      <c r="P280" s="7"/>
      <c r="Q280" s="7"/>
      <c r="R280" s="8" t="s">
        <v>29</v>
      </c>
      <c r="S280" s="6"/>
      <c r="T280" s="38">
        <f>+COUNTIF(Tabla133[[#This Row],[Concepto]:[Concepto3]],"Concepto Favorable")</f>
        <v>1</v>
      </c>
      <c r="U280" s="38">
        <f>+COUNTIF(Tabla133[[#This Row],[Concepto]:[Concepto3]],"Concepto No Favorable")</f>
        <v>0</v>
      </c>
      <c r="V280" s="38">
        <f>+COUNTIF(Tabla133[[#This Row],[Concepto]:[Concepto3]],"Sin meta asignada en el periodo")</f>
        <v>0</v>
      </c>
      <c r="W280" s="38">
        <f t="shared" si="4"/>
        <v>1</v>
      </c>
    </row>
    <row r="281" spans="1:23" s="38" customFormat="1" ht="59.95" customHeight="1" x14ac:dyDescent="0.3">
      <c r="A281" s="6" t="s">
        <v>58</v>
      </c>
      <c r="B281" s="6" t="s">
        <v>54</v>
      </c>
      <c r="C281" s="11" t="s">
        <v>236</v>
      </c>
      <c r="D281" s="6" t="s">
        <v>59</v>
      </c>
      <c r="E281" s="6"/>
      <c r="F281" s="7"/>
      <c r="G281" s="7"/>
      <c r="H281" s="8" t="s">
        <v>29</v>
      </c>
      <c r="I281" s="6"/>
      <c r="J281" s="6" t="s">
        <v>321</v>
      </c>
      <c r="K281" s="7">
        <v>3</v>
      </c>
      <c r="L281" s="7">
        <v>3</v>
      </c>
      <c r="M281" s="8">
        <v>1</v>
      </c>
      <c r="N281" s="6" t="s">
        <v>28</v>
      </c>
      <c r="O281" s="6"/>
      <c r="P281" s="7"/>
      <c r="Q281" s="7"/>
      <c r="R281" s="8" t="s">
        <v>29</v>
      </c>
      <c r="S281" s="6"/>
      <c r="T281" s="38">
        <f>+COUNTIF(Tabla133[[#This Row],[Concepto]:[Concepto3]],"Concepto Favorable")</f>
        <v>1</v>
      </c>
      <c r="U281" s="38">
        <f>+COUNTIF(Tabla133[[#This Row],[Concepto]:[Concepto3]],"Concepto No Favorable")</f>
        <v>0</v>
      </c>
      <c r="V281" s="38">
        <f>+COUNTIF(Tabla133[[#This Row],[Concepto]:[Concepto3]],"Sin meta asignada en el periodo")</f>
        <v>0</v>
      </c>
      <c r="W281" s="38">
        <f t="shared" si="4"/>
        <v>1</v>
      </c>
    </row>
    <row r="282" spans="1:23" s="38" customFormat="1" ht="59.95" customHeight="1" x14ac:dyDescent="0.3">
      <c r="A282" s="6" t="s">
        <v>97</v>
      </c>
      <c r="B282" s="6" t="s">
        <v>95</v>
      </c>
      <c r="C282" s="11" t="s">
        <v>236</v>
      </c>
      <c r="D282" s="6" t="s">
        <v>98</v>
      </c>
      <c r="E282" s="6"/>
      <c r="F282" s="7"/>
      <c r="G282" s="7"/>
      <c r="H282" s="8" t="s">
        <v>29</v>
      </c>
      <c r="I282" s="6"/>
      <c r="J282" s="6" t="s">
        <v>99</v>
      </c>
      <c r="K282" s="7">
        <v>1</v>
      </c>
      <c r="L282" s="7">
        <v>1</v>
      </c>
      <c r="M282" s="8">
        <v>1</v>
      </c>
      <c r="N282" s="6" t="s">
        <v>28</v>
      </c>
      <c r="O282" s="6"/>
      <c r="P282" s="7"/>
      <c r="Q282" s="7"/>
      <c r="R282" s="8" t="s">
        <v>29</v>
      </c>
      <c r="S282" s="6"/>
      <c r="T282" s="38">
        <f>+COUNTIF(Tabla133[[#This Row],[Concepto]:[Concepto3]],"Concepto Favorable")</f>
        <v>1</v>
      </c>
      <c r="U282" s="38">
        <f>+COUNTIF(Tabla133[[#This Row],[Concepto]:[Concepto3]],"Concepto No Favorable")</f>
        <v>0</v>
      </c>
      <c r="V282" s="38">
        <f>+COUNTIF(Tabla133[[#This Row],[Concepto]:[Concepto3]],"Sin meta asignada en el periodo")</f>
        <v>0</v>
      </c>
      <c r="W282" s="38">
        <f t="shared" si="4"/>
        <v>1</v>
      </c>
    </row>
    <row r="283" spans="1:23" s="38" customFormat="1" ht="59.95" customHeight="1" x14ac:dyDescent="0.3">
      <c r="A283" s="6" t="s">
        <v>104</v>
      </c>
      <c r="B283" s="6" t="s">
        <v>105</v>
      </c>
      <c r="C283" s="11" t="s">
        <v>236</v>
      </c>
      <c r="D283" s="6" t="s">
        <v>106</v>
      </c>
      <c r="E283" s="6" t="s">
        <v>343</v>
      </c>
      <c r="F283" s="7">
        <v>3</v>
      </c>
      <c r="G283" s="7">
        <v>3</v>
      </c>
      <c r="H283" s="8">
        <v>1</v>
      </c>
      <c r="I283" s="6" t="s">
        <v>28</v>
      </c>
      <c r="J283" s="6" t="s">
        <v>344</v>
      </c>
      <c r="K283" s="7">
        <v>3</v>
      </c>
      <c r="L283" s="7">
        <v>3</v>
      </c>
      <c r="M283" s="8">
        <v>1</v>
      </c>
      <c r="N283" s="6" t="s">
        <v>28</v>
      </c>
      <c r="O283" s="6"/>
      <c r="P283" s="7"/>
      <c r="Q283" s="7"/>
      <c r="R283" s="8" t="s">
        <v>29</v>
      </c>
      <c r="S283" s="6"/>
      <c r="T283" s="38">
        <f>+COUNTIF(Tabla133[[#This Row],[Concepto]:[Concepto3]],"Concepto Favorable")</f>
        <v>2</v>
      </c>
      <c r="U283" s="38">
        <f>+COUNTIF(Tabla133[[#This Row],[Concepto]:[Concepto3]],"Concepto No Favorable")</f>
        <v>0</v>
      </c>
      <c r="V283" s="38">
        <f>+COUNTIF(Tabla133[[#This Row],[Concepto]:[Concepto3]],"Sin meta asignada en el periodo")</f>
        <v>0</v>
      </c>
      <c r="W283" s="38">
        <f t="shared" si="4"/>
        <v>2</v>
      </c>
    </row>
    <row r="284" spans="1:23" s="38" customFormat="1" ht="59.95" customHeight="1" x14ac:dyDescent="0.3">
      <c r="A284" s="6" t="s">
        <v>109</v>
      </c>
      <c r="B284" s="6" t="s">
        <v>105</v>
      </c>
      <c r="C284" s="11" t="s">
        <v>236</v>
      </c>
      <c r="D284" s="6" t="s">
        <v>276</v>
      </c>
      <c r="E284" s="6" t="s">
        <v>346</v>
      </c>
      <c r="F284" s="7">
        <v>3</v>
      </c>
      <c r="G284" s="7">
        <v>3</v>
      </c>
      <c r="H284" s="8">
        <v>1</v>
      </c>
      <c r="I284" s="6" t="s">
        <v>28</v>
      </c>
      <c r="J284" s="6"/>
      <c r="K284" s="7"/>
      <c r="L284" s="7"/>
      <c r="M284" s="8" t="s">
        <v>29</v>
      </c>
      <c r="N284" s="6"/>
      <c r="O284" s="6"/>
      <c r="P284" s="7"/>
      <c r="Q284" s="7"/>
      <c r="R284" s="8" t="s">
        <v>29</v>
      </c>
      <c r="S284" s="6"/>
      <c r="T284" s="38">
        <f>+COUNTIF(Tabla133[[#This Row],[Concepto]:[Concepto3]],"Concepto Favorable")</f>
        <v>1</v>
      </c>
      <c r="U284" s="38">
        <f>+COUNTIF(Tabla133[[#This Row],[Concepto]:[Concepto3]],"Concepto No Favorable")</f>
        <v>0</v>
      </c>
      <c r="V284" s="38">
        <f>+COUNTIF(Tabla133[[#This Row],[Concepto]:[Concepto3]],"Sin meta asignada en el periodo")</f>
        <v>0</v>
      </c>
      <c r="W284" s="38">
        <f t="shared" si="4"/>
        <v>1</v>
      </c>
    </row>
    <row r="285" spans="1:23" s="38" customFormat="1" ht="59.95" customHeight="1" x14ac:dyDescent="0.3">
      <c r="A285" s="6" t="s">
        <v>110</v>
      </c>
      <c r="B285" s="6" t="s">
        <v>111</v>
      </c>
      <c r="C285" s="11" t="s">
        <v>236</v>
      </c>
      <c r="D285" s="6" t="s">
        <v>112</v>
      </c>
      <c r="E285" s="6" t="s">
        <v>363</v>
      </c>
      <c r="F285" s="7">
        <v>3</v>
      </c>
      <c r="G285" s="7">
        <v>3</v>
      </c>
      <c r="H285" s="8">
        <v>1</v>
      </c>
      <c r="I285" s="6" t="s">
        <v>28</v>
      </c>
      <c r="J285" s="6"/>
      <c r="K285" s="7"/>
      <c r="L285" s="7"/>
      <c r="M285" s="8" t="s">
        <v>29</v>
      </c>
      <c r="N285" s="6"/>
      <c r="O285" s="6"/>
      <c r="P285" s="7"/>
      <c r="Q285" s="7"/>
      <c r="R285" s="8" t="s">
        <v>29</v>
      </c>
      <c r="S285" s="6"/>
      <c r="T285" s="38">
        <f>+COUNTIF(Tabla133[[#This Row],[Concepto]:[Concepto3]],"Concepto Favorable")</f>
        <v>1</v>
      </c>
      <c r="U285" s="38">
        <f>+COUNTIF(Tabla133[[#This Row],[Concepto]:[Concepto3]],"Concepto No Favorable")</f>
        <v>0</v>
      </c>
      <c r="V285" s="38">
        <f>+COUNTIF(Tabla133[[#This Row],[Concepto]:[Concepto3]],"Sin meta asignada en el periodo")</f>
        <v>0</v>
      </c>
      <c r="W285" s="38">
        <f t="shared" si="4"/>
        <v>1</v>
      </c>
    </row>
    <row r="286" spans="1:23" s="38" customFormat="1" ht="59.95" customHeight="1" x14ac:dyDescent="0.3">
      <c r="A286" s="6" t="s">
        <v>114</v>
      </c>
      <c r="B286" s="6" t="s">
        <v>111</v>
      </c>
      <c r="C286" s="11" t="s">
        <v>236</v>
      </c>
      <c r="D286" s="6" t="s">
        <v>220</v>
      </c>
      <c r="E286" s="6"/>
      <c r="F286" s="7"/>
      <c r="G286" s="7"/>
      <c r="H286" s="8" t="s">
        <v>29</v>
      </c>
      <c r="I286" s="6"/>
      <c r="J286" s="6" t="s">
        <v>367</v>
      </c>
      <c r="K286" s="7">
        <v>114</v>
      </c>
      <c r="L286" s="7">
        <v>114</v>
      </c>
      <c r="M286" s="8">
        <v>1</v>
      </c>
      <c r="N286" s="6" t="s">
        <v>28</v>
      </c>
      <c r="O286" s="6"/>
      <c r="P286" s="7"/>
      <c r="Q286" s="7"/>
      <c r="R286" s="8" t="s">
        <v>29</v>
      </c>
      <c r="S286" s="6"/>
      <c r="T286" s="38">
        <f>+COUNTIF(Tabla133[[#This Row],[Concepto]:[Concepto3]],"Concepto Favorable")</f>
        <v>1</v>
      </c>
      <c r="U286" s="38">
        <f>+COUNTIF(Tabla133[[#This Row],[Concepto]:[Concepto3]],"Concepto No Favorable")</f>
        <v>0</v>
      </c>
      <c r="V286" s="38">
        <f>+COUNTIF(Tabla133[[#This Row],[Concepto]:[Concepto3]],"Sin meta asignada en el periodo")</f>
        <v>0</v>
      </c>
      <c r="W286" s="38">
        <f t="shared" si="4"/>
        <v>1</v>
      </c>
    </row>
    <row r="287" spans="1:23" s="38" customFormat="1" ht="59.95" customHeight="1" x14ac:dyDescent="0.3">
      <c r="A287" s="6" t="s">
        <v>70</v>
      </c>
      <c r="B287" s="6" t="s">
        <v>71</v>
      </c>
      <c r="C287" s="11" t="s">
        <v>236</v>
      </c>
      <c r="D287" s="6" t="s">
        <v>72</v>
      </c>
      <c r="E287" s="6" t="s">
        <v>368</v>
      </c>
      <c r="F287" s="7">
        <v>24</v>
      </c>
      <c r="G287" s="7">
        <v>24</v>
      </c>
      <c r="H287" s="8">
        <v>1</v>
      </c>
      <c r="I287" s="6" t="s">
        <v>28</v>
      </c>
      <c r="J287" s="6" t="s">
        <v>73</v>
      </c>
      <c r="K287" s="7">
        <v>1</v>
      </c>
      <c r="L287" s="7">
        <v>1</v>
      </c>
      <c r="M287" s="8">
        <v>1</v>
      </c>
      <c r="N287" s="6" t="s">
        <v>28</v>
      </c>
      <c r="O287" s="6" t="s">
        <v>369</v>
      </c>
      <c r="P287" s="7">
        <v>4</v>
      </c>
      <c r="Q287" s="7">
        <v>4</v>
      </c>
      <c r="R287" s="8">
        <v>1</v>
      </c>
      <c r="S287" s="6" t="s">
        <v>28</v>
      </c>
      <c r="T287" s="38">
        <f>+COUNTIF(Tabla133[[#This Row],[Concepto]:[Concepto3]],"Concepto Favorable")</f>
        <v>3</v>
      </c>
      <c r="U287" s="38">
        <f>+COUNTIF(Tabla133[[#This Row],[Concepto]:[Concepto3]],"Concepto No Favorable")</f>
        <v>0</v>
      </c>
      <c r="V287" s="38">
        <f>+COUNTIF(Tabla133[[#This Row],[Concepto]:[Concepto3]],"Sin meta asignada en el periodo")</f>
        <v>0</v>
      </c>
      <c r="W287" s="38">
        <f t="shared" si="4"/>
        <v>3</v>
      </c>
    </row>
    <row r="288" spans="1:23" s="38" customFormat="1" ht="59.95" customHeight="1" x14ac:dyDescent="0.3">
      <c r="A288" s="6" t="s">
        <v>74</v>
      </c>
      <c r="B288" s="6" t="s">
        <v>71</v>
      </c>
      <c r="C288" s="11" t="s">
        <v>236</v>
      </c>
      <c r="D288" s="6" t="s">
        <v>75</v>
      </c>
      <c r="E288" s="6" t="s">
        <v>368</v>
      </c>
      <c r="F288" s="7">
        <v>24</v>
      </c>
      <c r="G288" s="7">
        <v>24</v>
      </c>
      <c r="H288" s="8">
        <v>1</v>
      </c>
      <c r="I288" s="6" t="s">
        <v>28</v>
      </c>
      <c r="J288" s="6"/>
      <c r="K288" s="7"/>
      <c r="L288" s="7"/>
      <c r="M288" s="8" t="s">
        <v>29</v>
      </c>
      <c r="N288" s="6"/>
      <c r="O288" s="6" t="s">
        <v>369</v>
      </c>
      <c r="P288" s="7">
        <v>0</v>
      </c>
      <c r="Q288" s="7"/>
      <c r="R288" s="8" t="s">
        <v>29</v>
      </c>
      <c r="S288" s="6" t="s">
        <v>28</v>
      </c>
      <c r="T288" s="38">
        <f>+COUNTIF(Tabla133[[#This Row],[Concepto]:[Concepto3]],"Concepto Favorable")</f>
        <v>2</v>
      </c>
      <c r="U288" s="38">
        <f>+COUNTIF(Tabla133[[#This Row],[Concepto]:[Concepto3]],"Concepto No Favorable")</f>
        <v>0</v>
      </c>
      <c r="V288" s="38">
        <f>+COUNTIF(Tabla133[[#This Row],[Concepto]:[Concepto3]],"Sin meta asignada en el periodo")</f>
        <v>0</v>
      </c>
      <c r="W288" s="38">
        <f t="shared" si="4"/>
        <v>2</v>
      </c>
    </row>
    <row r="289" spans="1:23" s="38" customFormat="1" ht="59.95" customHeight="1" x14ac:dyDescent="0.3">
      <c r="A289" s="6" t="s">
        <v>269</v>
      </c>
      <c r="B289" s="6" t="s">
        <v>27</v>
      </c>
      <c r="C289" s="11" t="s">
        <v>237</v>
      </c>
      <c r="D289" s="6" t="s">
        <v>96</v>
      </c>
      <c r="E289" s="6"/>
      <c r="F289" s="7"/>
      <c r="G289" s="7"/>
      <c r="H289" s="8" t="s">
        <v>29</v>
      </c>
      <c r="I289" s="6"/>
      <c r="J289" s="6"/>
      <c r="K289" s="7"/>
      <c r="L289" s="7"/>
      <c r="M289" s="8" t="s">
        <v>29</v>
      </c>
      <c r="N289" s="6"/>
      <c r="O289" s="6" t="s">
        <v>298</v>
      </c>
      <c r="P289" s="7">
        <v>1</v>
      </c>
      <c r="Q289" s="7">
        <v>1</v>
      </c>
      <c r="R289" s="8">
        <v>1</v>
      </c>
      <c r="S289" s="6" t="s">
        <v>28</v>
      </c>
      <c r="T289" s="38">
        <f>+COUNTIF(Tabla133[[#This Row],[Concepto]:[Concepto3]],"Concepto Favorable")</f>
        <v>1</v>
      </c>
      <c r="U289" s="38">
        <f>+COUNTIF(Tabla133[[#This Row],[Concepto]:[Concepto3]],"Concepto No Favorable")</f>
        <v>0</v>
      </c>
      <c r="V289" s="38">
        <f>+COUNTIF(Tabla133[[#This Row],[Concepto]:[Concepto3]],"Sin meta asignada en el periodo")</f>
        <v>0</v>
      </c>
      <c r="W289" s="38">
        <f t="shared" si="4"/>
        <v>1</v>
      </c>
    </row>
    <row r="290" spans="1:23" s="38" customFormat="1" ht="59.95" customHeight="1" x14ac:dyDescent="0.3">
      <c r="A290" s="6" t="s">
        <v>188</v>
      </c>
      <c r="B290" s="6" t="s">
        <v>189</v>
      </c>
      <c r="C290" s="11" t="s">
        <v>237</v>
      </c>
      <c r="D290" s="6" t="s">
        <v>190</v>
      </c>
      <c r="E290" s="6" t="s">
        <v>313</v>
      </c>
      <c r="F290" s="7">
        <v>3</v>
      </c>
      <c r="G290" s="7">
        <v>3</v>
      </c>
      <c r="H290" s="8">
        <v>1</v>
      </c>
      <c r="I290" s="6" t="s">
        <v>28</v>
      </c>
      <c r="J290" s="6"/>
      <c r="K290" s="7"/>
      <c r="L290" s="7"/>
      <c r="M290" s="8" t="s">
        <v>29</v>
      </c>
      <c r="N290" s="6"/>
      <c r="O290" s="6"/>
      <c r="P290" s="7"/>
      <c r="Q290" s="7"/>
      <c r="R290" s="8" t="s">
        <v>29</v>
      </c>
      <c r="S290" s="6"/>
      <c r="T290" s="38">
        <f>+COUNTIF(Tabla133[[#This Row],[Concepto]:[Concepto3]],"Concepto Favorable")</f>
        <v>1</v>
      </c>
      <c r="U290" s="38">
        <f>+COUNTIF(Tabla133[[#This Row],[Concepto]:[Concepto3]],"Concepto No Favorable")</f>
        <v>0</v>
      </c>
      <c r="V290" s="38">
        <f>+COUNTIF(Tabla133[[#This Row],[Concepto]:[Concepto3]],"Sin meta asignada en el periodo")</f>
        <v>0</v>
      </c>
      <c r="W290" s="38">
        <f t="shared" si="4"/>
        <v>1</v>
      </c>
    </row>
    <row r="291" spans="1:23" s="38" customFormat="1" ht="59.95" customHeight="1" x14ac:dyDescent="0.3">
      <c r="A291" s="6" t="s">
        <v>191</v>
      </c>
      <c r="B291" s="6" t="s">
        <v>189</v>
      </c>
      <c r="C291" s="11" t="s">
        <v>237</v>
      </c>
      <c r="D291" s="6" t="s">
        <v>192</v>
      </c>
      <c r="E291" s="6" t="s">
        <v>314</v>
      </c>
      <c r="F291" s="7">
        <v>0</v>
      </c>
      <c r="G291" s="7">
        <v>0</v>
      </c>
      <c r="H291" s="8" t="s">
        <v>29</v>
      </c>
      <c r="I291" s="6" t="s">
        <v>32</v>
      </c>
      <c r="J291" s="6"/>
      <c r="K291" s="7"/>
      <c r="L291" s="7"/>
      <c r="M291" s="8" t="s">
        <v>29</v>
      </c>
      <c r="N291" s="6"/>
      <c r="O291" s="6"/>
      <c r="P291" s="7"/>
      <c r="Q291" s="7"/>
      <c r="R291" s="8" t="s">
        <v>29</v>
      </c>
      <c r="S291" s="6"/>
      <c r="T291" s="38">
        <f>+COUNTIF(Tabla133[[#This Row],[Concepto]:[Concepto3]],"Concepto Favorable")</f>
        <v>0</v>
      </c>
      <c r="U291" s="38">
        <f>+COUNTIF(Tabla133[[#This Row],[Concepto]:[Concepto3]],"Concepto No Favorable")</f>
        <v>0</v>
      </c>
      <c r="V291" s="38">
        <f>+COUNTIF(Tabla133[[#This Row],[Concepto]:[Concepto3]],"Sin meta asignada en el periodo")</f>
        <v>1</v>
      </c>
      <c r="W291" s="38">
        <f t="shared" si="4"/>
        <v>1</v>
      </c>
    </row>
    <row r="292" spans="1:23" s="38" customFormat="1" ht="59.95" customHeight="1" x14ac:dyDescent="0.3">
      <c r="A292" s="11" t="s">
        <v>193</v>
      </c>
      <c r="B292" s="11" t="s">
        <v>189</v>
      </c>
      <c r="C292" s="11" t="s">
        <v>237</v>
      </c>
      <c r="D292" s="11" t="s">
        <v>194</v>
      </c>
      <c r="E292" s="11" t="s">
        <v>315</v>
      </c>
      <c r="F292" s="12">
        <v>0</v>
      </c>
      <c r="G292" s="12">
        <v>0</v>
      </c>
      <c r="H292" s="8" t="s">
        <v>29</v>
      </c>
      <c r="I292" s="11" t="s">
        <v>32</v>
      </c>
      <c r="J292" s="11"/>
      <c r="K292" s="12"/>
      <c r="L292" s="12"/>
      <c r="M292" s="8" t="s">
        <v>29</v>
      </c>
      <c r="N292" s="11"/>
      <c r="O292" s="11"/>
      <c r="P292" s="7"/>
      <c r="Q292" s="7"/>
      <c r="R292" s="13" t="s">
        <v>29</v>
      </c>
      <c r="S292" s="11"/>
      <c r="T292" s="38">
        <f>+COUNTIF(Tabla133[[#This Row],[Concepto]:[Concepto3]],"Concepto Favorable")</f>
        <v>0</v>
      </c>
      <c r="U292" s="38">
        <f>+COUNTIF(Tabla133[[#This Row],[Concepto]:[Concepto3]],"Concepto No Favorable")</f>
        <v>0</v>
      </c>
      <c r="V292" s="38">
        <f>+COUNTIF(Tabla133[[#This Row],[Concepto]:[Concepto3]],"Sin meta asignada en el periodo")</f>
        <v>1</v>
      </c>
      <c r="W292" s="38">
        <f t="shared" si="4"/>
        <v>1</v>
      </c>
    </row>
    <row r="293" spans="1:23" s="38" customFormat="1" ht="59.95" customHeight="1" x14ac:dyDescent="0.3">
      <c r="A293" s="6" t="s">
        <v>195</v>
      </c>
      <c r="B293" s="6" t="s">
        <v>189</v>
      </c>
      <c r="C293" s="11" t="s">
        <v>237</v>
      </c>
      <c r="D293" s="6" t="s">
        <v>196</v>
      </c>
      <c r="E293" s="6" t="s">
        <v>316</v>
      </c>
      <c r="F293" s="7">
        <v>3</v>
      </c>
      <c r="G293" s="7">
        <v>3</v>
      </c>
      <c r="H293" s="8">
        <v>1</v>
      </c>
      <c r="I293" s="6" t="s">
        <v>28</v>
      </c>
      <c r="J293" s="6"/>
      <c r="K293" s="7"/>
      <c r="L293" s="7"/>
      <c r="M293" s="8" t="s">
        <v>29</v>
      </c>
      <c r="N293" s="6"/>
      <c r="O293" s="6"/>
      <c r="P293" s="7"/>
      <c r="Q293" s="7"/>
      <c r="R293" s="8" t="s">
        <v>29</v>
      </c>
      <c r="S293" s="6"/>
      <c r="T293" s="38">
        <f>+COUNTIF(Tabla133[[#This Row],[Concepto]:[Concepto3]],"Concepto Favorable")</f>
        <v>1</v>
      </c>
      <c r="U293" s="38">
        <f>+COUNTIF(Tabla133[[#This Row],[Concepto]:[Concepto3]],"Concepto No Favorable")</f>
        <v>0</v>
      </c>
      <c r="V293" s="38">
        <f>+COUNTIF(Tabla133[[#This Row],[Concepto]:[Concepto3]],"Sin meta asignada en el periodo")</f>
        <v>0</v>
      </c>
      <c r="W293" s="38">
        <f t="shared" si="4"/>
        <v>1</v>
      </c>
    </row>
    <row r="294" spans="1:23" s="38" customFormat="1" ht="59.95" customHeight="1" x14ac:dyDescent="0.3">
      <c r="A294" s="6" t="s">
        <v>53</v>
      </c>
      <c r="B294" s="6" t="s">
        <v>54</v>
      </c>
      <c r="C294" s="11" t="s">
        <v>237</v>
      </c>
      <c r="D294" s="6" t="s">
        <v>55</v>
      </c>
      <c r="E294" s="6" t="s">
        <v>317</v>
      </c>
      <c r="F294" s="7">
        <v>13</v>
      </c>
      <c r="G294" s="7">
        <v>13</v>
      </c>
      <c r="H294" s="8">
        <v>1</v>
      </c>
      <c r="I294" s="6" t="s">
        <v>28</v>
      </c>
      <c r="J294" s="6"/>
      <c r="K294" s="7"/>
      <c r="L294" s="7"/>
      <c r="M294" s="8" t="s">
        <v>29</v>
      </c>
      <c r="N294" s="6"/>
      <c r="O294" s="6"/>
      <c r="P294" s="7"/>
      <c r="Q294" s="7"/>
      <c r="R294" s="8" t="s">
        <v>29</v>
      </c>
      <c r="S294" s="6"/>
      <c r="T294" s="38">
        <f>+COUNTIF(Tabla133[[#This Row],[Concepto]:[Concepto3]],"Concepto Favorable")</f>
        <v>1</v>
      </c>
      <c r="U294" s="38">
        <f>+COUNTIF(Tabla133[[#This Row],[Concepto]:[Concepto3]],"Concepto No Favorable")</f>
        <v>0</v>
      </c>
      <c r="V294" s="38">
        <f>+COUNTIF(Tabla133[[#This Row],[Concepto]:[Concepto3]],"Sin meta asignada en el periodo")</f>
        <v>0</v>
      </c>
      <c r="W294" s="38">
        <f t="shared" si="4"/>
        <v>1</v>
      </c>
    </row>
    <row r="295" spans="1:23" s="38" customFormat="1" ht="59.95" customHeight="1" x14ac:dyDescent="0.3">
      <c r="A295" s="6" t="s">
        <v>56</v>
      </c>
      <c r="B295" s="6" t="s">
        <v>54</v>
      </c>
      <c r="C295" s="11" t="s">
        <v>237</v>
      </c>
      <c r="D295" s="6" t="s">
        <v>57</v>
      </c>
      <c r="E295" s="6" t="s">
        <v>319</v>
      </c>
      <c r="F295" s="7">
        <v>0</v>
      </c>
      <c r="G295" s="7">
        <v>0</v>
      </c>
      <c r="H295" s="8" t="s">
        <v>29</v>
      </c>
      <c r="I295" s="6" t="s">
        <v>32</v>
      </c>
      <c r="J295" s="6"/>
      <c r="K295" s="7"/>
      <c r="L295" s="7"/>
      <c r="M295" s="8" t="s">
        <v>29</v>
      </c>
      <c r="N295" s="6"/>
      <c r="O295" s="6"/>
      <c r="P295" s="7"/>
      <c r="Q295" s="7"/>
      <c r="R295" s="8" t="s">
        <v>29</v>
      </c>
      <c r="S295" s="6"/>
      <c r="T295" s="38">
        <f>+COUNTIF(Tabla133[[#This Row],[Concepto]:[Concepto3]],"Concepto Favorable")</f>
        <v>0</v>
      </c>
      <c r="U295" s="38">
        <f>+COUNTIF(Tabla133[[#This Row],[Concepto]:[Concepto3]],"Concepto No Favorable")</f>
        <v>0</v>
      </c>
      <c r="V295" s="38">
        <f>+COUNTIF(Tabla133[[#This Row],[Concepto]:[Concepto3]],"Sin meta asignada en el periodo")</f>
        <v>1</v>
      </c>
      <c r="W295" s="38">
        <f t="shared" si="4"/>
        <v>1</v>
      </c>
    </row>
    <row r="296" spans="1:23" s="38" customFormat="1" ht="59.95" customHeight="1" x14ac:dyDescent="0.3">
      <c r="A296" s="6" t="s">
        <v>58</v>
      </c>
      <c r="B296" s="6" t="s">
        <v>54</v>
      </c>
      <c r="C296" s="11" t="s">
        <v>237</v>
      </c>
      <c r="D296" s="6" t="s">
        <v>59</v>
      </c>
      <c r="E296" s="6"/>
      <c r="F296" s="7"/>
      <c r="G296" s="7"/>
      <c r="H296" s="8" t="s">
        <v>29</v>
      </c>
      <c r="I296" s="6"/>
      <c r="J296" s="6" t="s">
        <v>321</v>
      </c>
      <c r="K296" s="7">
        <v>3</v>
      </c>
      <c r="L296" s="7">
        <v>3</v>
      </c>
      <c r="M296" s="8">
        <v>1</v>
      </c>
      <c r="N296" s="6" t="s">
        <v>28</v>
      </c>
      <c r="O296" s="6"/>
      <c r="P296" s="7"/>
      <c r="Q296" s="7"/>
      <c r="R296" s="8" t="s">
        <v>29</v>
      </c>
      <c r="S296" s="6"/>
      <c r="T296" s="38">
        <f>+COUNTIF(Tabla133[[#This Row],[Concepto]:[Concepto3]],"Concepto Favorable")</f>
        <v>1</v>
      </c>
      <c r="U296" s="38">
        <f>+COUNTIF(Tabla133[[#This Row],[Concepto]:[Concepto3]],"Concepto No Favorable")</f>
        <v>0</v>
      </c>
      <c r="V296" s="38">
        <f>+COUNTIF(Tabla133[[#This Row],[Concepto]:[Concepto3]],"Sin meta asignada en el periodo")</f>
        <v>0</v>
      </c>
      <c r="W296" s="38">
        <f t="shared" si="4"/>
        <v>1</v>
      </c>
    </row>
    <row r="297" spans="1:23" s="38" customFormat="1" ht="59.95" customHeight="1" x14ac:dyDescent="0.3">
      <c r="A297" s="6" t="s">
        <v>97</v>
      </c>
      <c r="B297" s="6" t="s">
        <v>95</v>
      </c>
      <c r="C297" s="11" t="s">
        <v>237</v>
      </c>
      <c r="D297" s="6" t="s">
        <v>98</v>
      </c>
      <c r="E297" s="6"/>
      <c r="F297" s="7"/>
      <c r="G297" s="7"/>
      <c r="H297" s="8" t="s">
        <v>29</v>
      </c>
      <c r="I297" s="6"/>
      <c r="J297" s="6" t="s">
        <v>99</v>
      </c>
      <c r="K297" s="7">
        <v>1</v>
      </c>
      <c r="L297" s="7">
        <v>1</v>
      </c>
      <c r="M297" s="8">
        <v>1</v>
      </c>
      <c r="N297" s="6" t="s">
        <v>28</v>
      </c>
      <c r="O297" s="6"/>
      <c r="P297" s="7"/>
      <c r="Q297" s="7"/>
      <c r="R297" s="8" t="s">
        <v>29</v>
      </c>
      <c r="S297" s="6"/>
      <c r="T297" s="38">
        <f>+COUNTIF(Tabla133[[#This Row],[Concepto]:[Concepto3]],"Concepto Favorable")</f>
        <v>1</v>
      </c>
      <c r="U297" s="38">
        <f>+COUNTIF(Tabla133[[#This Row],[Concepto]:[Concepto3]],"Concepto No Favorable")</f>
        <v>0</v>
      </c>
      <c r="V297" s="38">
        <f>+COUNTIF(Tabla133[[#This Row],[Concepto]:[Concepto3]],"Sin meta asignada en el periodo")</f>
        <v>0</v>
      </c>
      <c r="W297" s="38">
        <f t="shared" si="4"/>
        <v>1</v>
      </c>
    </row>
    <row r="298" spans="1:23" s="38" customFormat="1" ht="59.95" customHeight="1" x14ac:dyDescent="0.3">
      <c r="A298" s="6" t="s">
        <v>104</v>
      </c>
      <c r="B298" s="6" t="s">
        <v>105</v>
      </c>
      <c r="C298" s="11" t="s">
        <v>237</v>
      </c>
      <c r="D298" s="6" t="s">
        <v>106</v>
      </c>
      <c r="E298" s="6" t="s">
        <v>343</v>
      </c>
      <c r="F298" s="7">
        <v>21</v>
      </c>
      <c r="G298" s="7">
        <v>21</v>
      </c>
      <c r="H298" s="8">
        <v>1</v>
      </c>
      <c r="I298" s="6" t="s">
        <v>28</v>
      </c>
      <c r="J298" s="6" t="s">
        <v>344</v>
      </c>
      <c r="K298" s="7">
        <v>3</v>
      </c>
      <c r="L298" s="7">
        <v>3</v>
      </c>
      <c r="M298" s="8">
        <v>1</v>
      </c>
      <c r="N298" s="6" t="s">
        <v>47</v>
      </c>
      <c r="O298" s="6"/>
      <c r="P298" s="7"/>
      <c r="Q298" s="7"/>
      <c r="R298" s="8" t="s">
        <v>29</v>
      </c>
      <c r="S298" s="6"/>
      <c r="T298" s="38">
        <f>+COUNTIF(Tabla133[[#This Row],[Concepto]:[Concepto3]],"Concepto Favorable")</f>
        <v>1</v>
      </c>
      <c r="U298" s="38">
        <f>+COUNTIF(Tabla133[[#This Row],[Concepto]:[Concepto3]],"Concepto No Favorable")</f>
        <v>1</v>
      </c>
      <c r="V298" s="38">
        <f>+COUNTIF(Tabla133[[#This Row],[Concepto]:[Concepto3]],"Sin meta asignada en el periodo")</f>
        <v>0</v>
      </c>
      <c r="W298" s="38">
        <f t="shared" si="4"/>
        <v>1</v>
      </c>
    </row>
    <row r="299" spans="1:23" s="38" customFormat="1" ht="59.95" customHeight="1" x14ac:dyDescent="0.3">
      <c r="A299" s="6" t="s">
        <v>109</v>
      </c>
      <c r="B299" s="6" t="s">
        <v>105</v>
      </c>
      <c r="C299" s="11" t="s">
        <v>237</v>
      </c>
      <c r="D299" s="6" t="s">
        <v>276</v>
      </c>
      <c r="E299" s="6" t="s">
        <v>346</v>
      </c>
      <c r="F299" s="7">
        <v>3</v>
      </c>
      <c r="G299" s="7">
        <v>3</v>
      </c>
      <c r="H299" s="8">
        <v>1</v>
      </c>
      <c r="I299" s="6" t="s">
        <v>28</v>
      </c>
      <c r="J299" s="6"/>
      <c r="K299" s="7"/>
      <c r="L299" s="7"/>
      <c r="M299" s="8" t="s">
        <v>29</v>
      </c>
      <c r="N299" s="6"/>
      <c r="O299" s="6"/>
      <c r="P299" s="7"/>
      <c r="Q299" s="7"/>
      <c r="R299" s="8" t="s">
        <v>29</v>
      </c>
      <c r="S299" s="6"/>
      <c r="T299" s="38">
        <f>+COUNTIF(Tabla133[[#This Row],[Concepto]:[Concepto3]],"Concepto Favorable")</f>
        <v>1</v>
      </c>
      <c r="U299" s="38">
        <f>+COUNTIF(Tabla133[[#This Row],[Concepto]:[Concepto3]],"Concepto No Favorable")</f>
        <v>0</v>
      </c>
      <c r="V299" s="38">
        <f>+COUNTIF(Tabla133[[#This Row],[Concepto]:[Concepto3]],"Sin meta asignada en el periodo")</f>
        <v>0</v>
      </c>
      <c r="W299" s="38">
        <f t="shared" si="4"/>
        <v>1</v>
      </c>
    </row>
    <row r="300" spans="1:23" s="38" customFormat="1" ht="59.95" customHeight="1" x14ac:dyDescent="0.3">
      <c r="A300" s="6" t="s">
        <v>110</v>
      </c>
      <c r="B300" s="6" t="s">
        <v>111</v>
      </c>
      <c r="C300" s="11" t="s">
        <v>237</v>
      </c>
      <c r="D300" s="6" t="s">
        <v>112</v>
      </c>
      <c r="E300" s="6" t="s">
        <v>363</v>
      </c>
      <c r="F300" s="7">
        <v>3</v>
      </c>
      <c r="G300" s="7">
        <v>3</v>
      </c>
      <c r="H300" s="8">
        <v>1</v>
      </c>
      <c r="I300" s="6" t="s">
        <v>28</v>
      </c>
      <c r="J300" s="6"/>
      <c r="K300" s="7"/>
      <c r="L300" s="7"/>
      <c r="M300" s="8" t="s">
        <v>29</v>
      </c>
      <c r="N300" s="6"/>
      <c r="O300" s="6"/>
      <c r="P300" s="7"/>
      <c r="Q300" s="7"/>
      <c r="R300" s="8" t="s">
        <v>29</v>
      </c>
      <c r="S300" s="6"/>
      <c r="T300" s="38">
        <f>+COUNTIF(Tabla133[[#This Row],[Concepto]:[Concepto3]],"Concepto Favorable")</f>
        <v>1</v>
      </c>
      <c r="U300" s="38">
        <f>+COUNTIF(Tabla133[[#This Row],[Concepto]:[Concepto3]],"Concepto No Favorable")</f>
        <v>0</v>
      </c>
      <c r="V300" s="38">
        <f>+COUNTIF(Tabla133[[#This Row],[Concepto]:[Concepto3]],"Sin meta asignada en el periodo")</f>
        <v>0</v>
      </c>
      <c r="W300" s="38">
        <f t="shared" si="4"/>
        <v>1</v>
      </c>
    </row>
    <row r="301" spans="1:23" s="38" customFormat="1" ht="59.95" customHeight="1" x14ac:dyDescent="0.3">
      <c r="A301" s="6" t="s">
        <v>114</v>
      </c>
      <c r="B301" s="6" t="s">
        <v>111</v>
      </c>
      <c r="C301" s="11" t="s">
        <v>237</v>
      </c>
      <c r="D301" s="6" t="s">
        <v>220</v>
      </c>
      <c r="E301" s="6"/>
      <c r="F301" s="7"/>
      <c r="G301" s="7"/>
      <c r="H301" s="8" t="s">
        <v>29</v>
      </c>
      <c r="I301" s="6"/>
      <c r="J301" s="6" t="s">
        <v>367</v>
      </c>
      <c r="K301" s="7">
        <v>0</v>
      </c>
      <c r="L301" s="7">
        <v>0</v>
      </c>
      <c r="M301" s="8" t="s">
        <v>29</v>
      </c>
      <c r="N301" s="6" t="s">
        <v>32</v>
      </c>
      <c r="O301" s="6"/>
      <c r="P301" s="7"/>
      <c r="Q301" s="7"/>
      <c r="R301" s="8" t="s">
        <v>29</v>
      </c>
      <c r="S301" s="6"/>
      <c r="T301" s="38">
        <f>+COUNTIF(Tabla133[[#This Row],[Concepto]:[Concepto3]],"Concepto Favorable")</f>
        <v>0</v>
      </c>
      <c r="U301" s="38">
        <f>+COUNTIF(Tabla133[[#This Row],[Concepto]:[Concepto3]],"Concepto No Favorable")</f>
        <v>0</v>
      </c>
      <c r="V301" s="38">
        <f>+COUNTIF(Tabla133[[#This Row],[Concepto]:[Concepto3]],"Sin meta asignada en el periodo")</f>
        <v>1</v>
      </c>
      <c r="W301" s="38">
        <f t="shared" si="4"/>
        <v>1</v>
      </c>
    </row>
    <row r="302" spans="1:23" s="38" customFormat="1" ht="59.95" customHeight="1" x14ac:dyDescent="0.3">
      <c r="A302" s="6" t="s">
        <v>70</v>
      </c>
      <c r="B302" s="6" t="s">
        <v>71</v>
      </c>
      <c r="C302" s="11" t="s">
        <v>237</v>
      </c>
      <c r="D302" s="6" t="s">
        <v>72</v>
      </c>
      <c r="E302" s="6" t="s">
        <v>368</v>
      </c>
      <c r="F302" s="7">
        <v>24</v>
      </c>
      <c r="G302" s="7">
        <v>24</v>
      </c>
      <c r="H302" s="8">
        <v>1</v>
      </c>
      <c r="I302" s="6" t="s">
        <v>28</v>
      </c>
      <c r="J302" s="6" t="s">
        <v>73</v>
      </c>
      <c r="K302" s="7">
        <v>1</v>
      </c>
      <c r="L302" s="7">
        <v>1</v>
      </c>
      <c r="M302" s="8">
        <v>1</v>
      </c>
      <c r="N302" s="6" t="s">
        <v>28</v>
      </c>
      <c r="O302" s="6" t="s">
        <v>369</v>
      </c>
      <c r="P302" s="7">
        <v>1</v>
      </c>
      <c r="Q302" s="7">
        <v>1</v>
      </c>
      <c r="R302" s="8">
        <v>1</v>
      </c>
      <c r="S302" s="6" t="s">
        <v>28</v>
      </c>
      <c r="T302" s="38">
        <f>+COUNTIF(Tabla133[[#This Row],[Concepto]:[Concepto3]],"Concepto Favorable")</f>
        <v>3</v>
      </c>
      <c r="U302" s="38">
        <f>+COUNTIF(Tabla133[[#This Row],[Concepto]:[Concepto3]],"Concepto No Favorable")</f>
        <v>0</v>
      </c>
      <c r="V302" s="38">
        <f>+COUNTIF(Tabla133[[#This Row],[Concepto]:[Concepto3]],"Sin meta asignada en el periodo")</f>
        <v>0</v>
      </c>
      <c r="W302" s="38">
        <f t="shared" si="4"/>
        <v>3</v>
      </c>
    </row>
    <row r="303" spans="1:23" s="38" customFormat="1" ht="59.95" customHeight="1" x14ac:dyDescent="0.3">
      <c r="A303" s="6" t="s">
        <v>74</v>
      </c>
      <c r="B303" s="6" t="s">
        <v>71</v>
      </c>
      <c r="C303" s="11" t="s">
        <v>237</v>
      </c>
      <c r="D303" s="6" t="s">
        <v>75</v>
      </c>
      <c r="E303" s="6" t="s">
        <v>368</v>
      </c>
      <c r="F303" s="7">
        <v>24</v>
      </c>
      <c r="G303" s="7">
        <v>24</v>
      </c>
      <c r="H303" s="8">
        <v>1</v>
      </c>
      <c r="I303" s="6" t="s">
        <v>28</v>
      </c>
      <c r="J303" s="6"/>
      <c r="K303" s="7"/>
      <c r="L303" s="7"/>
      <c r="M303" s="8" t="s">
        <v>29</v>
      </c>
      <c r="N303" s="6"/>
      <c r="O303" s="6" t="s">
        <v>369</v>
      </c>
      <c r="P303" s="7">
        <v>1</v>
      </c>
      <c r="Q303" s="7">
        <v>1</v>
      </c>
      <c r="R303" s="8">
        <v>1</v>
      </c>
      <c r="S303" s="6" t="s">
        <v>28</v>
      </c>
      <c r="T303" s="38">
        <f>+COUNTIF(Tabla133[[#This Row],[Concepto]:[Concepto3]],"Concepto Favorable")</f>
        <v>2</v>
      </c>
      <c r="U303" s="38">
        <f>+COUNTIF(Tabla133[[#This Row],[Concepto]:[Concepto3]],"Concepto No Favorable")</f>
        <v>0</v>
      </c>
      <c r="V303" s="38">
        <f>+COUNTIF(Tabla133[[#This Row],[Concepto]:[Concepto3]],"Sin meta asignada en el periodo")</f>
        <v>0</v>
      </c>
      <c r="W303" s="38">
        <f t="shared" si="4"/>
        <v>2</v>
      </c>
    </row>
    <row r="304" spans="1:23" s="38" customFormat="1" ht="59.95" customHeight="1" x14ac:dyDescent="0.3">
      <c r="A304" s="6" t="s">
        <v>269</v>
      </c>
      <c r="B304" s="6" t="s">
        <v>27</v>
      </c>
      <c r="C304" s="11" t="s">
        <v>238</v>
      </c>
      <c r="D304" s="6" t="s">
        <v>96</v>
      </c>
      <c r="E304" s="6"/>
      <c r="F304" s="7"/>
      <c r="G304" s="7"/>
      <c r="H304" s="8" t="s">
        <v>29</v>
      </c>
      <c r="I304" s="6"/>
      <c r="J304" s="6"/>
      <c r="K304" s="7"/>
      <c r="L304" s="7"/>
      <c r="M304" s="8" t="s">
        <v>29</v>
      </c>
      <c r="N304" s="6"/>
      <c r="O304" s="6" t="s">
        <v>298</v>
      </c>
      <c r="P304" s="7">
        <v>1</v>
      </c>
      <c r="Q304" s="7">
        <v>1</v>
      </c>
      <c r="R304" s="8">
        <v>1</v>
      </c>
      <c r="S304" s="6" t="s">
        <v>28</v>
      </c>
      <c r="T304" s="38">
        <f>+COUNTIF(Tabla133[[#This Row],[Concepto]:[Concepto3]],"Concepto Favorable")</f>
        <v>1</v>
      </c>
      <c r="U304" s="38">
        <f>+COUNTIF(Tabla133[[#This Row],[Concepto]:[Concepto3]],"Concepto No Favorable")</f>
        <v>0</v>
      </c>
      <c r="V304" s="38">
        <f>+COUNTIF(Tabla133[[#This Row],[Concepto]:[Concepto3]],"Sin meta asignada en el periodo")</f>
        <v>0</v>
      </c>
      <c r="W304" s="38">
        <f t="shared" si="4"/>
        <v>1</v>
      </c>
    </row>
    <row r="305" spans="1:23" s="38" customFormat="1" ht="59.95" customHeight="1" x14ac:dyDescent="0.3">
      <c r="A305" s="6" t="s">
        <v>188</v>
      </c>
      <c r="B305" s="6" t="s">
        <v>189</v>
      </c>
      <c r="C305" s="11" t="s">
        <v>238</v>
      </c>
      <c r="D305" s="6" t="s">
        <v>190</v>
      </c>
      <c r="E305" s="6" t="s">
        <v>313</v>
      </c>
      <c r="F305" s="7">
        <v>3</v>
      </c>
      <c r="G305" s="7">
        <v>3</v>
      </c>
      <c r="H305" s="8">
        <v>1</v>
      </c>
      <c r="I305" s="6" t="s">
        <v>28</v>
      </c>
      <c r="J305" s="6"/>
      <c r="K305" s="7"/>
      <c r="L305" s="7"/>
      <c r="M305" s="8" t="s">
        <v>29</v>
      </c>
      <c r="N305" s="6"/>
      <c r="O305" s="6"/>
      <c r="P305" s="7"/>
      <c r="Q305" s="7"/>
      <c r="R305" s="8" t="s">
        <v>29</v>
      </c>
      <c r="S305" s="6"/>
      <c r="T305" s="38">
        <f>+COUNTIF(Tabla133[[#This Row],[Concepto]:[Concepto3]],"Concepto Favorable")</f>
        <v>1</v>
      </c>
      <c r="U305" s="38">
        <f>+COUNTIF(Tabla133[[#This Row],[Concepto]:[Concepto3]],"Concepto No Favorable")</f>
        <v>0</v>
      </c>
      <c r="V305" s="38">
        <f>+COUNTIF(Tabla133[[#This Row],[Concepto]:[Concepto3]],"Sin meta asignada en el periodo")</f>
        <v>0</v>
      </c>
      <c r="W305" s="38">
        <f t="shared" si="4"/>
        <v>1</v>
      </c>
    </row>
    <row r="306" spans="1:23" s="38" customFormat="1" ht="59.95" customHeight="1" x14ac:dyDescent="0.3">
      <c r="A306" s="6" t="s">
        <v>191</v>
      </c>
      <c r="B306" s="6" t="s">
        <v>189</v>
      </c>
      <c r="C306" s="11" t="s">
        <v>238</v>
      </c>
      <c r="D306" s="6" t="s">
        <v>192</v>
      </c>
      <c r="E306" s="6" t="s">
        <v>314</v>
      </c>
      <c r="F306" s="7">
        <v>0</v>
      </c>
      <c r="G306" s="7">
        <v>0</v>
      </c>
      <c r="H306" s="8" t="s">
        <v>29</v>
      </c>
      <c r="I306" s="6" t="s">
        <v>47</v>
      </c>
      <c r="J306" s="6"/>
      <c r="K306" s="7"/>
      <c r="L306" s="7"/>
      <c r="M306" s="8" t="s">
        <v>29</v>
      </c>
      <c r="N306" s="6"/>
      <c r="O306" s="6"/>
      <c r="P306" s="7"/>
      <c r="Q306" s="7"/>
      <c r="R306" s="8" t="s">
        <v>29</v>
      </c>
      <c r="S306" s="6"/>
      <c r="T306" s="38">
        <f>+COUNTIF(Tabla133[[#This Row],[Concepto]:[Concepto3]],"Concepto Favorable")</f>
        <v>0</v>
      </c>
      <c r="U306" s="38">
        <f>+COUNTIF(Tabla133[[#This Row],[Concepto]:[Concepto3]],"Concepto No Favorable")</f>
        <v>1</v>
      </c>
      <c r="V306" s="38">
        <f>+COUNTIF(Tabla133[[#This Row],[Concepto]:[Concepto3]],"Sin meta asignada en el periodo")</f>
        <v>0</v>
      </c>
      <c r="W306" s="38">
        <f t="shared" si="4"/>
        <v>0</v>
      </c>
    </row>
    <row r="307" spans="1:23" s="38" customFormat="1" ht="59.95" customHeight="1" x14ac:dyDescent="0.3">
      <c r="A307" s="6" t="s">
        <v>193</v>
      </c>
      <c r="B307" s="6" t="s">
        <v>189</v>
      </c>
      <c r="C307" s="11" t="s">
        <v>238</v>
      </c>
      <c r="D307" s="6" t="s">
        <v>194</v>
      </c>
      <c r="E307" s="6" t="s">
        <v>315</v>
      </c>
      <c r="F307" s="7">
        <v>6</v>
      </c>
      <c r="G307" s="7">
        <v>6</v>
      </c>
      <c r="H307" s="8">
        <v>1</v>
      </c>
      <c r="I307" s="6" t="s">
        <v>28</v>
      </c>
      <c r="J307" s="6"/>
      <c r="K307" s="7"/>
      <c r="L307" s="7"/>
      <c r="M307" s="8" t="s">
        <v>29</v>
      </c>
      <c r="N307" s="6"/>
      <c r="O307" s="6"/>
      <c r="P307" s="7"/>
      <c r="Q307" s="7"/>
      <c r="R307" s="8" t="s">
        <v>29</v>
      </c>
      <c r="S307" s="6"/>
      <c r="T307" s="38">
        <f>+COUNTIF(Tabla133[[#This Row],[Concepto]:[Concepto3]],"Concepto Favorable")</f>
        <v>1</v>
      </c>
      <c r="U307" s="38">
        <f>+COUNTIF(Tabla133[[#This Row],[Concepto]:[Concepto3]],"Concepto No Favorable")</f>
        <v>0</v>
      </c>
      <c r="V307" s="38">
        <f>+COUNTIF(Tabla133[[#This Row],[Concepto]:[Concepto3]],"Sin meta asignada en el periodo")</f>
        <v>0</v>
      </c>
      <c r="W307" s="38">
        <f t="shared" si="4"/>
        <v>1</v>
      </c>
    </row>
    <row r="308" spans="1:23" s="38" customFormat="1" ht="59.95" customHeight="1" x14ac:dyDescent="0.3">
      <c r="A308" s="6" t="s">
        <v>195</v>
      </c>
      <c r="B308" s="6" t="s">
        <v>189</v>
      </c>
      <c r="C308" s="11" t="s">
        <v>238</v>
      </c>
      <c r="D308" s="6" t="s">
        <v>196</v>
      </c>
      <c r="E308" s="6" t="s">
        <v>316</v>
      </c>
      <c r="F308" s="7">
        <v>3</v>
      </c>
      <c r="G308" s="7">
        <v>3</v>
      </c>
      <c r="H308" s="8">
        <v>1</v>
      </c>
      <c r="I308" s="6" t="s">
        <v>28</v>
      </c>
      <c r="J308" s="6"/>
      <c r="K308" s="7"/>
      <c r="L308" s="7"/>
      <c r="M308" s="8" t="s">
        <v>29</v>
      </c>
      <c r="N308" s="6"/>
      <c r="O308" s="6"/>
      <c r="P308" s="7"/>
      <c r="Q308" s="7"/>
      <c r="R308" s="8" t="s">
        <v>29</v>
      </c>
      <c r="S308" s="6"/>
      <c r="T308" s="38">
        <f>+COUNTIF(Tabla133[[#This Row],[Concepto]:[Concepto3]],"Concepto Favorable")</f>
        <v>1</v>
      </c>
      <c r="U308" s="38">
        <f>+COUNTIF(Tabla133[[#This Row],[Concepto]:[Concepto3]],"Concepto No Favorable")</f>
        <v>0</v>
      </c>
      <c r="V308" s="38">
        <f>+COUNTIF(Tabla133[[#This Row],[Concepto]:[Concepto3]],"Sin meta asignada en el periodo")</f>
        <v>0</v>
      </c>
      <c r="W308" s="38">
        <f t="shared" si="4"/>
        <v>1</v>
      </c>
    </row>
    <row r="309" spans="1:23" s="38" customFormat="1" ht="59.95" customHeight="1" x14ac:dyDescent="0.3">
      <c r="A309" s="11" t="s">
        <v>53</v>
      </c>
      <c r="B309" s="11" t="s">
        <v>54</v>
      </c>
      <c r="C309" s="11" t="s">
        <v>238</v>
      </c>
      <c r="D309" s="11" t="s">
        <v>55</v>
      </c>
      <c r="E309" s="11" t="s">
        <v>317</v>
      </c>
      <c r="F309" s="7">
        <v>20</v>
      </c>
      <c r="G309" s="7">
        <v>20</v>
      </c>
      <c r="H309" s="8">
        <v>1</v>
      </c>
      <c r="I309" s="11" t="s">
        <v>28</v>
      </c>
      <c r="J309" s="11"/>
      <c r="K309" s="12"/>
      <c r="L309" s="12"/>
      <c r="M309" s="8" t="s">
        <v>29</v>
      </c>
      <c r="N309" s="11"/>
      <c r="O309" s="11"/>
      <c r="P309" s="7"/>
      <c r="Q309" s="7"/>
      <c r="R309" s="13" t="s">
        <v>29</v>
      </c>
      <c r="S309" s="11"/>
      <c r="T309" s="38">
        <f>+COUNTIF(Tabla133[[#This Row],[Concepto]:[Concepto3]],"Concepto Favorable")</f>
        <v>1</v>
      </c>
      <c r="U309" s="38">
        <f>+COUNTIF(Tabla133[[#This Row],[Concepto]:[Concepto3]],"Concepto No Favorable")</f>
        <v>0</v>
      </c>
      <c r="V309" s="38">
        <f>+COUNTIF(Tabla133[[#This Row],[Concepto]:[Concepto3]],"Sin meta asignada en el periodo")</f>
        <v>0</v>
      </c>
      <c r="W309" s="38">
        <f t="shared" si="4"/>
        <v>1</v>
      </c>
    </row>
    <row r="310" spans="1:23" s="38" customFormat="1" ht="59.95" customHeight="1" x14ac:dyDescent="0.3">
      <c r="A310" s="6" t="s">
        <v>56</v>
      </c>
      <c r="B310" s="6" t="s">
        <v>54</v>
      </c>
      <c r="C310" s="11" t="s">
        <v>238</v>
      </c>
      <c r="D310" s="6" t="s">
        <v>57</v>
      </c>
      <c r="E310" s="6" t="s">
        <v>319</v>
      </c>
      <c r="F310" s="7">
        <v>0</v>
      </c>
      <c r="G310" s="7">
        <v>0</v>
      </c>
      <c r="H310" s="8" t="s">
        <v>29</v>
      </c>
      <c r="I310" s="6" t="s">
        <v>28</v>
      </c>
      <c r="J310" s="6"/>
      <c r="K310" s="7"/>
      <c r="L310" s="7"/>
      <c r="M310" s="8" t="s">
        <v>29</v>
      </c>
      <c r="N310" s="6"/>
      <c r="O310" s="6"/>
      <c r="P310" s="7"/>
      <c r="Q310" s="7"/>
      <c r="R310" s="8" t="s">
        <v>29</v>
      </c>
      <c r="S310" s="6"/>
      <c r="T310" s="38">
        <f>+COUNTIF(Tabla133[[#This Row],[Concepto]:[Concepto3]],"Concepto Favorable")</f>
        <v>1</v>
      </c>
      <c r="U310" s="38">
        <f>+COUNTIF(Tabla133[[#This Row],[Concepto]:[Concepto3]],"Concepto No Favorable")</f>
        <v>0</v>
      </c>
      <c r="V310" s="38">
        <f>+COUNTIF(Tabla133[[#This Row],[Concepto]:[Concepto3]],"Sin meta asignada en el periodo")</f>
        <v>0</v>
      </c>
      <c r="W310" s="38">
        <f t="shared" si="4"/>
        <v>1</v>
      </c>
    </row>
    <row r="311" spans="1:23" s="38" customFormat="1" ht="59.95" customHeight="1" x14ac:dyDescent="0.3">
      <c r="A311" s="6" t="s">
        <v>58</v>
      </c>
      <c r="B311" s="6" t="s">
        <v>54</v>
      </c>
      <c r="C311" s="11" t="s">
        <v>238</v>
      </c>
      <c r="D311" s="6" t="s">
        <v>59</v>
      </c>
      <c r="E311" s="6"/>
      <c r="F311" s="7"/>
      <c r="G311" s="7"/>
      <c r="H311" s="8" t="s">
        <v>29</v>
      </c>
      <c r="I311" s="6"/>
      <c r="J311" s="6" t="s">
        <v>321</v>
      </c>
      <c r="K311" s="7">
        <v>2</v>
      </c>
      <c r="L311" s="7">
        <v>2</v>
      </c>
      <c r="M311" s="8">
        <v>1</v>
      </c>
      <c r="N311" s="6" t="s">
        <v>28</v>
      </c>
      <c r="O311" s="6"/>
      <c r="P311" s="7"/>
      <c r="Q311" s="7"/>
      <c r="R311" s="8" t="s">
        <v>29</v>
      </c>
      <c r="S311" s="6"/>
      <c r="T311" s="38">
        <f>+COUNTIF(Tabla133[[#This Row],[Concepto]:[Concepto3]],"Concepto Favorable")</f>
        <v>1</v>
      </c>
      <c r="U311" s="38">
        <f>+COUNTIF(Tabla133[[#This Row],[Concepto]:[Concepto3]],"Concepto No Favorable")</f>
        <v>0</v>
      </c>
      <c r="V311" s="38">
        <f>+COUNTIF(Tabla133[[#This Row],[Concepto]:[Concepto3]],"Sin meta asignada en el periodo")</f>
        <v>0</v>
      </c>
      <c r="W311" s="38">
        <f t="shared" si="4"/>
        <v>1</v>
      </c>
    </row>
    <row r="312" spans="1:23" s="38" customFormat="1" ht="59.95" customHeight="1" x14ac:dyDescent="0.3">
      <c r="A312" s="6" t="s">
        <v>97</v>
      </c>
      <c r="B312" s="6" t="s">
        <v>95</v>
      </c>
      <c r="C312" s="11" t="s">
        <v>238</v>
      </c>
      <c r="D312" s="6" t="s">
        <v>98</v>
      </c>
      <c r="E312" s="6"/>
      <c r="F312" s="7"/>
      <c r="G312" s="7"/>
      <c r="H312" s="8" t="s">
        <v>29</v>
      </c>
      <c r="I312" s="6"/>
      <c r="J312" s="6" t="s">
        <v>99</v>
      </c>
      <c r="K312" s="7">
        <v>1</v>
      </c>
      <c r="L312" s="7">
        <v>1</v>
      </c>
      <c r="M312" s="8">
        <v>1</v>
      </c>
      <c r="N312" s="6" t="s">
        <v>28</v>
      </c>
      <c r="O312" s="6"/>
      <c r="P312" s="7"/>
      <c r="Q312" s="7"/>
      <c r="R312" s="8" t="s">
        <v>29</v>
      </c>
      <c r="S312" s="6"/>
      <c r="T312" s="38">
        <f>+COUNTIF(Tabla133[[#This Row],[Concepto]:[Concepto3]],"Concepto Favorable")</f>
        <v>1</v>
      </c>
      <c r="U312" s="38">
        <f>+COUNTIF(Tabla133[[#This Row],[Concepto]:[Concepto3]],"Concepto No Favorable")</f>
        <v>0</v>
      </c>
      <c r="V312" s="38">
        <f>+COUNTIF(Tabla133[[#This Row],[Concepto]:[Concepto3]],"Sin meta asignada en el periodo")</f>
        <v>0</v>
      </c>
      <c r="W312" s="38">
        <f t="shared" si="4"/>
        <v>1</v>
      </c>
    </row>
    <row r="313" spans="1:23" s="38" customFormat="1" ht="59.95" customHeight="1" x14ac:dyDescent="0.3">
      <c r="A313" s="6" t="s">
        <v>104</v>
      </c>
      <c r="B313" s="6" t="s">
        <v>105</v>
      </c>
      <c r="C313" s="11" t="s">
        <v>238</v>
      </c>
      <c r="D313" s="6" t="s">
        <v>106</v>
      </c>
      <c r="E313" s="6" t="s">
        <v>343</v>
      </c>
      <c r="F313" s="7">
        <v>91</v>
      </c>
      <c r="G313" s="7">
        <v>91</v>
      </c>
      <c r="H313" s="8">
        <v>1</v>
      </c>
      <c r="I313" s="6" t="s">
        <v>28</v>
      </c>
      <c r="J313" s="6" t="s">
        <v>344</v>
      </c>
      <c r="K313" s="7">
        <v>3</v>
      </c>
      <c r="L313" s="7">
        <v>3</v>
      </c>
      <c r="M313" s="8">
        <v>1</v>
      </c>
      <c r="N313" s="6" t="s">
        <v>28</v>
      </c>
      <c r="O313" s="6"/>
      <c r="P313" s="7"/>
      <c r="Q313" s="7"/>
      <c r="R313" s="8" t="s">
        <v>29</v>
      </c>
      <c r="S313" s="6"/>
      <c r="T313" s="38">
        <f>+COUNTIF(Tabla133[[#This Row],[Concepto]:[Concepto3]],"Concepto Favorable")</f>
        <v>2</v>
      </c>
      <c r="U313" s="38">
        <f>+COUNTIF(Tabla133[[#This Row],[Concepto]:[Concepto3]],"Concepto No Favorable")</f>
        <v>0</v>
      </c>
      <c r="V313" s="38">
        <f>+COUNTIF(Tabla133[[#This Row],[Concepto]:[Concepto3]],"Sin meta asignada en el periodo")</f>
        <v>0</v>
      </c>
      <c r="W313" s="38">
        <f t="shared" si="4"/>
        <v>2</v>
      </c>
    </row>
    <row r="314" spans="1:23" s="38" customFormat="1" ht="59.95" customHeight="1" x14ac:dyDescent="0.3">
      <c r="A314" s="6" t="s">
        <v>109</v>
      </c>
      <c r="B314" s="6" t="s">
        <v>105</v>
      </c>
      <c r="C314" s="11" t="s">
        <v>238</v>
      </c>
      <c r="D314" s="6" t="s">
        <v>276</v>
      </c>
      <c r="E314" s="6" t="s">
        <v>346</v>
      </c>
      <c r="F314" s="7">
        <v>3</v>
      </c>
      <c r="G314" s="7">
        <v>3</v>
      </c>
      <c r="H314" s="8">
        <v>1</v>
      </c>
      <c r="I314" s="6" t="s">
        <v>28</v>
      </c>
      <c r="J314" s="6"/>
      <c r="K314" s="7"/>
      <c r="L314" s="7"/>
      <c r="M314" s="8" t="s">
        <v>29</v>
      </c>
      <c r="N314" s="6"/>
      <c r="O314" s="6"/>
      <c r="P314" s="7"/>
      <c r="Q314" s="7"/>
      <c r="R314" s="8" t="s">
        <v>29</v>
      </c>
      <c r="S314" s="6"/>
      <c r="T314" s="38">
        <f>+COUNTIF(Tabla133[[#This Row],[Concepto]:[Concepto3]],"Concepto Favorable")</f>
        <v>1</v>
      </c>
      <c r="U314" s="38">
        <f>+COUNTIF(Tabla133[[#This Row],[Concepto]:[Concepto3]],"Concepto No Favorable")</f>
        <v>0</v>
      </c>
      <c r="V314" s="38">
        <f>+COUNTIF(Tabla133[[#This Row],[Concepto]:[Concepto3]],"Sin meta asignada en el periodo")</f>
        <v>0</v>
      </c>
      <c r="W314" s="38">
        <f t="shared" si="4"/>
        <v>1</v>
      </c>
    </row>
    <row r="315" spans="1:23" s="38" customFormat="1" ht="59.95" customHeight="1" x14ac:dyDescent="0.3">
      <c r="A315" s="6" t="s">
        <v>110</v>
      </c>
      <c r="B315" s="6" t="s">
        <v>111</v>
      </c>
      <c r="C315" s="11" t="s">
        <v>238</v>
      </c>
      <c r="D315" s="6" t="s">
        <v>112</v>
      </c>
      <c r="E315" s="6" t="s">
        <v>363</v>
      </c>
      <c r="F315" s="7">
        <v>3</v>
      </c>
      <c r="G315" s="7">
        <v>3</v>
      </c>
      <c r="H315" s="8">
        <v>1</v>
      </c>
      <c r="I315" s="6" t="s">
        <v>28</v>
      </c>
      <c r="J315" s="6"/>
      <c r="K315" s="7"/>
      <c r="L315" s="7"/>
      <c r="M315" s="8" t="s">
        <v>29</v>
      </c>
      <c r="N315" s="6"/>
      <c r="O315" s="6"/>
      <c r="P315" s="7"/>
      <c r="Q315" s="7"/>
      <c r="R315" s="8" t="s">
        <v>29</v>
      </c>
      <c r="S315" s="6"/>
      <c r="T315" s="38">
        <f>+COUNTIF(Tabla133[[#This Row],[Concepto]:[Concepto3]],"Concepto Favorable")</f>
        <v>1</v>
      </c>
      <c r="U315" s="38">
        <f>+COUNTIF(Tabla133[[#This Row],[Concepto]:[Concepto3]],"Concepto No Favorable")</f>
        <v>0</v>
      </c>
      <c r="V315" s="38">
        <f>+COUNTIF(Tabla133[[#This Row],[Concepto]:[Concepto3]],"Sin meta asignada en el periodo")</f>
        <v>0</v>
      </c>
      <c r="W315" s="38">
        <f t="shared" si="4"/>
        <v>1</v>
      </c>
    </row>
    <row r="316" spans="1:23" s="38" customFormat="1" ht="59.95" customHeight="1" x14ac:dyDescent="0.3">
      <c r="A316" s="6" t="s">
        <v>114</v>
      </c>
      <c r="B316" s="6" t="s">
        <v>111</v>
      </c>
      <c r="C316" s="11" t="s">
        <v>238</v>
      </c>
      <c r="D316" s="6" t="s">
        <v>220</v>
      </c>
      <c r="E316" s="6"/>
      <c r="F316" s="7"/>
      <c r="G316" s="7"/>
      <c r="H316" s="8" t="s">
        <v>29</v>
      </c>
      <c r="I316" s="6"/>
      <c r="J316" s="6" t="s">
        <v>367</v>
      </c>
      <c r="K316" s="7">
        <v>20</v>
      </c>
      <c r="L316" s="7">
        <v>20</v>
      </c>
      <c r="M316" s="8">
        <v>1</v>
      </c>
      <c r="N316" s="6" t="s">
        <v>28</v>
      </c>
      <c r="O316" s="6"/>
      <c r="P316" s="7"/>
      <c r="Q316" s="7"/>
      <c r="R316" s="8" t="s">
        <v>29</v>
      </c>
      <c r="S316" s="6"/>
      <c r="T316" s="38">
        <f>+COUNTIF(Tabla133[[#This Row],[Concepto]:[Concepto3]],"Concepto Favorable")</f>
        <v>1</v>
      </c>
      <c r="U316" s="38">
        <f>+COUNTIF(Tabla133[[#This Row],[Concepto]:[Concepto3]],"Concepto No Favorable")</f>
        <v>0</v>
      </c>
      <c r="V316" s="38">
        <f>+COUNTIF(Tabla133[[#This Row],[Concepto]:[Concepto3]],"Sin meta asignada en el periodo")</f>
        <v>0</v>
      </c>
      <c r="W316" s="38">
        <f t="shared" si="4"/>
        <v>1</v>
      </c>
    </row>
    <row r="317" spans="1:23" s="38" customFormat="1" ht="59.95" customHeight="1" x14ac:dyDescent="0.3">
      <c r="A317" s="6" t="s">
        <v>70</v>
      </c>
      <c r="B317" s="6" t="s">
        <v>71</v>
      </c>
      <c r="C317" s="11" t="s">
        <v>238</v>
      </c>
      <c r="D317" s="6" t="s">
        <v>72</v>
      </c>
      <c r="E317" s="6" t="s">
        <v>368</v>
      </c>
      <c r="F317" s="7">
        <v>24</v>
      </c>
      <c r="G317" s="7">
        <v>24</v>
      </c>
      <c r="H317" s="8">
        <v>1</v>
      </c>
      <c r="I317" s="6" t="s">
        <v>28</v>
      </c>
      <c r="J317" s="6" t="s">
        <v>73</v>
      </c>
      <c r="K317" s="7">
        <v>1</v>
      </c>
      <c r="L317" s="7">
        <v>1</v>
      </c>
      <c r="M317" s="8">
        <v>1</v>
      </c>
      <c r="N317" s="6" t="s">
        <v>28</v>
      </c>
      <c r="O317" s="6" t="s">
        <v>369</v>
      </c>
      <c r="P317" s="7">
        <v>1</v>
      </c>
      <c r="Q317" s="7">
        <v>1</v>
      </c>
      <c r="R317" s="8">
        <v>1</v>
      </c>
      <c r="S317" s="6" t="s">
        <v>28</v>
      </c>
      <c r="T317" s="38">
        <f>+COUNTIF(Tabla133[[#This Row],[Concepto]:[Concepto3]],"Concepto Favorable")</f>
        <v>3</v>
      </c>
      <c r="U317" s="38">
        <f>+COUNTIF(Tabla133[[#This Row],[Concepto]:[Concepto3]],"Concepto No Favorable")</f>
        <v>0</v>
      </c>
      <c r="V317" s="38">
        <f>+COUNTIF(Tabla133[[#This Row],[Concepto]:[Concepto3]],"Sin meta asignada en el periodo")</f>
        <v>0</v>
      </c>
      <c r="W317" s="38">
        <f t="shared" si="4"/>
        <v>3</v>
      </c>
    </row>
    <row r="318" spans="1:23" s="38" customFormat="1" ht="59.95" customHeight="1" x14ac:dyDescent="0.3">
      <c r="A318" s="6" t="s">
        <v>74</v>
      </c>
      <c r="B318" s="6" t="s">
        <v>71</v>
      </c>
      <c r="C318" s="11" t="s">
        <v>238</v>
      </c>
      <c r="D318" s="6" t="s">
        <v>75</v>
      </c>
      <c r="E318" s="6" t="s">
        <v>368</v>
      </c>
      <c r="F318" s="7">
        <v>24</v>
      </c>
      <c r="G318" s="7">
        <v>24</v>
      </c>
      <c r="H318" s="8">
        <v>1</v>
      </c>
      <c r="I318" s="6" t="s">
        <v>28</v>
      </c>
      <c r="J318" s="6"/>
      <c r="K318" s="7"/>
      <c r="L318" s="7"/>
      <c r="M318" s="8" t="s">
        <v>29</v>
      </c>
      <c r="N318" s="6"/>
      <c r="O318" s="6" t="s">
        <v>369</v>
      </c>
      <c r="P318" s="7">
        <v>1</v>
      </c>
      <c r="Q318" s="7">
        <v>1</v>
      </c>
      <c r="R318" s="8">
        <v>1</v>
      </c>
      <c r="S318" s="6" t="s">
        <v>28</v>
      </c>
      <c r="T318" s="38">
        <f>+COUNTIF(Tabla133[[#This Row],[Concepto]:[Concepto3]],"Concepto Favorable")</f>
        <v>2</v>
      </c>
      <c r="U318" s="38">
        <f>+COUNTIF(Tabla133[[#This Row],[Concepto]:[Concepto3]],"Concepto No Favorable")</f>
        <v>0</v>
      </c>
      <c r="V318" s="38">
        <f>+COUNTIF(Tabla133[[#This Row],[Concepto]:[Concepto3]],"Sin meta asignada en el periodo")</f>
        <v>0</v>
      </c>
      <c r="W318" s="38">
        <f t="shared" si="4"/>
        <v>2</v>
      </c>
    </row>
    <row r="319" spans="1:23" s="38" customFormat="1" ht="59.95" customHeight="1" x14ac:dyDescent="0.3">
      <c r="A319" s="6" t="s">
        <v>269</v>
      </c>
      <c r="B319" s="6" t="s">
        <v>27</v>
      </c>
      <c r="C319" s="11" t="s">
        <v>380</v>
      </c>
      <c r="D319" s="6" t="s">
        <v>96</v>
      </c>
      <c r="E319" s="6"/>
      <c r="F319" s="7"/>
      <c r="G319" s="7"/>
      <c r="H319" s="8" t="s">
        <v>29</v>
      </c>
      <c r="I319" s="6"/>
      <c r="J319" s="6"/>
      <c r="K319" s="7"/>
      <c r="L319" s="7"/>
      <c r="M319" s="8" t="s">
        <v>29</v>
      </c>
      <c r="N319" s="6"/>
      <c r="O319" s="6" t="s">
        <v>298</v>
      </c>
      <c r="P319" s="7">
        <v>1</v>
      </c>
      <c r="Q319" s="7">
        <v>1</v>
      </c>
      <c r="R319" s="8">
        <v>1</v>
      </c>
      <c r="S319" s="6" t="s">
        <v>28</v>
      </c>
      <c r="T319" s="38">
        <f>+COUNTIF(Tabla133[[#This Row],[Concepto]:[Concepto3]],"Concepto Favorable")</f>
        <v>1</v>
      </c>
      <c r="U319" s="38">
        <f>+COUNTIF(Tabla133[[#This Row],[Concepto]:[Concepto3]],"Concepto No Favorable")</f>
        <v>0</v>
      </c>
      <c r="V319" s="38">
        <f>+COUNTIF(Tabla133[[#This Row],[Concepto]:[Concepto3]],"Sin meta asignada en el periodo")</f>
        <v>0</v>
      </c>
      <c r="W319" s="38">
        <f t="shared" si="4"/>
        <v>1</v>
      </c>
    </row>
    <row r="320" spans="1:23" s="38" customFormat="1" ht="59.95" customHeight="1" x14ac:dyDescent="0.3">
      <c r="A320" s="6" t="s">
        <v>188</v>
      </c>
      <c r="B320" s="6" t="s">
        <v>189</v>
      </c>
      <c r="C320" s="11" t="s">
        <v>380</v>
      </c>
      <c r="D320" s="6" t="s">
        <v>190</v>
      </c>
      <c r="E320" s="6" t="s">
        <v>313</v>
      </c>
      <c r="F320" s="7">
        <v>3</v>
      </c>
      <c r="G320" s="7">
        <v>3</v>
      </c>
      <c r="H320" s="8">
        <v>1</v>
      </c>
      <c r="I320" s="6" t="s">
        <v>28</v>
      </c>
      <c r="J320" s="6"/>
      <c r="K320" s="7"/>
      <c r="L320" s="7"/>
      <c r="M320" s="8" t="s">
        <v>29</v>
      </c>
      <c r="N320" s="6"/>
      <c r="O320" s="6"/>
      <c r="P320" s="7"/>
      <c r="Q320" s="7"/>
      <c r="R320" s="8" t="s">
        <v>29</v>
      </c>
      <c r="S320" s="6"/>
      <c r="T320" s="38">
        <f>+COUNTIF(Tabla133[[#This Row],[Concepto]:[Concepto3]],"Concepto Favorable")</f>
        <v>1</v>
      </c>
      <c r="U320" s="38">
        <f>+COUNTIF(Tabla133[[#This Row],[Concepto]:[Concepto3]],"Concepto No Favorable")</f>
        <v>0</v>
      </c>
      <c r="V320" s="38">
        <f>+COUNTIF(Tabla133[[#This Row],[Concepto]:[Concepto3]],"Sin meta asignada en el periodo")</f>
        <v>0</v>
      </c>
      <c r="W320" s="38">
        <f t="shared" si="4"/>
        <v>1</v>
      </c>
    </row>
    <row r="321" spans="1:23" s="38" customFormat="1" ht="59.95" customHeight="1" x14ac:dyDescent="0.3">
      <c r="A321" s="6" t="s">
        <v>191</v>
      </c>
      <c r="B321" s="6" t="s">
        <v>189</v>
      </c>
      <c r="C321" s="11" t="s">
        <v>380</v>
      </c>
      <c r="D321" s="6" t="s">
        <v>192</v>
      </c>
      <c r="E321" s="6" t="s">
        <v>314</v>
      </c>
      <c r="F321" s="7">
        <v>6</v>
      </c>
      <c r="G321" s="7">
        <v>6</v>
      </c>
      <c r="H321" s="8">
        <v>1</v>
      </c>
      <c r="I321" s="6" t="s">
        <v>28</v>
      </c>
      <c r="J321" s="6"/>
      <c r="K321" s="7"/>
      <c r="L321" s="7"/>
      <c r="M321" s="8" t="s">
        <v>29</v>
      </c>
      <c r="N321" s="6"/>
      <c r="O321" s="6"/>
      <c r="P321" s="7"/>
      <c r="Q321" s="7"/>
      <c r="R321" s="8" t="s">
        <v>29</v>
      </c>
      <c r="S321" s="6"/>
      <c r="T321" s="38">
        <f>+COUNTIF(Tabla133[[#This Row],[Concepto]:[Concepto3]],"Concepto Favorable")</f>
        <v>1</v>
      </c>
      <c r="U321" s="38">
        <f>+COUNTIF(Tabla133[[#This Row],[Concepto]:[Concepto3]],"Concepto No Favorable")</f>
        <v>0</v>
      </c>
      <c r="V321" s="38">
        <f>+COUNTIF(Tabla133[[#This Row],[Concepto]:[Concepto3]],"Sin meta asignada en el periodo")</f>
        <v>0</v>
      </c>
      <c r="W321" s="38">
        <f t="shared" si="4"/>
        <v>1</v>
      </c>
    </row>
    <row r="322" spans="1:23" s="38" customFormat="1" ht="59.95" customHeight="1" x14ac:dyDescent="0.3">
      <c r="A322" s="6" t="s">
        <v>193</v>
      </c>
      <c r="B322" s="6" t="s">
        <v>189</v>
      </c>
      <c r="C322" s="11" t="s">
        <v>380</v>
      </c>
      <c r="D322" s="6" t="s">
        <v>194</v>
      </c>
      <c r="E322" s="6" t="s">
        <v>315</v>
      </c>
      <c r="F322" s="7">
        <v>6</v>
      </c>
      <c r="G322" s="7">
        <v>6</v>
      </c>
      <c r="H322" s="8">
        <v>1</v>
      </c>
      <c r="I322" s="6" t="s">
        <v>28</v>
      </c>
      <c r="J322" s="6"/>
      <c r="K322" s="7"/>
      <c r="L322" s="7"/>
      <c r="M322" s="8" t="s">
        <v>29</v>
      </c>
      <c r="N322" s="6"/>
      <c r="O322" s="6"/>
      <c r="P322" s="7"/>
      <c r="Q322" s="7"/>
      <c r="R322" s="8" t="s">
        <v>29</v>
      </c>
      <c r="S322" s="6"/>
      <c r="T322" s="38">
        <f>+COUNTIF(Tabla133[[#This Row],[Concepto]:[Concepto3]],"Concepto Favorable")</f>
        <v>1</v>
      </c>
      <c r="U322" s="38">
        <f>+COUNTIF(Tabla133[[#This Row],[Concepto]:[Concepto3]],"Concepto No Favorable")</f>
        <v>0</v>
      </c>
      <c r="V322" s="38">
        <f>+COUNTIF(Tabla133[[#This Row],[Concepto]:[Concepto3]],"Sin meta asignada en el periodo")</f>
        <v>0</v>
      </c>
      <c r="W322" s="38">
        <f t="shared" si="4"/>
        <v>1</v>
      </c>
    </row>
    <row r="323" spans="1:23" s="38" customFormat="1" ht="59.95" customHeight="1" x14ac:dyDescent="0.3">
      <c r="A323" s="6" t="s">
        <v>195</v>
      </c>
      <c r="B323" s="6" t="s">
        <v>189</v>
      </c>
      <c r="C323" s="11" t="s">
        <v>380</v>
      </c>
      <c r="D323" s="6" t="s">
        <v>196</v>
      </c>
      <c r="E323" s="6" t="s">
        <v>316</v>
      </c>
      <c r="F323" s="7">
        <v>3</v>
      </c>
      <c r="G323" s="7">
        <v>3</v>
      </c>
      <c r="H323" s="8">
        <v>1</v>
      </c>
      <c r="I323" s="6" t="s">
        <v>28</v>
      </c>
      <c r="J323" s="6"/>
      <c r="K323" s="7"/>
      <c r="L323" s="7"/>
      <c r="M323" s="8" t="s">
        <v>29</v>
      </c>
      <c r="N323" s="6"/>
      <c r="O323" s="6"/>
      <c r="P323" s="7"/>
      <c r="Q323" s="7"/>
      <c r="R323" s="8" t="s">
        <v>29</v>
      </c>
      <c r="S323" s="6"/>
      <c r="T323" s="38">
        <f>+COUNTIF(Tabla133[[#This Row],[Concepto]:[Concepto3]],"Concepto Favorable")</f>
        <v>1</v>
      </c>
      <c r="U323" s="38">
        <f>+COUNTIF(Tabla133[[#This Row],[Concepto]:[Concepto3]],"Concepto No Favorable")</f>
        <v>0</v>
      </c>
      <c r="V323" s="38">
        <f>+COUNTIF(Tabla133[[#This Row],[Concepto]:[Concepto3]],"Sin meta asignada en el periodo")</f>
        <v>0</v>
      </c>
      <c r="W323" s="38">
        <f t="shared" si="4"/>
        <v>1</v>
      </c>
    </row>
    <row r="324" spans="1:23" s="38" customFormat="1" ht="59.95" customHeight="1" x14ac:dyDescent="0.3">
      <c r="A324" s="6" t="s">
        <v>53</v>
      </c>
      <c r="B324" s="6" t="s">
        <v>54</v>
      </c>
      <c r="C324" s="11" t="s">
        <v>380</v>
      </c>
      <c r="D324" s="6" t="s">
        <v>55</v>
      </c>
      <c r="E324" s="6" t="s">
        <v>317</v>
      </c>
      <c r="F324" s="7">
        <v>2</v>
      </c>
      <c r="G324" s="7">
        <v>2</v>
      </c>
      <c r="H324" s="8">
        <v>1</v>
      </c>
      <c r="I324" s="6" t="s">
        <v>28</v>
      </c>
      <c r="J324" s="6"/>
      <c r="K324" s="7"/>
      <c r="L324" s="7"/>
      <c r="M324" s="8" t="s">
        <v>29</v>
      </c>
      <c r="N324" s="6"/>
      <c r="O324" s="6"/>
      <c r="P324" s="7"/>
      <c r="Q324" s="7"/>
      <c r="R324" s="8" t="s">
        <v>29</v>
      </c>
      <c r="S324" s="6"/>
      <c r="T324" s="38">
        <f>+COUNTIF(Tabla133[[#This Row],[Concepto]:[Concepto3]],"Concepto Favorable")</f>
        <v>1</v>
      </c>
      <c r="U324" s="38">
        <f>+COUNTIF(Tabla133[[#This Row],[Concepto]:[Concepto3]],"Concepto No Favorable")</f>
        <v>0</v>
      </c>
      <c r="V324" s="38">
        <f>+COUNTIF(Tabla133[[#This Row],[Concepto]:[Concepto3]],"Sin meta asignada en el periodo")</f>
        <v>0</v>
      </c>
      <c r="W324" s="38">
        <f t="shared" si="4"/>
        <v>1</v>
      </c>
    </row>
    <row r="325" spans="1:23" s="38" customFormat="1" ht="59.95" customHeight="1" x14ac:dyDescent="0.3">
      <c r="A325" s="6" t="s">
        <v>56</v>
      </c>
      <c r="B325" s="6" t="s">
        <v>54</v>
      </c>
      <c r="C325" s="11" t="s">
        <v>380</v>
      </c>
      <c r="D325" s="6" t="s">
        <v>57</v>
      </c>
      <c r="E325" s="6" t="s">
        <v>319</v>
      </c>
      <c r="F325" s="7">
        <v>0</v>
      </c>
      <c r="G325" s="7">
        <v>0</v>
      </c>
      <c r="H325" s="8" t="s">
        <v>29</v>
      </c>
      <c r="I325" s="6" t="s">
        <v>28</v>
      </c>
      <c r="J325" s="6"/>
      <c r="K325" s="7"/>
      <c r="L325" s="7"/>
      <c r="M325" s="8" t="s">
        <v>29</v>
      </c>
      <c r="N325" s="6"/>
      <c r="O325" s="6"/>
      <c r="P325" s="7"/>
      <c r="Q325" s="7"/>
      <c r="R325" s="8" t="s">
        <v>29</v>
      </c>
      <c r="S325" s="6"/>
      <c r="T325" s="38">
        <f>+COUNTIF(Tabla133[[#This Row],[Concepto]:[Concepto3]],"Concepto Favorable")</f>
        <v>1</v>
      </c>
      <c r="U325" s="38">
        <f>+COUNTIF(Tabla133[[#This Row],[Concepto]:[Concepto3]],"Concepto No Favorable")</f>
        <v>0</v>
      </c>
      <c r="V325" s="38">
        <f>+COUNTIF(Tabla133[[#This Row],[Concepto]:[Concepto3]],"Sin meta asignada en el periodo")</f>
        <v>0</v>
      </c>
      <c r="W325" s="38">
        <f t="shared" ref="W325:W333" si="5">+T325+V325</f>
        <v>1</v>
      </c>
    </row>
    <row r="326" spans="1:23" s="38" customFormat="1" ht="59.95" customHeight="1" x14ac:dyDescent="0.3">
      <c r="A326" s="11" t="s">
        <v>58</v>
      </c>
      <c r="B326" s="11" t="s">
        <v>54</v>
      </c>
      <c r="C326" s="11" t="s">
        <v>380</v>
      </c>
      <c r="D326" s="11" t="s">
        <v>59</v>
      </c>
      <c r="E326" s="11"/>
      <c r="F326" s="7"/>
      <c r="G326" s="7"/>
      <c r="H326" s="8" t="s">
        <v>29</v>
      </c>
      <c r="I326" s="6"/>
      <c r="J326" s="11" t="s">
        <v>321</v>
      </c>
      <c r="K326" s="12">
        <v>0</v>
      </c>
      <c r="L326" s="12"/>
      <c r="M326" s="8" t="s">
        <v>29</v>
      </c>
      <c r="N326" s="11" t="s">
        <v>28</v>
      </c>
      <c r="O326" s="11"/>
      <c r="P326" s="12"/>
      <c r="Q326" s="12"/>
      <c r="R326" s="13" t="s">
        <v>29</v>
      </c>
      <c r="S326" s="11"/>
      <c r="T326" s="38">
        <f>+COUNTIF(Tabla133[[#This Row],[Concepto]:[Concepto3]],"Concepto Favorable")</f>
        <v>1</v>
      </c>
      <c r="U326" s="38">
        <f>+COUNTIF(Tabla133[[#This Row],[Concepto]:[Concepto3]],"Concepto No Favorable")</f>
        <v>0</v>
      </c>
      <c r="V326" s="38">
        <f>+COUNTIF(Tabla133[[#This Row],[Concepto]:[Concepto3]],"Sin meta asignada en el periodo")</f>
        <v>0</v>
      </c>
      <c r="W326" s="38">
        <f t="shared" si="5"/>
        <v>1</v>
      </c>
    </row>
    <row r="327" spans="1:23" s="38" customFormat="1" ht="59.95" customHeight="1" x14ac:dyDescent="0.3">
      <c r="A327" s="6" t="s">
        <v>97</v>
      </c>
      <c r="B327" s="6" t="s">
        <v>95</v>
      </c>
      <c r="C327" s="11" t="s">
        <v>380</v>
      </c>
      <c r="D327" s="6" t="s">
        <v>98</v>
      </c>
      <c r="E327" s="6"/>
      <c r="F327" s="7"/>
      <c r="G327" s="7"/>
      <c r="H327" s="8" t="s">
        <v>29</v>
      </c>
      <c r="I327" s="6"/>
      <c r="J327" s="6" t="s">
        <v>99</v>
      </c>
      <c r="K327" s="7">
        <v>0</v>
      </c>
      <c r="L327" s="7"/>
      <c r="M327" s="8" t="s">
        <v>29</v>
      </c>
      <c r="N327" s="6" t="s">
        <v>28</v>
      </c>
      <c r="O327" s="6"/>
      <c r="P327" s="7"/>
      <c r="Q327" s="7"/>
      <c r="R327" s="8" t="s">
        <v>29</v>
      </c>
      <c r="S327" s="6"/>
      <c r="T327" s="38">
        <f>+COUNTIF(Tabla133[[#This Row],[Concepto]:[Concepto3]],"Concepto Favorable")</f>
        <v>1</v>
      </c>
      <c r="U327" s="38">
        <f>+COUNTIF(Tabla133[[#This Row],[Concepto]:[Concepto3]],"Concepto No Favorable")</f>
        <v>0</v>
      </c>
      <c r="V327" s="38">
        <f>+COUNTIF(Tabla133[[#This Row],[Concepto]:[Concepto3]],"Sin meta asignada en el periodo")</f>
        <v>0</v>
      </c>
      <c r="W327" s="38">
        <f t="shared" si="5"/>
        <v>1</v>
      </c>
    </row>
    <row r="328" spans="1:23" s="38" customFormat="1" ht="59.95" customHeight="1" x14ac:dyDescent="0.3">
      <c r="A328" s="6" t="s">
        <v>104</v>
      </c>
      <c r="B328" s="6" t="s">
        <v>105</v>
      </c>
      <c r="C328" s="11" t="s">
        <v>380</v>
      </c>
      <c r="D328" s="6" t="s">
        <v>106</v>
      </c>
      <c r="E328" s="6" t="s">
        <v>343</v>
      </c>
      <c r="F328" s="7">
        <v>2</v>
      </c>
      <c r="G328" s="7">
        <v>2</v>
      </c>
      <c r="H328" s="8">
        <v>1</v>
      </c>
      <c r="I328" s="6" t="s">
        <v>28</v>
      </c>
      <c r="J328" s="6" t="s">
        <v>344</v>
      </c>
      <c r="K328" s="7">
        <v>0</v>
      </c>
      <c r="L328" s="7"/>
      <c r="M328" s="8" t="s">
        <v>29</v>
      </c>
      <c r="N328" s="6" t="s">
        <v>28</v>
      </c>
      <c r="O328" s="6"/>
      <c r="P328" s="7"/>
      <c r="Q328" s="7"/>
      <c r="R328" s="8" t="s">
        <v>29</v>
      </c>
      <c r="S328" s="6"/>
      <c r="T328" s="38">
        <f>+COUNTIF(Tabla133[[#This Row],[Concepto]:[Concepto3]],"Concepto Favorable")</f>
        <v>2</v>
      </c>
      <c r="U328" s="38">
        <f>+COUNTIF(Tabla133[[#This Row],[Concepto]:[Concepto3]],"Concepto No Favorable")</f>
        <v>0</v>
      </c>
      <c r="V328" s="38">
        <f>+COUNTIF(Tabla133[[#This Row],[Concepto]:[Concepto3]],"Sin meta asignada en el periodo")</f>
        <v>0</v>
      </c>
      <c r="W328" s="38">
        <f t="shared" si="5"/>
        <v>2</v>
      </c>
    </row>
    <row r="329" spans="1:23" s="38" customFormat="1" ht="59.95" customHeight="1" x14ac:dyDescent="0.3">
      <c r="A329" s="6" t="s">
        <v>109</v>
      </c>
      <c r="B329" s="6" t="s">
        <v>105</v>
      </c>
      <c r="C329" s="11" t="s">
        <v>380</v>
      </c>
      <c r="D329" s="6" t="s">
        <v>276</v>
      </c>
      <c r="E329" s="6" t="s">
        <v>346</v>
      </c>
      <c r="F329" s="7">
        <v>3</v>
      </c>
      <c r="G329" s="7">
        <v>3</v>
      </c>
      <c r="H329" s="8">
        <v>1</v>
      </c>
      <c r="I329" s="6" t="s">
        <v>28</v>
      </c>
      <c r="J329" s="6"/>
      <c r="K329" s="7"/>
      <c r="L329" s="7"/>
      <c r="M329" s="8" t="s">
        <v>29</v>
      </c>
      <c r="N329" s="6"/>
      <c r="O329" s="6"/>
      <c r="P329" s="7"/>
      <c r="Q329" s="7"/>
      <c r="R329" s="8" t="s">
        <v>29</v>
      </c>
      <c r="S329" s="6"/>
      <c r="T329" s="38">
        <f>+COUNTIF(Tabla133[[#This Row],[Concepto]:[Concepto3]],"Concepto Favorable")</f>
        <v>1</v>
      </c>
      <c r="U329" s="38">
        <f>+COUNTIF(Tabla133[[#This Row],[Concepto]:[Concepto3]],"Concepto No Favorable")</f>
        <v>0</v>
      </c>
      <c r="V329" s="38">
        <f>+COUNTIF(Tabla133[[#This Row],[Concepto]:[Concepto3]],"Sin meta asignada en el periodo")</f>
        <v>0</v>
      </c>
      <c r="W329" s="38">
        <f t="shared" si="5"/>
        <v>1</v>
      </c>
    </row>
    <row r="330" spans="1:23" s="38" customFormat="1" ht="59.95" customHeight="1" x14ac:dyDescent="0.3">
      <c r="A330" s="6" t="s">
        <v>110</v>
      </c>
      <c r="B330" s="6" t="s">
        <v>111</v>
      </c>
      <c r="C330" s="11" t="s">
        <v>380</v>
      </c>
      <c r="D330" s="6" t="s">
        <v>112</v>
      </c>
      <c r="E330" s="6" t="s">
        <v>363</v>
      </c>
      <c r="F330" s="7">
        <v>3</v>
      </c>
      <c r="G330" s="7">
        <v>3</v>
      </c>
      <c r="H330" s="8">
        <v>1</v>
      </c>
      <c r="I330" s="6" t="s">
        <v>28</v>
      </c>
      <c r="J330" s="6"/>
      <c r="K330" s="7"/>
      <c r="L330" s="7"/>
      <c r="M330" s="8" t="s">
        <v>29</v>
      </c>
      <c r="N330" s="6"/>
      <c r="O330" s="6"/>
      <c r="P330" s="7"/>
      <c r="Q330" s="7"/>
      <c r="R330" s="8" t="s">
        <v>29</v>
      </c>
      <c r="S330" s="6"/>
      <c r="T330" s="38">
        <f>+COUNTIF(Tabla133[[#This Row],[Concepto]:[Concepto3]],"Concepto Favorable")</f>
        <v>1</v>
      </c>
      <c r="U330" s="38">
        <f>+COUNTIF(Tabla133[[#This Row],[Concepto]:[Concepto3]],"Concepto No Favorable")</f>
        <v>0</v>
      </c>
      <c r="V330" s="38">
        <f>+COUNTIF(Tabla133[[#This Row],[Concepto]:[Concepto3]],"Sin meta asignada en el periodo")</f>
        <v>0</v>
      </c>
      <c r="W330" s="38">
        <f t="shared" si="5"/>
        <v>1</v>
      </c>
    </row>
    <row r="331" spans="1:23" s="38" customFormat="1" ht="59.95" customHeight="1" x14ac:dyDescent="0.3">
      <c r="A331" s="6" t="s">
        <v>114</v>
      </c>
      <c r="B331" s="6" t="s">
        <v>111</v>
      </c>
      <c r="C331" s="11" t="s">
        <v>380</v>
      </c>
      <c r="D331" s="6" t="s">
        <v>220</v>
      </c>
      <c r="E331" s="6"/>
      <c r="F331" s="7"/>
      <c r="G331" s="7"/>
      <c r="H331" s="8" t="s">
        <v>29</v>
      </c>
      <c r="I331" s="6"/>
      <c r="J331" s="6" t="s">
        <v>367</v>
      </c>
      <c r="K331" s="7">
        <v>3</v>
      </c>
      <c r="L331" s="7">
        <v>3</v>
      </c>
      <c r="M331" s="8">
        <v>1</v>
      </c>
      <c r="N331" s="6" t="s">
        <v>28</v>
      </c>
      <c r="O331" s="6"/>
      <c r="P331" s="7"/>
      <c r="Q331" s="7"/>
      <c r="R331" s="8" t="s">
        <v>29</v>
      </c>
      <c r="S331" s="6"/>
      <c r="T331" s="38">
        <f>+COUNTIF(Tabla133[[#This Row],[Concepto]:[Concepto3]],"Concepto Favorable")</f>
        <v>1</v>
      </c>
      <c r="U331" s="38">
        <f>+COUNTIF(Tabla133[[#This Row],[Concepto]:[Concepto3]],"Concepto No Favorable")</f>
        <v>0</v>
      </c>
      <c r="V331" s="38">
        <f>+COUNTIF(Tabla133[[#This Row],[Concepto]:[Concepto3]],"Sin meta asignada en el periodo")</f>
        <v>0</v>
      </c>
      <c r="W331" s="38">
        <f t="shared" si="5"/>
        <v>1</v>
      </c>
    </row>
    <row r="332" spans="1:23" s="38" customFormat="1" ht="59.95" customHeight="1" x14ac:dyDescent="0.3">
      <c r="A332" s="6" t="s">
        <v>70</v>
      </c>
      <c r="B332" s="6" t="s">
        <v>71</v>
      </c>
      <c r="C332" s="11" t="s">
        <v>380</v>
      </c>
      <c r="D332" s="6" t="s">
        <v>72</v>
      </c>
      <c r="E332" s="6" t="s">
        <v>368</v>
      </c>
      <c r="F332" s="7">
        <v>24</v>
      </c>
      <c r="G332" s="7">
        <v>24</v>
      </c>
      <c r="H332" s="8">
        <v>1</v>
      </c>
      <c r="I332" s="6" t="s">
        <v>28</v>
      </c>
      <c r="J332" s="6" t="s">
        <v>73</v>
      </c>
      <c r="K332" s="7">
        <v>0</v>
      </c>
      <c r="L332" s="7"/>
      <c r="M332" s="8" t="s">
        <v>29</v>
      </c>
      <c r="N332" s="6" t="s">
        <v>28</v>
      </c>
      <c r="O332" s="6" t="s">
        <v>369</v>
      </c>
      <c r="P332" s="7">
        <v>1</v>
      </c>
      <c r="Q332" s="7">
        <v>1</v>
      </c>
      <c r="R332" s="8">
        <v>1</v>
      </c>
      <c r="S332" s="6" t="s">
        <v>28</v>
      </c>
      <c r="T332" s="38">
        <f>+COUNTIF(Tabla133[[#This Row],[Concepto]:[Concepto3]],"Concepto Favorable")</f>
        <v>3</v>
      </c>
      <c r="U332" s="38">
        <f>+COUNTIF(Tabla133[[#This Row],[Concepto]:[Concepto3]],"Concepto No Favorable")</f>
        <v>0</v>
      </c>
      <c r="V332" s="38">
        <f>+COUNTIF(Tabla133[[#This Row],[Concepto]:[Concepto3]],"Sin meta asignada en el periodo")</f>
        <v>0</v>
      </c>
      <c r="W332" s="38">
        <f t="shared" si="5"/>
        <v>3</v>
      </c>
    </row>
    <row r="333" spans="1:23" s="38" customFormat="1" ht="59.95" customHeight="1" x14ac:dyDescent="0.3">
      <c r="A333" s="6" t="s">
        <v>74</v>
      </c>
      <c r="B333" s="6" t="s">
        <v>71</v>
      </c>
      <c r="C333" s="11" t="s">
        <v>380</v>
      </c>
      <c r="D333" s="6" t="s">
        <v>75</v>
      </c>
      <c r="E333" s="6" t="s">
        <v>368</v>
      </c>
      <c r="F333" s="7">
        <v>24</v>
      </c>
      <c r="G333" s="7">
        <v>24</v>
      </c>
      <c r="H333" s="8">
        <v>1</v>
      </c>
      <c r="I333" s="6" t="s">
        <v>28</v>
      </c>
      <c r="J333" s="6"/>
      <c r="K333" s="7"/>
      <c r="L333" s="7"/>
      <c r="M333" s="8" t="s">
        <v>29</v>
      </c>
      <c r="N333" s="6"/>
      <c r="O333" s="6" t="s">
        <v>369</v>
      </c>
      <c r="P333" s="7">
        <v>1</v>
      </c>
      <c r="Q333" s="7">
        <v>1</v>
      </c>
      <c r="R333" s="8">
        <v>1</v>
      </c>
      <c r="S333" s="6" t="s">
        <v>28</v>
      </c>
      <c r="T333" s="38">
        <f>+COUNTIF(Tabla133[[#This Row],[Concepto]:[Concepto3]],"Concepto Favorable")</f>
        <v>2</v>
      </c>
      <c r="U333" s="38">
        <f>+COUNTIF(Tabla133[[#This Row],[Concepto]:[Concepto3]],"Concepto No Favorable")</f>
        <v>0</v>
      </c>
      <c r="V333" s="38">
        <f>+COUNTIF(Tabla133[[#This Row],[Concepto]:[Concepto3]],"Sin meta asignada en el periodo")</f>
        <v>0</v>
      </c>
      <c r="W333" s="38">
        <f t="shared" si="5"/>
        <v>2</v>
      </c>
    </row>
  </sheetData>
  <mergeCells count="3">
    <mergeCell ref="E2:I2"/>
    <mergeCell ref="J2:N2"/>
    <mergeCell ref="O2:S2"/>
  </mergeCells>
  <conditionalFormatting sqref="I1:I3 I70:I77 I79 I83 I85:I86 I88:I89 I96:I98 I103 I107 I173:I174 I177 I179:I182 I268 I319:I320 I325 S20:S133 I5:I68 I109:I171 I275:I316 I334:I1048576 N170:N1048576 S135:S1048576 N19:N168 I187:I266">
    <cfRule type="containsText" dxfId="109" priority="69" operator="containsText" text="No Favorable">
      <formula>NOT(ISERROR(SEARCH("No Favorable",I1)))</formula>
    </cfRule>
  </conditionalFormatting>
  <conditionalFormatting sqref="N1:N2 N16:N17 N12:N13 N4:N8">
    <cfRule type="containsText" dxfId="108" priority="68" operator="containsText" text="No Favorable">
      <formula>NOT(ISERROR(SEARCH("No Favorable",N1)))</formula>
    </cfRule>
  </conditionalFormatting>
  <conditionalFormatting sqref="S1:S2 S11:S14 S16 S4:S9">
    <cfRule type="containsText" dxfId="107" priority="67" operator="containsText" text="No Favorable">
      <formula>NOT(ISERROR(SEARCH("No Favorable",S1)))</formula>
    </cfRule>
  </conditionalFormatting>
  <conditionalFormatting sqref="S10">
    <cfRule type="containsText" dxfId="106" priority="66" operator="containsText" text="No Favorable">
      <formula>NOT(ISERROR(SEARCH("No Favorable",S10)))</formula>
    </cfRule>
  </conditionalFormatting>
  <conditionalFormatting sqref="S15">
    <cfRule type="containsText" dxfId="105" priority="65" operator="containsText" text="No Favorable">
      <formula>NOT(ISERROR(SEARCH("No Favorable",S15)))</formula>
    </cfRule>
  </conditionalFormatting>
  <conditionalFormatting sqref="S17">
    <cfRule type="containsText" dxfId="104" priority="64" operator="containsText" text="No Favorable">
      <formula>NOT(ISERROR(SEARCH("No Favorable",S17)))</formula>
    </cfRule>
  </conditionalFormatting>
  <conditionalFormatting sqref="S18">
    <cfRule type="containsText" dxfId="103" priority="63" operator="containsText" text="No Favorable">
      <formula>NOT(ISERROR(SEARCH("No Favorable",S18)))</formula>
    </cfRule>
  </conditionalFormatting>
  <conditionalFormatting sqref="S19">
    <cfRule type="containsText" dxfId="102" priority="62" operator="containsText" text="No Favorable">
      <formula>NOT(ISERROR(SEARCH("No Favorable",S19)))</formula>
    </cfRule>
  </conditionalFormatting>
  <conditionalFormatting sqref="N18">
    <cfRule type="containsText" dxfId="101" priority="61" operator="containsText" text="No Favorable">
      <formula>NOT(ISERROR(SEARCH("No Favorable",N18)))</formula>
    </cfRule>
  </conditionalFormatting>
  <conditionalFormatting sqref="N15">
    <cfRule type="containsText" dxfId="100" priority="60" operator="containsText" text="No Favorable">
      <formula>NOT(ISERROR(SEARCH("No Favorable",N15)))</formula>
    </cfRule>
  </conditionalFormatting>
  <conditionalFormatting sqref="N14">
    <cfRule type="containsText" dxfId="99" priority="59" operator="containsText" text="No Favorable">
      <formula>NOT(ISERROR(SEARCH("No Favorable",N14)))</formula>
    </cfRule>
  </conditionalFormatting>
  <conditionalFormatting sqref="N11">
    <cfRule type="containsText" dxfId="98" priority="58" operator="containsText" text="No Favorable">
      <formula>NOT(ISERROR(SEARCH("No Favorable",N11)))</formula>
    </cfRule>
  </conditionalFormatting>
  <conditionalFormatting sqref="N10">
    <cfRule type="containsText" dxfId="97" priority="57" operator="containsText" text="No Favorable">
      <formula>NOT(ISERROR(SEARCH("No Favorable",N10)))</formula>
    </cfRule>
  </conditionalFormatting>
  <conditionalFormatting sqref="N9">
    <cfRule type="containsText" dxfId="96" priority="56" operator="containsText" text="No Favorable">
      <formula>NOT(ISERROR(SEARCH("No Favorable",N9)))</formula>
    </cfRule>
  </conditionalFormatting>
  <conditionalFormatting sqref="N3">
    <cfRule type="containsText" dxfId="95" priority="55" operator="containsText" text="No Favorable">
      <formula>NOT(ISERROR(SEARCH("No Favorable",N3)))</formula>
    </cfRule>
  </conditionalFormatting>
  <conditionalFormatting sqref="S3">
    <cfRule type="containsText" dxfId="94" priority="54" operator="containsText" text="No Favorable">
      <formula>NOT(ISERROR(SEARCH("No Favorable",S3)))</formula>
    </cfRule>
  </conditionalFormatting>
  <conditionalFormatting sqref="I69">
    <cfRule type="containsText" dxfId="93" priority="53" operator="containsText" text="No Favorable">
      <formula>NOT(ISERROR(SEARCH("No Favorable",I69)))</formula>
    </cfRule>
  </conditionalFormatting>
  <conditionalFormatting sqref="I78">
    <cfRule type="containsText" dxfId="92" priority="52" operator="containsText" text="No Favorable">
      <formula>NOT(ISERROR(SEARCH("No Favorable",I78)))</formula>
    </cfRule>
  </conditionalFormatting>
  <conditionalFormatting sqref="I80">
    <cfRule type="containsText" dxfId="91" priority="51" operator="containsText" text="No Favorable">
      <formula>NOT(ISERROR(SEARCH("No Favorable",I80)))</formula>
    </cfRule>
  </conditionalFormatting>
  <conditionalFormatting sqref="I81">
    <cfRule type="containsText" dxfId="90" priority="50" operator="containsText" text="No Favorable">
      <formula>NOT(ISERROR(SEARCH("No Favorable",I81)))</formula>
    </cfRule>
  </conditionalFormatting>
  <conditionalFormatting sqref="I82">
    <cfRule type="containsText" dxfId="89" priority="49" operator="containsText" text="No Favorable">
      <formula>NOT(ISERROR(SEARCH("No Favorable",I82)))</formula>
    </cfRule>
  </conditionalFormatting>
  <conditionalFormatting sqref="I84">
    <cfRule type="containsText" dxfId="88" priority="48" operator="containsText" text="No Favorable">
      <formula>NOT(ISERROR(SEARCH("No Favorable",I84)))</formula>
    </cfRule>
  </conditionalFormatting>
  <conditionalFormatting sqref="I87">
    <cfRule type="containsText" dxfId="87" priority="47" operator="containsText" text="No Favorable">
      <formula>NOT(ISERROR(SEARCH("No Favorable",I87)))</formula>
    </cfRule>
  </conditionalFormatting>
  <conditionalFormatting sqref="I90">
    <cfRule type="containsText" dxfId="86" priority="46" operator="containsText" text="No Favorable">
      <formula>NOT(ISERROR(SEARCH("No Favorable",I90)))</formula>
    </cfRule>
  </conditionalFormatting>
  <conditionalFormatting sqref="I91">
    <cfRule type="containsText" dxfId="85" priority="45" operator="containsText" text="No Favorable">
      <formula>NOT(ISERROR(SEARCH("No Favorable",I91)))</formula>
    </cfRule>
  </conditionalFormatting>
  <conditionalFormatting sqref="I92">
    <cfRule type="containsText" dxfId="84" priority="44" operator="containsText" text="No Favorable">
      <formula>NOT(ISERROR(SEARCH("No Favorable",I92)))</formula>
    </cfRule>
  </conditionalFormatting>
  <conditionalFormatting sqref="I93">
    <cfRule type="containsText" dxfId="83" priority="43" operator="containsText" text="No Favorable">
      <formula>NOT(ISERROR(SEARCH("No Favorable",I93)))</formula>
    </cfRule>
  </conditionalFormatting>
  <conditionalFormatting sqref="I94">
    <cfRule type="containsText" dxfId="82" priority="42" operator="containsText" text="No Favorable">
      <formula>NOT(ISERROR(SEARCH("No Favorable",I94)))</formula>
    </cfRule>
  </conditionalFormatting>
  <conditionalFormatting sqref="I95">
    <cfRule type="containsText" dxfId="81" priority="40" operator="containsText" text="No Favorable">
      <formula>NOT(ISERROR(SEARCH("No Favorable",I95)))</formula>
    </cfRule>
  </conditionalFormatting>
  <conditionalFormatting sqref="I99">
    <cfRule type="containsText" dxfId="80" priority="39" operator="containsText" text="No Favorable">
      <formula>NOT(ISERROR(SEARCH("No Favorable",I99)))</formula>
    </cfRule>
  </conditionalFormatting>
  <conditionalFormatting sqref="I100">
    <cfRule type="containsText" dxfId="79" priority="38" operator="containsText" text="No Favorable">
      <formula>NOT(ISERROR(SEARCH("No Favorable",I100)))</formula>
    </cfRule>
  </conditionalFormatting>
  <conditionalFormatting sqref="I102">
    <cfRule type="containsText" dxfId="78" priority="37" operator="containsText" text="No Favorable">
      <formula>NOT(ISERROR(SEARCH("No Favorable",I102)))</formula>
    </cfRule>
  </conditionalFormatting>
  <conditionalFormatting sqref="I101">
    <cfRule type="containsText" dxfId="77" priority="36" operator="containsText" text="No Favorable">
      <formula>NOT(ISERROR(SEARCH("No Favorable",I101)))</formula>
    </cfRule>
  </conditionalFormatting>
  <conditionalFormatting sqref="I104">
    <cfRule type="containsText" dxfId="76" priority="35" operator="containsText" text="No Favorable">
      <formula>NOT(ISERROR(SEARCH("No Favorable",I104)))</formula>
    </cfRule>
  </conditionalFormatting>
  <conditionalFormatting sqref="I105">
    <cfRule type="containsText" dxfId="75" priority="34" operator="containsText" text="No Favorable">
      <formula>NOT(ISERROR(SEARCH("No Favorable",I105)))</formula>
    </cfRule>
  </conditionalFormatting>
  <conditionalFormatting sqref="I106">
    <cfRule type="containsText" dxfId="74" priority="33" operator="containsText" text="No Favorable">
      <formula>NOT(ISERROR(SEARCH("No Favorable",I106)))</formula>
    </cfRule>
  </conditionalFormatting>
  <conditionalFormatting sqref="I108">
    <cfRule type="containsText" dxfId="73" priority="32" operator="containsText" text="No Favorable">
      <formula>NOT(ISERROR(SEARCH("No Favorable",I108)))</formula>
    </cfRule>
  </conditionalFormatting>
  <conditionalFormatting sqref="I175">
    <cfRule type="containsText" dxfId="72" priority="30" operator="containsText" text="No Favorable">
      <formula>NOT(ISERROR(SEARCH("No Favorable",I175)))</formula>
    </cfRule>
  </conditionalFormatting>
  <conditionalFormatting sqref="I176">
    <cfRule type="containsText" dxfId="71" priority="29" operator="containsText" text="No Favorable">
      <formula>NOT(ISERROR(SEARCH("No Favorable",I176)))</formula>
    </cfRule>
  </conditionalFormatting>
  <conditionalFormatting sqref="I178">
    <cfRule type="containsText" dxfId="70" priority="28" operator="containsText" text="No Favorable">
      <formula>NOT(ISERROR(SEARCH("No Favorable",I178)))</formula>
    </cfRule>
  </conditionalFormatting>
  <conditionalFormatting sqref="I183">
    <cfRule type="containsText" dxfId="69" priority="27" operator="containsText" text="No Favorable">
      <formula>NOT(ISERROR(SEARCH("No Favorable",I183)))</formula>
    </cfRule>
  </conditionalFormatting>
  <conditionalFormatting sqref="I184">
    <cfRule type="containsText" dxfId="68" priority="26" operator="containsText" text="No Favorable">
      <formula>NOT(ISERROR(SEARCH("No Favorable",I184)))</formula>
    </cfRule>
  </conditionalFormatting>
  <conditionalFormatting sqref="I185">
    <cfRule type="containsText" dxfId="67" priority="25" operator="containsText" text="No Favorable">
      <formula>NOT(ISERROR(SEARCH("No Favorable",I185)))</formula>
    </cfRule>
  </conditionalFormatting>
  <conditionalFormatting sqref="I186">
    <cfRule type="containsText" dxfId="66" priority="24" operator="containsText" text="No Favorable">
      <formula>NOT(ISERROR(SEARCH("No Favorable",I186)))</formula>
    </cfRule>
  </conditionalFormatting>
  <conditionalFormatting sqref="I267">
    <cfRule type="containsText" dxfId="65" priority="23" operator="containsText" text="No Favorable">
      <formula>NOT(ISERROR(SEARCH("No Favorable",I267)))</formula>
    </cfRule>
  </conditionalFormatting>
  <conditionalFormatting sqref="I269">
    <cfRule type="containsText" dxfId="64" priority="22" operator="containsText" text="No Favorable">
      <formula>NOT(ISERROR(SEARCH("No Favorable",I269)))</formula>
    </cfRule>
  </conditionalFormatting>
  <conditionalFormatting sqref="I270">
    <cfRule type="containsText" dxfId="63" priority="21" operator="containsText" text="No Favorable">
      <formula>NOT(ISERROR(SEARCH("No Favorable",I270)))</formula>
    </cfRule>
  </conditionalFormatting>
  <conditionalFormatting sqref="I272">
    <cfRule type="containsText" dxfId="62" priority="20" operator="containsText" text="No Favorable">
      <formula>NOT(ISERROR(SEARCH("No Favorable",I272)))</formula>
    </cfRule>
  </conditionalFormatting>
  <conditionalFormatting sqref="I271">
    <cfRule type="containsText" dxfId="61" priority="19" operator="containsText" text="No Favorable">
      <formula>NOT(ISERROR(SEARCH("No Favorable",I271)))</formula>
    </cfRule>
  </conditionalFormatting>
  <conditionalFormatting sqref="I273">
    <cfRule type="containsText" dxfId="60" priority="18" operator="containsText" text="No Favorable">
      <formula>NOT(ISERROR(SEARCH("No Favorable",I273)))</formula>
    </cfRule>
  </conditionalFormatting>
  <conditionalFormatting sqref="I274">
    <cfRule type="containsText" dxfId="59" priority="17" operator="containsText" text="No Favorable">
      <formula>NOT(ISERROR(SEARCH("No Favorable",I274)))</formula>
    </cfRule>
  </conditionalFormatting>
  <conditionalFormatting sqref="I317">
    <cfRule type="containsText" dxfId="58" priority="16" operator="containsText" text="No Favorable">
      <formula>NOT(ISERROR(SEARCH("No Favorable",I317)))</formula>
    </cfRule>
  </conditionalFormatting>
  <conditionalFormatting sqref="I318">
    <cfRule type="containsText" dxfId="57" priority="15" operator="containsText" text="No Favorable">
      <formula>NOT(ISERROR(SEARCH("No Favorable",I318)))</formula>
    </cfRule>
  </conditionalFormatting>
  <conditionalFormatting sqref="I321">
    <cfRule type="containsText" dxfId="56" priority="14" operator="containsText" text="No Favorable">
      <formula>NOT(ISERROR(SEARCH("No Favorable",I321)))</formula>
    </cfRule>
  </conditionalFormatting>
  <conditionalFormatting sqref="I322">
    <cfRule type="containsText" dxfId="55" priority="13" operator="containsText" text="No Favorable">
      <formula>NOT(ISERROR(SEARCH("No Favorable",I322)))</formula>
    </cfRule>
  </conditionalFormatting>
  <conditionalFormatting sqref="I323">
    <cfRule type="containsText" dxfId="54" priority="12" operator="containsText" text="No Favorable">
      <formula>NOT(ISERROR(SEARCH("No Favorable",I323)))</formula>
    </cfRule>
  </conditionalFormatting>
  <conditionalFormatting sqref="I324">
    <cfRule type="containsText" dxfId="53" priority="11" operator="containsText" text="No Favorable">
      <formula>NOT(ISERROR(SEARCH("No Favorable",I324)))</formula>
    </cfRule>
  </conditionalFormatting>
  <conditionalFormatting sqref="I326">
    <cfRule type="containsText" dxfId="52" priority="10" operator="containsText" text="No Favorable">
      <formula>NOT(ISERROR(SEARCH("No Favorable",I326)))</formula>
    </cfRule>
  </conditionalFormatting>
  <conditionalFormatting sqref="I327">
    <cfRule type="containsText" dxfId="51" priority="9" operator="containsText" text="No Favorable">
      <formula>NOT(ISERROR(SEARCH("No Favorable",I327)))</formula>
    </cfRule>
  </conditionalFormatting>
  <conditionalFormatting sqref="I328">
    <cfRule type="containsText" dxfId="50" priority="8" operator="containsText" text="No Favorable">
      <formula>NOT(ISERROR(SEARCH("No Favorable",I328)))</formula>
    </cfRule>
  </conditionalFormatting>
  <conditionalFormatting sqref="I329">
    <cfRule type="containsText" dxfId="49" priority="7" operator="containsText" text="No Favorable">
      <formula>NOT(ISERROR(SEARCH("No Favorable",I329)))</formula>
    </cfRule>
  </conditionalFormatting>
  <conditionalFormatting sqref="I330:I333">
    <cfRule type="containsText" dxfId="48" priority="6" operator="containsText" text="No Favorable">
      <formula>NOT(ISERROR(SEARCH("No Favorable",I330)))</formula>
    </cfRule>
  </conditionalFormatting>
  <conditionalFormatting sqref="I4">
    <cfRule type="containsText" dxfId="47" priority="4" operator="containsText" text="No Favorable">
      <formula>NOT(ISERROR(SEARCH("No Favorable",I4)))</formula>
    </cfRule>
  </conditionalFormatting>
  <conditionalFormatting sqref="N169">
    <cfRule type="containsText" dxfId="46" priority="3" operator="containsText" text="No Favorable">
      <formula>NOT(ISERROR(SEARCH("No Favorable",N169)))</formula>
    </cfRule>
  </conditionalFormatting>
  <conditionalFormatting sqref="S134">
    <cfRule type="containsText" dxfId="45" priority="2" operator="containsText" text="No Favorable">
      <formula>NOT(ISERROR(SEARCH("No Favorable",S134)))</formula>
    </cfRule>
  </conditionalFormatting>
  <conditionalFormatting sqref="I172">
    <cfRule type="containsText" dxfId="44" priority="1" operator="containsText" text="No Favorable">
      <formula>NOT(ISERROR(SEARCH("No Favorable",I172)))</formula>
    </cfRule>
  </conditionalFormatting>
  <pageMargins left="0.25" right="0.25" top="0.75" bottom="0.75" header="0.3" footer="0.3"/>
  <pageSetup scale="32" orientation="landscape" r:id="rId1"/>
  <colBreaks count="1" manualBreakCount="1">
    <brk id="19"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Informe consolidado</vt:lpstr>
      <vt:lpstr>Procesos</vt:lpstr>
      <vt:lpstr>Territoriales</vt:lpstr>
      <vt:lpstr>Procesos!Área_de_impresión</vt:lpstr>
      <vt:lpstr>Territoriales!Área_de_impresión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dlcarop</dc:creator>
  <cp:lastModifiedBy>David Leonardo</cp:lastModifiedBy>
  <cp:lastPrinted>2021-02-18T13:15:20Z</cp:lastPrinted>
  <dcterms:created xsi:type="dcterms:W3CDTF">2020-10-30T16:33:22Z</dcterms:created>
  <dcterms:modified xsi:type="dcterms:W3CDTF">2021-06-23T19:13:28Z</dcterms:modified>
</cp:coreProperties>
</file>